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2120" windowHeight="912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<sst xmlns="http://schemas.openxmlformats.org/spreadsheetml/2006/main" count="334" uniqueCount="308">
  <si>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</si>
  <si>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</si>
  <si>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</si>
  <si>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</si>
  <si>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</si>
  <si>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</si>
  <si>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</si>
  <si>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</si>
  <si>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</si>
  <si>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</si>
  <si>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</si>
  <si>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</si>
  <si>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</si>
  <si>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</si>
  <si>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</si>
  <si>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</si>
  <si>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</si>
  <si>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</si>
  <si>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</si>
  <si>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</si>
  <si>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</si>
  <si>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</si>
  <si>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</si>
  <si>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</si>
  <si>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</si>
  <si>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</si>
  <si>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</si>
  <si>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</si>
  <si>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</si>
  <si>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</si>
  <si>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</si>
  <si>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</si>
  <si>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</si>
  <si>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</si>
  <si>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</si>
  <si>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</si>
  <si>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</si>
  <si>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</si>
  <si>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</si>
  <si>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</si>
  <si>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</si>
  <si>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</si>
  <si>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</si>
  <si>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</si>
  <si>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</si>
  <si>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</si>
  <si>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</si>
  <si>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</si>
  <si>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</si>
  <si>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</si>
  <si>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</si>
  <si>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</si>
  <si>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</si>
  <si>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</si>
  <si>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</si>
  <si>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</si>
  <si>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</si>
  <si>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</si>
  <si>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</si>
  <si>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</si>
  <si>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</si>
  <si>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</si>
  <si>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</si>
  <si>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</si>
  <si>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</si>
  <si>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</si>
  <si>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</si>
  <si>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</si>
  <si>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</si>
  <si>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</si>
  <si>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</si>
  <si>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</si>
  <si>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</si>
  <si>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</si>
  <si>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</si>
  <si>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</si>
  <si>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</si>
  <si>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</si>
  <si>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</si>
  <si>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</si>
  <si>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</si>
  <si>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</si>
  <si>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</si>
  <si>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</si>
  <si>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</si>
  <si>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</si>
  <si>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</si>
  <si>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</si>
  <si>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</si>
  <si>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</si>
  <si>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</si>
  <si>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</si>
  <si>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</si>
  <si>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</si>
  <si>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</si>
  <si>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</si>
  <si>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</si>
  <si>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</si>
  <si>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</si>
  <si>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</si>
  <si>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</si>
  <si>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</si>
  <si>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</si>
  <si>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</si>
  <si>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</si>
  <si>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</si>
  <si>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</si>
  <si>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</si>
  <si>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</si>
  <si>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</si>
  <si>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</si>
  <si>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</si>
  <si>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</si>
  <si>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</si>
  <si>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</si>
  <si>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</si>
  <si>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</si>
  <si>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</si>
  <si>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</si>
  <si>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</si>
  <si>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</si>
  <si>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</si>
  <si>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</si>
  <si>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</si>
  <si>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</si>
  <si>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</si>
  <si>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</si>
  <si>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</si>
  <si>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</si>
  <si>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</si>
  <si>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</si>
  <si>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</si>
  <si>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</si>
  <si>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</si>
  <si>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</si>
  <si>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</si>
  <si>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</si>
  <si>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</si>
  <si>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</si>
  <si>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</si>
  <si>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</si>
  <si>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</si>
  <si>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</si>
  <si>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</si>
  <si>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</si>
  <si>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</si>
  <si>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</si>
  <si>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</si>
  <si>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</si>
  <si>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</si>
  <si>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</si>
  <si>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</si>
  <si>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</si>
  <si>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</si>
  <si>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</si>
  <si>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</si>
  <si>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</si>
  <si>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</si>
  <si>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</si>
  <si>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</si>
  <si>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</si>
  <si>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</si>
  <si>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</si>
  <si>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</si>
  <si>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</si>
  <si>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</si>
  <si>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</si>
  <si>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</si>
  <si>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</si>
  <si>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</si>
  <si>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</si>
  <si>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</si>
  <si>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</si>
  <si>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</si>
  <si>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</si>
  <si>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</si>
  <si>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</si>
  <si>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</si>
  <si>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</si>
  <si>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</si>
  <si>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</si>
  <si>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</si>
  <si>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</si>
  <si>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</si>
  <si>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</si>
  <si>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</si>
  <si>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</si>
  <si>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</si>
  <si>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</si>
  <si>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</si>
  <si>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</si>
  <si>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</si>
  <si>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</si>
  <si>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</si>
  <si>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</si>
  <si>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</si>
  <si>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</si>
  <si>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</si>
  <si>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</si>
  <si>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</si>
  <si>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</si>
  <si>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</si>
  <si>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</si>
  <si>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</si>
  <si>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</si>
  <si>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</si>
  <si>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</si>
  <si>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</si>
  <si>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</si>
  <si>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</si>
  <si>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</si>
  <si>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</si>
  <si>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</si>
  <si>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</si>
  <si>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</si>
  <si>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</si>
  <si>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</si>
  <si>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</si>
  <si>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</si>
  <si>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</si>
  <si>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</si>
  <si>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</si>
  <si>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</si>
  <si>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</si>
  <si>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</si>
  <si>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</si>
  <si>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</si>
  <si>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</si>
  <si>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</si>
  <si>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</si>
  <si>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</si>
  <si>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</si>
  <si>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</si>
  <si>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</si>
  <si>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</si>
  <si>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</si>
  <si>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</si>
  <si>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</si>
  <si>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</si>
  <si>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</si>
  <si>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</si>
  <si>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</si>
  <si>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</si>
  <si>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</si>
  <si>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</si>
  <si>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</si>
  <si>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</si>
  <si>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</si>
  <si>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</si>
  <si>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</si>
  <si>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</si>
  <si>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</si>
  <si>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</si>
  <si>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</si>
  <si>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</si>
  <si>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</si>
  <si>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</si>
  <si>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</si>
  <si>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</si>
  <si>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</si>
  <si>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</si>
  <si>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</si>
  <si>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</si>
  <si>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</si>
  <si>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</si>
  <si>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</si>
  <si>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</si>
  <si>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</si>
  <si>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</si>
  <si>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</si>
  <si>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</si>
  <si>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</si>
  <si>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</si>
  <si>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</si>
  <si>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</si>
  <si>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</si>
  <si>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</si>
  <si>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</si>
  <si>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</si>
  <si>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</si>
  <si>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</si>
  <si>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</si>
  <si>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</si>
  <si>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</si>
  <si>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</si>
  <si>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</si>
  <si>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</si>
  <si>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</si>
  <si>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</si>
  <si>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</si>
  <si>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</si>
  <si>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</si>
  <si>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</si>
  <si>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</si>
  <si>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NE</t>
  </si>
  <si>
    <t>1082</t>
  </si>
  <si>
    <t>Granić Ivanka</t>
  </si>
  <si>
    <t>01/2396433</t>
  </si>
  <si>
    <t>01/2396579</t>
  </si>
  <si>
    <t>igranic@kras.hr</t>
  </si>
  <si>
    <t>Bulić Damir</t>
  </si>
  <si>
    <t>u razdoblju _01.01.2011 do 31.12.2011</t>
  </si>
  <si>
    <t>Obveznik: KRAŠ, d.d. Zagreb_____________________________________________________________</t>
  </si>
  <si>
    <t>stanje na dan 31.12.2011</t>
  </si>
  <si>
    <t>Obveznik: KRAŠ, d.d.Zagreb_____________________________________________________________</t>
  </si>
  <si>
    <t>u razdoblju 01.01.2011 do 31.12.2011</t>
  </si>
  <si>
    <t>Obveznik: KRAŠ, d.d. Zagreb__________________________________________________________</t>
  </si>
  <si>
    <t>Damir Bulić,v.r.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</si>
</sst>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8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3" fillId="32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37" xfId="0" applyFont="1" applyFill="1" applyBorder="1" applyAlignment="1" applyProtection="1">
      <alignment vertical="center" wrapText="1"/>
      <protection hidden="1"/>
    </xf>
    <xf numFmtId="0" fontId="7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34" borderId="37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110" zoomScaleSheetLayoutView="110" zoomScalePageLayoutView="0" workbookViewId="0" topLeftCell="A34">
      <selection activeCell="F45" sqref="F45:G4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1" t="s">
        <v>219</v>
      </c>
      <c r="B1" s="131"/>
      <c r="C1" s="131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4" t="s">
        <v>220</v>
      </c>
      <c r="B2" s="164"/>
      <c r="C2" s="164"/>
      <c r="D2" s="165"/>
      <c r="E2" s="21">
        <v>40544</v>
      </c>
      <c r="F2" s="22"/>
      <c r="G2" s="23" t="s">
        <v>221</v>
      </c>
      <c r="H2" s="21">
        <v>40908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6" t="s">
        <v>222</v>
      </c>
      <c r="B4" s="166"/>
      <c r="C4" s="166"/>
      <c r="D4" s="166"/>
      <c r="E4" s="166"/>
      <c r="F4" s="166"/>
      <c r="G4" s="166"/>
      <c r="H4" s="166"/>
      <c r="I4" s="166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0" t="s">
        <v>223</v>
      </c>
      <c r="B6" s="121"/>
      <c r="C6" s="132" t="s">
        <v>287</v>
      </c>
      <c r="D6" s="133"/>
      <c r="E6" s="167"/>
      <c r="F6" s="167"/>
      <c r="G6" s="167"/>
      <c r="H6" s="167"/>
      <c r="I6" s="36"/>
      <c r="J6" s="19"/>
      <c r="K6" s="19"/>
      <c r="L6" s="19"/>
    </row>
    <row r="7" spans="1:12" ht="12.75">
      <c r="A7" s="37"/>
      <c r="B7" s="37"/>
      <c r="C7" s="28"/>
      <c r="D7" s="28"/>
      <c r="E7" s="167"/>
      <c r="F7" s="167"/>
      <c r="G7" s="167"/>
      <c r="H7" s="167"/>
      <c r="I7" s="36"/>
      <c r="J7" s="19"/>
      <c r="K7" s="19"/>
      <c r="L7" s="19"/>
    </row>
    <row r="8" spans="1:12" ht="12.75">
      <c r="A8" s="168" t="s">
        <v>224</v>
      </c>
      <c r="B8" s="169"/>
      <c r="C8" s="132" t="s">
        <v>288</v>
      </c>
      <c r="D8" s="133"/>
      <c r="E8" s="167"/>
      <c r="F8" s="167"/>
      <c r="G8" s="167"/>
      <c r="H8" s="167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1" t="s">
        <v>225</v>
      </c>
      <c r="B10" s="162"/>
      <c r="C10" s="132" t="s">
        <v>289</v>
      </c>
      <c r="D10" s="133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3"/>
      <c r="B11" s="163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0" t="s">
        <v>226</v>
      </c>
      <c r="B12" s="121"/>
      <c r="C12" s="134" t="s">
        <v>290</v>
      </c>
      <c r="D12" s="158"/>
      <c r="E12" s="158"/>
      <c r="F12" s="158"/>
      <c r="G12" s="158"/>
      <c r="H12" s="158"/>
      <c r="I12" s="123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0" t="s">
        <v>227</v>
      </c>
      <c r="B14" s="121"/>
      <c r="C14" s="159">
        <v>10000</v>
      </c>
      <c r="D14" s="160"/>
      <c r="E14" s="28"/>
      <c r="F14" s="134" t="s">
        <v>291</v>
      </c>
      <c r="G14" s="158"/>
      <c r="H14" s="158"/>
      <c r="I14" s="123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0" t="s">
        <v>228</v>
      </c>
      <c r="B16" s="121"/>
      <c r="C16" s="134" t="s">
        <v>292</v>
      </c>
      <c r="D16" s="158"/>
      <c r="E16" s="158"/>
      <c r="F16" s="158"/>
      <c r="G16" s="158"/>
      <c r="H16" s="158"/>
      <c r="I16" s="123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0" t="s">
        <v>229</v>
      </c>
      <c r="B18" s="121"/>
      <c r="C18" s="152"/>
      <c r="D18" s="153"/>
      <c r="E18" s="153"/>
      <c r="F18" s="153"/>
      <c r="G18" s="153"/>
      <c r="H18" s="153"/>
      <c r="I18" s="154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0" t="s">
        <v>230</v>
      </c>
      <c r="B20" s="121"/>
      <c r="C20" s="155" t="s">
        <v>293</v>
      </c>
      <c r="D20" s="153"/>
      <c r="E20" s="153"/>
      <c r="F20" s="153"/>
      <c r="G20" s="153"/>
      <c r="H20" s="153"/>
      <c r="I20" s="154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0" t="s">
        <v>231</v>
      </c>
      <c r="B22" s="121"/>
      <c r="C22" s="41">
        <v>133</v>
      </c>
      <c r="D22" s="134"/>
      <c r="E22" s="144"/>
      <c r="F22" s="145"/>
      <c r="G22" s="156"/>
      <c r="H22" s="157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0" t="s">
        <v>232</v>
      </c>
      <c r="B24" s="121"/>
      <c r="C24" s="41">
        <v>21</v>
      </c>
      <c r="D24" s="134"/>
      <c r="E24" s="144"/>
      <c r="F24" s="144"/>
      <c r="G24" s="145"/>
      <c r="H24" s="35" t="s">
        <v>233</v>
      </c>
      <c r="I24" s="45">
        <v>1629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0" t="s">
        <v>235</v>
      </c>
      <c r="B26" s="121"/>
      <c r="C26" s="46" t="s">
        <v>294</v>
      </c>
      <c r="D26" s="47"/>
      <c r="E26" s="19"/>
      <c r="F26" s="48"/>
      <c r="G26" s="120" t="s">
        <v>236</v>
      </c>
      <c r="H26" s="121"/>
      <c r="I26" s="49" t="s">
        <v>295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6" t="s">
        <v>237</v>
      </c>
      <c r="B28" s="147"/>
      <c r="C28" s="148"/>
      <c r="D28" s="148"/>
      <c r="E28" s="149" t="s">
        <v>238</v>
      </c>
      <c r="F28" s="150"/>
      <c r="G28" s="150"/>
      <c r="H28" s="151" t="s">
        <v>239</v>
      </c>
      <c r="I28" s="151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41"/>
      <c r="B30" s="135"/>
      <c r="C30" s="135"/>
      <c r="D30" s="136"/>
      <c r="E30" s="141"/>
      <c r="F30" s="135"/>
      <c r="G30" s="135"/>
      <c r="H30" s="132"/>
      <c r="I30" s="133"/>
      <c r="J30" s="19"/>
      <c r="K30" s="19"/>
      <c r="L30" s="19"/>
    </row>
    <row r="31" spans="1:12" ht="12.75">
      <c r="A31" s="42"/>
      <c r="B31" s="42"/>
      <c r="C31" s="40"/>
      <c r="D31" s="142"/>
      <c r="E31" s="142"/>
      <c r="F31" s="142"/>
      <c r="G31" s="143"/>
      <c r="H31" s="28"/>
      <c r="I31" s="54"/>
      <c r="J31" s="19"/>
      <c r="K31" s="19"/>
      <c r="L31" s="19"/>
    </row>
    <row r="32" spans="1:12" ht="12.75">
      <c r="A32" s="141"/>
      <c r="B32" s="135"/>
      <c r="C32" s="135"/>
      <c r="D32" s="136"/>
      <c r="E32" s="141"/>
      <c r="F32" s="135"/>
      <c r="G32" s="135"/>
      <c r="H32" s="132"/>
      <c r="I32" s="133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41"/>
      <c r="B34" s="135"/>
      <c r="C34" s="135"/>
      <c r="D34" s="136"/>
      <c r="E34" s="141"/>
      <c r="F34" s="135"/>
      <c r="G34" s="135"/>
      <c r="H34" s="132"/>
      <c r="I34" s="133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41"/>
      <c r="B36" s="135"/>
      <c r="C36" s="135"/>
      <c r="D36" s="136"/>
      <c r="E36" s="141"/>
      <c r="F36" s="135"/>
      <c r="G36" s="135"/>
      <c r="H36" s="132"/>
      <c r="I36" s="133"/>
      <c r="J36" s="19"/>
      <c r="K36" s="19"/>
      <c r="L36" s="19"/>
    </row>
    <row r="37" spans="1:12" ht="12.75">
      <c r="A37" s="56"/>
      <c r="B37" s="56"/>
      <c r="C37" s="137"/>
      <c r="D37" s="138"/>
      <c r="E37" s="28"/>
      <c r="F37" s="137"/>
      <c r="G37" s="138"/>
      <c r="H37" s="28"/>
      <c r="I37" s="28"/>
      <c r="J37" s="19"/>
      <c r="K37" s="19"/>
      <c r="L37" s="19"/>
    </row>
    <row r="38" spans="1:12" ht="12.75">
      <c r="A38" s="141"/>
      <c r="B38" s="135"/>
      <c r="C38" s="135"/>
      <c r="D38" s="136"/>
      <c r="E38" s="141"/>
      <c r="F38" s="135"/>
      <c r="G38" s="135"/>
      <c r="H38" s="132"/>
      <c r="I38" s="133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41"/>
      <c r="B40" s="135"/>
      <c r="C40" s="135"/>
      <c r="D40" s="136"/>
      <c r="E40" s="141"/>
      <c r="F40" s="135"/>
      <c r="G40" s="135"/>
      <c r="H40" s="132"/>
      <c r="I40" s="133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15" t="s">
        <v>240</v>
      </c>
      <c r="B44" s="116"/>
      <c r="C44" s="132"/>
      <c r="D44" s="133"/>
      <c r="E44" s="29"/>
      <c r="F44" s="134"/>
      <c r="G44" s="135"/>
      <c r="H44" s="135"/>
      <c r="I44" s="136"/>
      <c r="J44" s="19"/>
      <c r="K44" s="19"/>
      <c r="L44" s="19"/>
    </row>
    <row r="45" spans="1:12" ht="12.75">
      <c r="A45" s="56"/>
      <c r="B45" s="56"/>
      <c r="C45" s="137"/>
      <c r="D45" s="138"/>
      <c r="E45" s="28"/>
      <c r="F45" s="137"/>
      <c r="G45" s="139"/>
      <c r="H45" s="64"/>
      <c r="I45" s="64"/>
      <c r="J45" s="19"/>
      <c r="K45" s="19"/>
      <c r="L45" s="19"/>
    </row>
    <row r="46" spans="1:12" ht="12.75">
      <c r="A46" s="115" t="s">
        <v>241</v>
      </c>
      <c r="B46" s="116"/>
      <c r="C46" s="134" t="s">
        <v>296</v>
      </c>
      <c r="D46" s="140"/>
      <c r="E46" s="140"/>
      <c r="F46" s="140"/>
      <c r="G46" s="140"/>
      <c r="H46" s="140"/>
      <c r="I46" s="140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5" t="s">
        <v>243</v>
      </c>
      <c r="B48" s="116"/>
      <c r="C48" s="122" t="s">
        <v>297</v>
      </c>
      <c r="D48" s="118"/>
      <c r="E48" s="119"/>
      <c r="F48" s="29"/>
      <c r="G48" s="35" t="s">
        <v>244</v>
      </c>
      <c r="H48" s="122" t="s">
        <v>298</v>
      </c>
      <c r="I48" s="119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15" t="s">
        <v>229</v>
      </c>
      <c r="B50" s="116"/>
      <c r="C50" s="117" t="s">
        <v>299</v>
      </c>
      <c r="D50" s="118"/>
      <c r="E50" s="118"/>
      <c r="F50" s="118"/>
      <c r="G50" s="118"/>
      <c r="H50" s="118"/>
      <c r="I50" s="119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0" t="s">
        <v>245</v>
      </c>
      <c r="B52" s="121"/>
      <c r="C52" s="122" t="s">
        <v>300</v>
      </c>
      <c r="D52" s="118"/>
      <c r="E52" s="118"/>
      <c r="F52" s="118"/>
      <c r="G52" s="118"/>
      <c r="H52" s="118"/>
      <c r="I52" s="123"/>
      <c r="J52" s="19"/>
      <c r="K52" s="19"/>
      <c r="L52" s="19"/>
    </row>
    <row r="53" spans="1:12" ht="12.75">
      <c r="A53" s="66"/>
      <c r="B53" s="66"/>
      <c r="C53" s="126" t="s">
        <v>246</v>
      </c>
      <c r="D53" s="126"/>
      <c r="E53" s="126"/>
      <c r="F53" s="126"/>
      <c r="G53" s="126"/>
      <c r="H53" s="126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4" t="s">
        <v>247</v>
      </c>
      <c r="C55" s="125"/>
      <c r="D55" s="125"/>
      <c r="E55" s="125"/>
      <c r="F55" s="108"/>
      <c r="G55" s="108"/>
      <c r="H55" s="109"/>
      <c r="I55" s="109"/>
      <c r="J55" s="19"/>
      <c r="K55" s="19"/>
      <c r="L55" s="19"/>
    </row>
    <row r="56" spans="1:12" ht="12.75">
      <c r="A56" s="66"/>
      <c r="B56" s="110" t="s">
        <v>286</v>
      </c>
      <c r="C56" s="111"/>
      <c r="D56" s="111"/>
      <c r="E56" s="111"/>
      <c r="F56" s="111"/>
      <c r="G56" s="111"/>
      <c r="H56" s="130" t="s">
        <v>280</v>
      </c>
      <c r="I56" s="130"/>
      <c r="J56" s="19"/>
      <c r="K56" s="19"/>
      <c r="L56" s="19"/>
    </row>
    <row r="57" spans="1:12" ht="12.75">
      <c r="A57" s="66"/>
      <c r="B57" s="110" t="s">
        <v>281</v>
      </c>
      <c r="C57" s="111"/>
      <c r="D57" s="111"/>
      <c r="E57" s="111"/>
      <c r="F57" s="111"/>
      <c r="G57" s="111"/>
      <c r="H57" s="130"/>
      <c r="I57" s="130"/>
      <c r="J57" s="19"/>
      <c r="K57" s="19"/>
      <c r="L57" s="19"/>
    </row>
    <row r="58" spans="1:12" ht="12.75">
      <c r="A58" s="66"/>
      <c r="B58" s="110" t="s">
        <v>282</v>
      </c>
      <c r="C58" s="111"/>
      <c r="D58" s="111"/>
      <c r="E58" s="111"/>
      <c r="F58" s="111"/>
      <c r="G58" s="111"/>
      <c r="H58" s="130"/>
      <c r="I58" s="130"/>
      <c r="J58" s="19"/>
      <c r="K58" s="19"/>
      <c r="L58" s="19"/>
    </row>
    <row r="59" spans="1:12" ht="12.75">
      <c r="A59" s="66"/>
      <c r="B59" s="110" t="s">
        <v>283</v>
      </c>
      <c r="C59" s="112"/>
      <c r="D59" s="112"/>
      <c r="E59" s="112"/>
      <c r="F59" s="112"/>
      <c r="G59" s="112"/>
      <c r="H59" s="130"/>
      <c r="I59" s="130"/>
      <c r="J59" s="19"/>
      <c r="K59" s="19"/>
      <c r="L59" s="19"/>
    </row>
    <row r="60" spans="1:12" ht="12.75">
      <c r="A60" s="66"/>
      <c r="B60" s="110" t="s">
        <v>284</v>
      </c>
      <c r="C60" s="112"/>
      <c r="D60" s="112"/>
      <c r="E60" s="112"/>
      <c r="F60" s="112"/>
      <c r="G60" s="112"/>
      <c r="H60" s="130"/>
      <c r="I60" s="130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 t="s">
        <v>307</v>
      </c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27" t="s">
        <v>250</v>
      </c>
      <c r="H63" s="128"/>
      <c r="I63" s="129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13"/>
      <c r="H64" s="114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170" t="s">
        <v>131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303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186" t="s">
        <v>304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50</v>
      </c>
      <c r="B5" s="190"/>
      <c r="C5" s="190"/>
      <c r="D5" s="190"/>
      <c r="E5" s="190"/>
      <c r="F5" s="190"/>
      <c r="G5" s="190"/>
      <c r="H5" s="191"/>
      <c r="I5" s="74" t="s">
        <v>251</v>
      </c>
      <c r="J5" s="75" t="s">
        <v>100</v>
      </c>
      <c r="K5" s="76" t="s">
        <v>101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78">
        <v>2</v>
      </c>
      <c r="J6" s="77">
        <v>3</v>
      </c>
      <c r="K6" s="77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77" t="s">
        <v>51</v>
      </c>
      <c r="B8" s="178"/>
      <c r="C8" s="178"/>
      <c r="D8" s="178"/>
      <c r="E8" s="178"/>
      <c r="F8" s="178"/>
      <c r="G8" s="178"/>
      <c r="H8" s="179"/>
      <c r="I8" s="6">
        <v>1</v>
      </c>
      <c r="J8" s="11"/>
      <c r="K8" s="11"/>
    </row>
    <row r="9" spans="1:11" ht="12.75">
      <c r="A9" s="180" t="s">
        <v>8</v>
      </c>
      <c r="B9" s="181"/>
      <c r="C9" s="181"/>
      <c r="D9" s="181"/>
      <c r="E9" s="181"/>
      <c r="F9" s="181"/>
      <c r="G9" s="181"/>
      <c r="H9" s="182"/>
      <c r="I9" s="4">
        <v>2</v>
      </c>
      <c r="J9" s="12">
        <f>J10+J17+J27+J36+J40</f>
        <v>602629005</v>
      </c>
      <c r="K9" s="12">
        <f>K10+K17+K27+K36+K40</f>
        <v>679684786</v>
      </c>
    </row>
    <row r="10" spans="1:11" ht="12.75">
      <c r="A10" s="183" t="s">
        <v>176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3173369</v>
      </c>
      <c r="K10" s="12">
        <f>SUM(K11:K16)</f>
        <v>2104482</v>
      </c>
    </row>
    <row r="11" spans="1:11" ht="12.75">
      <c r="A11" s="183" t="s">
        <v>102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0</v>
      </c>
      <c r="K11" s="13">
        <v>0</v>
      </c>
    </row>
    <row r="12" spans="1:11" ht="12.75">
      <c r="A12" s="183" t="s">
        <v>9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3173369</v>
      </c>
      <c r="K12" s="13">
        <v>2030853</v>
      </c>
    </row>
    <row r="13" spans="1:11" ht="12.75">
      <c r="A13" s="183" t="s">
        <v>103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.75">
      <c r="A14" s="183" t="s">
        <v>179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.75">
      <c r="A15" s="183" t="s">
        <v>180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0</v>
      </c>
      <c r="K15" s="13">
        <v>73629</v>
      </c>
    </row>
    <row r="16" spans="1:11" ht="12.75">
      <c r="A16" s="183" t="s">
        <v>181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.75">
      <c r="A17" s="183" t="s">
        <v>177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449901107</v>
      </c>
      <c r="K17" s="12">
        <f>SUM(K18:K26)</f>
        <v>439504969</v>
      </c>
    </row>
    <row r="18" spans="1:11" ht="12.75">
      <c r="A18" s="183" t="s">
        <v>182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66353031</v>
      </c>
      <c r="K18" s="13">
        <v>66353031</v>
      </c>
    </row>
    <row r="19" spans="1:11" ht="12.75">
      <c r="A19" s="183" t="s">
        <v>218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204031268</v>
      </c>
      <c r="K19" s="13">
        <v>206585964</v>
      </c>
    </row>
    <row r="20" spans="1:11" ht="12.75">
      <c r="A20" s="183" t="s">
        <v>183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115456950</v>
      </c>
      <c r="K20" s="13">
        <v>97862183</v>
      </c>
    </row>
    <row r="21" spans="1:11" ht="12.75">
      <c r="A21" s="183" t="s">
        <v>21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16364038</v>
      </c>
      <c r="K21" s="13">
        <v>18190883</v>
      </c>
    </row>
    <row r="22" spans="1:11" ht="12.75">
      <c r="A22" s="183" t="s">
        <v>22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2454624</v>
      </c>
      <c r="K22" s="13">
        <v>2379778</v>
      </c>
    </row>
    <row r="23" spans="1:11" ht="12.75">
      <c r="A23" s="183" t="s">
        <v>63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2033408</v>
      </c>
      <c r="K23" s="13">
        <v>1341439</v>
      </c>
    </row>
    <row r="24" spans="1:11" ht="12.75">
      <c r="A24" s="183" t="s">
        <v>64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30270129</v>
      </c>
      <c r="K24" s="13">
        <v>33999685</v>
      </c>
    </row>
    <row r="25" spans="1:11" ht="12.75">
      <c r="A25" s="183" t="s">
        <v>65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3481458</v>
      </c>
      <c r="K25" s="13">
        <v>3356379</v>
      </c>
    </row>
    <row r="26" spans="1:11" ht="12.75">
      <c r="A26" s="183" t="s">
        <v>66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9456201</v>
      </c>
      <c r="K26" s="13">
        <v>9435627</v>
      </c>
    </row>
    <row r="27" spans="1:11" ht="12.75">
      <c r="A27" s="183" t="s">
        <v>164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149554529</v>
      </c>
      <c r="K27" s="12">
        <f>SUM(K28:K35)</f>
        <v>238075335</v>
      </c>
    </row>
    <row r="28" spans="1:11" ht="12.75">
      <c r="A28" s="183" t="s">
        <v>67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47702100</v>
      </c>
      <c r="K28" s="13">
        <v>101744715</v>
      </c>
    </row>
    <row r="29" spans="1:11" ht="12.75">
      <c r="A29" s="183" t="s">
        <v>68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13331676</v>
      </c>
    </row>
    <row r="30" spans="1:11" ht="12.75">
      <c r="A30" s="183" t="s">
        <v>69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14085468</v>
      </c>
      <c r="K30" s="13">
        <v>5635977</v>
      </c>
    </row>
    <row r="31" spans="1:11" ht="12.75">
      <c r="A31" s="183" t="s">
        <v>74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.75">
      <c r="A32" s="183" t="s">
        <v>75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289111</v>
      </c>
      <c r="K32" s="13">
        <v>289112</v>
      </c>
    </row>
    <row r="33" spans="1:11" ht="12.75">
      <c r="A33" s="183" t="s">
        <v>76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87135834</v>
      </c>
      <c r="K33" s="13">
        <v>116731839</v>
      </c>
    </row>
    <row r="34" spans="1:11" ht="12.75">
      <c r="A34" s="183" t="s">
        <v>70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342016</v>
      </c>
      <c r="K34" s="13">
        <v>342016</v>
      </c>
    </row>
    <row r="35" spans="1:11" ht="12.75">
      <c r="A35" s="183" t="s">
        <v>156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.75">
      <c r="A36" s="183" t="s">
        <v>157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71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.75">
      <c r="A38" s="183" t="s">
        <v>72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0</v>
      </c>
      <c r="K38" s="13">
        <v>0</v>
      </c>
    </row>
    <row r="39" spans="1:11" ht="12.75">
      <c r="A39" s="183" t="s">
        <v>73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.75">
      <c r="A40" s="183" t="s">
        <v>158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0</v>
      </c>
      <c r="K40" s="13">
        <v>0</v>
      </c>
    </row>
    <row r="41" spans="1:11" ht="12.75">
      <c r="A41" s="180" t="s">
        <v>211</v>
      </c>
      <c r="B41" s="181"/>
      <c r="C41" s="181"/>
      <c r="D41" s="181"/>
      <c r="E41" s="181"/>
      <c r="F41" s="181"/>
      <c r="G41" s="181"/>
      <c r="H41" s="182"/>
      <c r="I41" s="4">
        <v>34</v>
      </c>
      <c r="J41" s="12">
        <f>J42+J50+J57+J65</f>
        <v>461398034</v>
      </c>
      <c r="K41" s="12">
        <f>K42+K50+K57+K65</f>
        <v>515597761</v>
      </c>
    </row>
    <row r="42" spans="1:11" ht="12.75">
      <c r="A42" s="183" t="s">
        <v>92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87002946</v>
      </c>
      <c r="K42" s="12">
        <f>SUM(K43:K49)</f>
        <v>99549050</v>
      </c>
    </row>
    <row r="43" spans="1:11" ht="12.75">
      <c r="A43" s="183" t="s">
        <v>107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55251381</v>
      </c>
      <c r="K43" s="13">
        <v>56815417</v>
      </c>
    </row>
    <row r="44" spans="1:11" ht="12.75">
      <c r="A44" s="183" t="s">
        <v>108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0</v>
      </c>
      <c r="K44" s="13">
        <v>0</v>
      </c>
    </row>
    <row r="45" spans="1:11" ht="12.75">
      <c r="A45" s="183" t="s">
        <v>77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26413752</v>
      </c>
      <c r="K45" s="13">
        <v>33631691</v>
      </c>
    </row>
    <row r="46" spans="1:11" ht="12.75">
      <c r="A46" s="183" t="s">
        <v>78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4590458</v>
      </c>
      <c r="K46" s="13">
        <v>7665879</v>
      </c>
    </row>
    <row r="47" spans="1:11" ht="12.75">
      <c r="A47" s="183" t="s">
        <v>79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432396</v>
      </c>
      <c r="K47" s="13">
        <v>105585</v>
      </c>
    </row>
    <row r="48" spans="1:11" ht="12.75">
      <c r="A48" s="183" t="s">
        <v>80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0</v>
      </c>
      <c r="K48" s="13">
        <v>0</v>
      </c>
    </row>
    <row r="49" spans="1:11" ht="12.75">
      <c r="A49" s="183" t="s">
        <v>81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314959</v>
      </c>
      <c r="K49" s="13">
        <v>1330478</v>
      </c>
    </row>
    <row r="50" spans="1:11" ht="12.75">
      <c r="A50" s="183" t="s">
        <v>93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290220643</v>
      </c>
      <c r="K50" s="12">
        <f>SUM(K51:K56)</f>
        <v>362436097</v>
      </c>
    </row>
    <row r="51" spans="1:11" ht="12.75">
      <c r="A51" s="183" t="s">
        <v>171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139097448</v>
      </c>
      <c r="K51" s="13">
        <v>146679264</v>
      </c>
    </row>
    <row r="52" spans="1:11" ht="12.75">
      <c r="A52" s="183" t="s">
        <v>172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134689150</v>
      </c>
      <c r="K52" s="13">
        <v>196219340</v>
      </c>
    </row>
    <row r="53" spans="1:11" ht="12.75">
      <c r="A53" s="183" t="s">
        <v>173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30947</v>
      </c>
      <c r="K53" s="13">
        <v>41471</v>
      </c>
    </row>
    <row r="54" spans="1:11" ht="12.75">
      <c r="A54" s="183" t="s">
        <v>174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552052</v>
      </c>
      <c r="K54" s="13">
        <v>507315</v>
      </c>
    </row>
    <row r="55" spans="1:11" ht="12.75">
      <c r="A55" s="183" t="s">
        <v>5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1540421</v>
      </c>
      <c r="K55" s="13">
        <v>7017518</v>
      </c>
    </row>
    <row r="56" spans="1:11" ht="12.75">
      <c r="A56" s="183" t="s">
        <v>6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14310625</v>
      </c>
      <c r="K56" s="13">
        <v>11971189</v>
      </c>
    </row>
    <row r="57" spans="1:11" ht="12.75">
      <c r="A57" s="183" t="s">
        <v>94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61866617</v>
      </c>
      <c r="K57" s="12">
        <f>SUM(K58:K64)</f>
        <v>18395210</v>
      </c>
    </row>
    <row r="58" spans="1:11" ht="12.75">
      <c r="A58" s="183" t="s">
        <v>67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.75">
      <c r="A59" s="183" t="s">
        <v>68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456404</v>
      </c>
      <c r="K59" s="13">
        <v>3332919</v>
      </c>
    </row>
    <row r="60" spans="1:11" ht="12.75">
      <c r="A60" s="183" t="s">
        <v>213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0</v>
      </c>
      <c r="K60" s="13">
        <v>0</v>
      </c>
    </row>
    <row r="61" spans="1:11" ht="12.75">
      <c r="A61" s="183" t="s">
        <v>74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.75">
      <c r="A62" s="183" t="s">
        <v>75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24147634</v>
      </c>
      <c r="K62" s="13">
        <v>0</v>
      </c>
    </row>
    <row r="63" spans="1:11" ht="12.75">
      <c r="A63" s="183" t="s">
        <v>76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37184274</v>
      </c>
      <c r="K63" s="13">
        <v>14982328</v>
      </c>
    </row>
    <row r="64" spans="1:11" ht="12.75">
      <c r="A64" s="183" t="s">
        <v>40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78305</v>
      </c>
      <c r="K64" s="13">
        <v>79963</v>
      </c>
    </row>
    <row r="65" spans="1:11" ht="12.75">
      <c r="A65" s="183" t="s">
        <v>178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22307828</v>
      </c>
      <c r="K65" s="13">
        <v>35217404</v>
      </c>
    </row>
    <row r="66" spans="1:11" ht="12.75">
      <c r="A66" s="180" t="s">
        <v>47</v>
      </c>
      <c r="B66" s="181"/>
      <c r="C66" s="181"/>
      <c r="D66" s="181"/>
      <c r="E66" s="181"/>
      <c r="F66" s="181"/>
      <c r="G66" s="181"/>
      <c r="H66" s="182"/>
      <c r="I66" s="4">
        <v>59</v>
      </c>
      <c r="J66" s="13">
        <v>4388688</v>
      </c>
      <c r="K66" s="13">
        <v>1095173</v>
      </c>
    </row>
    <row r="67" spans="1:11" ht="12.75">
      <c r="A67" s="180" t="s">
        <v>212</v>
      </c>
      <c r="B67" s="181"/>
      <c r="C67" s="181"/>
      <c r="D67" s="181"/>
      <c r="E67" s="181"/>
      <c r="F67" s="181"/>
      <c r="G67" s="181"/>
      <c r="H67" s="182"/>
      <c r="I67" s="4">
        <v>60</v>
      </c>
      <c r="J67" s="12">
        <f>J8+J9+J41+J66</f>
        <v>1068415727</v>
      </c>
      <c r="K67" s="12">
        <f>K8+K9+K41+K66</f>
        <v>1196377720</v>
      </c>
    </row>
    <row r="68" spans="1:11" ht="12.75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>
        <v>54829402</v>
      </c>
      <c r="K68" s="14">
        <v>51955989</v>
      </c>
    </row>
    <row r="69" spans="1:11" ht="12.75">
      <c r="A69" s="199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77" t="s">
        <v>165</v>
      </c>
      <c r="B70" s="178"/>
      <c r="C70" s="178"/>
      <c r="D70" s="178"/>
      <c r="E70" s="178"/>
      <c r="F70" s="178"/>
      <c r="G70" s="178"/>
      <c r="H70" s="179"/>
      <c r="I70" s="6">
        <v>62</v>
      </c>
      <c r="J70" s="17">
        <f>J71+J72+J73+J79+J80+J83+J86</f>
        <v>615245336</v>
      </c>
      <c r="K70" s="17">
        <f>K71+K72+K73+K79+K80+K83+K86</f>
        <v>615851917</v>
      </c>
    </row>
    <row r="71" spans="1:11" ht="12.75">
      <c r="A71" s="183" t="s">
        <v>121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549448400</v>
      </c>
      <c r="K71" s="13">
        <v>549448400</v>
      </c>
    </row>
    <row r="72" spans="1:11" ht="12.75">
      <c r="A72" s="183" t="s">
        <v>122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-14328706</v>
      </c>
      <c r="K72" s="13">
        <v>-10135171</v>
      </c>
    </row>
    <row r="73" spans="1:11" ht="12.75">
      <c r="A73" s="183" t="s">
        <v>123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23022134</v>
      </c>
      <c r="K73" s="12">
        <f>K74+K75-K76+K77+K78</f>
        <v>24324149</v>
      </c>
    </row>
    <row r="74" spans="1:11" ht="12.75">
      <c r="A74" s="183" t="s">
        <v>124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23022134</v>
      </c>
      <c r="K74" s="13">
        <v>24324149</v>
      </c>
    </row>
    <row r="75" spans="1:11" ht="12.75">
      <c r="A75" s="183" t="s">
        <v>125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16104291</v>
      </c>
      <c r="K75" s="13">
        <v>571964</v>
      </c>
    </row>
    <row r="76" spans="1:11" ht="12.75">
      <c r="A76" s="183" t="s">
        <v>113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16104291</v>
      </c>
      <c r="K76" s="13">
        <v>571964</v>
      </c>
    </row>
    <row r="77" spans="1:11" ht="12.75">
      <c r="A77" s="183" t="s">
        <v>114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.75">
      <c r="A78" s="183" t="s">
        <v>115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0</v>
      </c>
      <c r="K78" s="13">
        <v>0</v>
      </c>
    </row>
    <row r="79" spans="1:11" ht="12.75">
      <c r="A79" s="183" t="s">
        <v>116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-17504852</v>
      </c>
      <c r="K79" s="13">
        <v>-19274863</v>
      </c>
    </row>
    <row r="80" spans="1:11" ht="12.75">
      <c r="A80" s="183" t="s">
        <v>209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48568065</v>
      </c>
      <c r="K80" s="12">
        <f>K81-K82</f>
        <v>57472103</v>
      </c>
    </row>
    <row r="81" spans="1:11" ht="12.75">
      <c r="A81" s="202" t="s">
        <v>142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48568065</v>
      </c>
      <c r="K81" s="13">
        <v>57472103</v>
      </c>
    </row>
    <row r="82" spans="1:11" ht="12.75">
      <c r="A82" s="202" t="s">
        <v>143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0</v>
      </c>
      <c r="K82" s="13">
        <v>0</v>
      </c>
    </row>
    <row r="83" spans="1:11" ht="12.75">
      <c r="A83" s="183" t="s">
        <v>210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26040295</v>
      </c>
      <c r="K83" s="12">
        <f>K84-K85</f>
        <v>14017299</v>
      </c>
    </row>
    <row r="84" spans="1:11" ht="12.75">
      <c r="A84" s="202" t="s">
        <v>144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26040295</v>
      </c>
      <c r="K84" s="13">
        <v>14017299</v>
      </c>
    </row>
    <row r="85" spans="1:11" ht="12.75">
      <c r="A85" s="202" t="s">
        <v>145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0</v>
      </c>
      <c r="K85" s="13">
        <v>0</v>
      </c>
    </row>
    <row r="86" spans="1:11" ht="12.75">
      <c r="A86" s="183" t="s">
        <v>146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.75">
      <c r="A87" s="180" t="s">
        <v>13</v>
      </c>
      <c r="B87" s="181"/>
      <c r="C87" s="181"/>
      <c r="D87" s="181"/>
      <c r="E87" s="181"/>
      <c r="F87" s="181"/>
      <c r="G87" s="181"/>
      <c r="H87" s="182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3" t="s">
        <v>109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0</v>
      </c>
      <c r="K88" s="13">
        <v>0</v>
      </c>
    </row>
    <row r="89" spans="1:11" ht="12.75">
      <c r="A89" s="183" t="s">
        <v>110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.75">
      <c r="A90" s="183" t="s">
        <v>111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0</v>
      </c>
      <c r="K90" s="13">
        <v>0</v>
      </c>
    </row>
    <row r="91" spans="1:11" ht="12.75">
      <c r="A91" s="180" t="s">
        <v>14</v>
      </c>
      <c r="B91" s="181"/>
      <c r="C91" s="181"/>
      <c r="D91" s="181"/>
      <c r="E91" s="181"/>
      <c r="F91" s="181"/>
      <c r="G91" s="181"/>
      <c r="H91" s="182"/>
      <c r="I91" s="4">
        <v>83</v>
      </c>
      <c r="J91" s="12">
        <f>SUM(J92:J100)</f>
        <v>145154946</v>
      </c>
      <c r="K91" s="12">
        <f>SUM(K92:K100)</f>
        <v>193837357</v>
      </c>
    </row>
    <row r="92" spans="1:11" ht="12.75">
      <c r="A92" s="183" t="s">
        <v>112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.75">
      <c r="A93" s="183" t="s">
        <v>214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94917950</v>
      </c>
      <c r="K94" s="13">
        <v>106809692</v>
      </c>
    </row>
    <row r="95" spans="1:11" ht="12.75">
      <c r="A95" s="183" t="s">
        <v>215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.75">
      <c r="A96" s="183" t="s">
        <v>216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.75">
      <c r="A97" s="183" t="s">
        <v>217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.75">
      <c r="A98" s="183" t="s">
        <v>85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47156012</v>
      </c>
      <c r="K98" s="13">
        <v>84224033</v>
      </c>
    </row>
    <row r="99" spans="1:11" ht="12.75">
      <c r="A99" s="183" t="s">
        <v>83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3080984</v>
      </c>
      <c r="K99" s="13">
        <v>2803632</v>
      </c>
    </row>
    <row r="100" spans="1:11" ht="12.75">
      <c r="A100" s="183" t="s">
        <v>84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.75">
      <c r="A101" s="180" t="s">
        <v>15</v>
      </c>
      <c r="B101" s="181"/>
      <c r="C101" s="181"/>
      <c r="D101" s="181"/>
      <c r="E101" s="181"/>
      <c r="F101" s="181"/>
      <c r="G101" s="181"/>
      <c r="H101" s="182"/>
      <c r="I101" s="4">
        <v>93</v>
      </c>
      <c r="J101" s="12">
        <f>SUM(J102:J113)</f>
        <v>300578478</v>
      </c>
      <c r="K101" s="12">
        <f>SUM(K102:K113)</f>
        <v>378838924</v>
      </c>
    </row>
    <row r="102" spans="1:11" ht="12.75">
      <c r="A102" s="183" t="s">
        <v>112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11631862</v>
      </c>
      <c r="K102" s="13">
        <v>22146041</v>
      </c>
    </row>
    <row r="103" spans="1:11" ht="12.75">
      <c r="A103" s="183" t="s">
        <v>214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0</v>
      </c>
      <c r="K103" s="13">
        <v>0</v>
      </c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98443057</v>
      </c>
      <c r="K104" s="13">
        <v>143731755</v>
      </c>
    </row>
    <row r="105" spans="1:11" ht="12.75">
      <c r="A105" s="183" t="s">
        <v>215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1625</v>
      </c>
      <c r="K105" s="13">
        <v>11488</v>
      </c>
    </row>
    <row r="106" spans="1:11" ht="12.75">
      <c r="A106" s="183" t="s">
        <v>216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136635752</v>
      </c>
      <c r="K106" s="13">
        <v>147746525</v>
      </c>
    </row>
    <row r="107" spans="1:11" ht="12.75">
      <c r="A107" s="183" t="s">
        <v>217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.75">
      <c r="A108" s="183" t="s">
        <v>85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21656493</v>
      </c>
      <c r="K108" s="13">
        <v>35272231</v>
      </c>
    </row>
    <row r="109" spans="1:11" ht="12.75">
      <c r="A109" s="183" t="s">
        <v>86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9654837</v>
      </c>
      <c r="K109" s="13">
        <v>7596891</v>
      </c>
    </row>
    <row r="110" spans="1:11" ht="12.75">
      <c r="A110" s="183" t="s">
        <v>87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9193889</v>
      </c>
      <c r="K110" s="13">
        <v>7594597</v>
      </c>
    </row>
    <row r="111" spans="1:11" ht="12.75">
      <c r="A111" s="183" t="s">
        <v>90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1185253</v>
      </c>
      <c r="K111" s="13">
        <v>1094538</v>
      </c>
    </row>
    <row r="112" spans="1:11" ht="12.75">
      <c r="A112" s="183" t="s">
        <v>88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.75">
      <c r="A113" s="183" t="s">
        <v>89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12175710</v>
      </c>
      <c r="K113" s="13">
        <v>13644858</v>
      </c>
    </row>
    <row r="114" spans="1:11" ht="12.75">
      <c r="A114" s="180" t="s">
        <v>1</v>
      </c>
      <c r="B114" s="181"/>
      <c r="C114" s="181"/>
      <c r="D114" s="181"/>
      <c r="E114" s="181"/>
      <c r="F114" s="181"/>
      <c r="G114" s="181"/>
      <c r="H114" s="182"/>
      <c r="I114" s="4">
        <v>106</v>
      </c>
      <c r="J114" s="13">
        <v>7436967</v>
      </c>
      <c r="K114" s="13">
        <v>7849522</v>
      </c>
    </row>
    <row r="115" spans="1:11" ht="12.75">
      <c r="A115" s="180" t="s">
        <v>19</v>
      </c>
      <c r="B115" s="181"/>
      <c r="C115" s="181"/>
      <c r="D115" s="181"/>
      <c r="E115" s="181"/>
      <c r="F115" s="181"/>
      <c r="G115" s="181"/>
      <c r="H115" s="182"/>
      <c r="I115" s="4">
        <v>107</v>
      </c>
      <c r="J115" s="12">
        <f>J70+J87+J91+J101+J114</f>
        <v>1068415727</v>
      </c>
      <c r="K115" s="12">
        <f>K70+K87+K91+K101+K114</f>
        <v>1196377720</v>
      </c>
    </row>
    <row r="116" spans="1:11" ht="12.75">
      <c r="A116" s="210" t="s">
        <v>48</v>
      </c>
      <c r="B116" s="211"/>
      <c r="C116" s="211"/>
      <c r="D116" s="211"/>
      <c r="E116" s="211"/>
      <c r="F116" s="211"/>
      <c r="G116" s="211"/>
      <c r="H116" s="212"/>
      <c r="I116" s="5">
        <v>108</v>
      </c>
      <c r="J116" s="14">
        <v>54829402</v>
      </c>
      <c r="K116" s="14">
        <v>51955989</v>
      </c>
    </row>
    <row r="117" spans="1:11" ht="12.75">
      <c r="A117" s="199" t="s">
        <v>252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177" t="s">
        <v>159</v>
      </c>
      <c r="B118" s="178"/>
      <c r="C118" s="178"/>
      <c r="D118" s="178"/>
      <c r="E118" s="178"/>
      <c r="F118" s="178"/>
      <c r="G118" s="178"/>
      <c r="H118" s="178"/>
      <c r="I118" s="216"/>
      <c r="J118" s="216"/>
      <c r="K118" s="217"/>
    </row>
    <row r="119" spans="1:11" ht="12.75">
      <c r="A119" s="183" t="s">
        <v>3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>
        <v>0</v>
      </c>
      <c r="K119" s="13">
        <v>0</v>
      </c>
    </row>
    <row r="120" spans="1:11" ht="12.75">
      <c r="A120" s="205" t="s">
        <v>4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8" t="s">
        <v>91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1" ht="12.75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A53" sqref="A53:H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0" t="s">
        <v>132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301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9" t="s">
        <v>302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4" thickBot="1">
      <c r="A5" s="218" t="s">
        <v>50</v>
      </c>
      <c r="B5" s="218"/>
      <c r="C5" s="218"/>
      <c r="D5" s="218"/>
      <c r="E5" s="218"/>
      <c r="F5" s="218"/>
      <c r="G5" s="218"/>
      <c r="H5" s="218"/>
      <c r="I5" s="74" t="s">
        <v>253</v>
      </c>
      <c r="J5" s="76" t="s">
        <v>128</v>
      </c>
      <c r="K5" s="76" t="s">
        <v>129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78">
        <v>2</v>
      </c>
      <c r="J6" s="77">
        <v>3</v>
      </c>
      <c r="K6" s="77">
        <v>4</v>
      </c>
    </row>
    <row r="7" spans="1:11" ht="12.75">
      <c r="A7" s="177" t="s">
        <v>20</v>
      </c>
      <c r="B7" s="178"/>
      <c r="C7" s="178"/>
      <c r="D7" s="178"/>
      <c r="E7" s="178"/>
      <c r="F7" s="178"/>
      <c r="G7" s="178"/>
      <c r="H7" s="179"/>
      <c r="I7" s="6">
        <v>111</v>
      </c>
      <c r="J7" s="17">
        <f>SUM(J8:J9)</f>
        <v>886047939</v>
      </c>
      <c r="K7" s="17">
        <f>SUM(K8:K9)</f>
        <v>909251277</v>
      </c>
    </row>
    <row r="8" spans="1:11" ht="12.75">
      <c r="A8" s="180" t="s">
        <v>130</v>
      </c>
      <c r="B8" s="181"/>
      <c r="C8" s="181"/>
      <c r="D8" s="181"/>
      <c r="E8" s="181"/>
      <c r="F8" s="181"/>
      <c r="G8" s="181"/>
      <c r="H8" s="182"/>
      <c r="I8" s="4">
        <v>112</v>
      </c>
      <c r="J8" s="13">
        <v>865053551</v>
      </c>
      <c r="K8" s="13">
        <v>882872314</v>
      </c>
    </row>
    <row r="9" spans="1:11" ht="12.75">
      <c r="A9" s="180" t="s">
        <v>95</v>
      </c>
      <c r="B9" s="181"/>
      <c r="C9" s="181"/>
      <c r="D9" s="181"/>
      <c r="E9" s="181"/>
      <c r="F9" s="181"/>
      <c r="G9" s="181"/>
      <c r="H9" s="182"/>
      <c r="I9" s="4">
        <v>113</v>
      </c>
      <c r="J9" s="13">
        <v>20994388</v>
      </c>
      <c r="K9" s="13">
        <v>26378963</v>
      </c>
    </row>
    <row r="10" spans="1:11" ht="12.75">
      <c r="A10" s="180" t="s">
        <v>7</v>
      </c>
      <c r="B10" s="181"/>
      <c r="C10" s="181"/>
      <c r="D10" s="181"/>
      <c r="E10" s="181"/>
      <c r="F10" s="181"/>
      <c r="G10" s="181"/>
      <c r="H10" s="182"/>
      <c r="I10" s="4">
        <v>114</v>
      </c>
      <c r="J10" s="12">
        <f>J11+J12+J16+J20+J21+J22+J25+J26</f>
        <v>846190454</v>
      </c>
      <c r="K10" s="12">
        <f>K11+K12+K16+K20+K21+K22+K25+K26</f>
        <v>876141955</v>
      </c>
    </row>
    <row r="11" spans="1:11" ht="12.75">
      <c r="A11" s="180" t="s">
        <v>96</v>
      </c>
      <c r="B11" s="181"/>
      <c r="C11" s="181"/>
      <c r="D11" s="181"/>
      <c r="E11" s="181"/>
      <c r="F11" s="181"/>
      <c r="G11" s="181"/>
      <c r="H11" s="182"/>
      <c r="I11" s="4">
        <v>115</v>
      </c>
      <c r="J11" s="13">
        <v>10448255</v>
      </c>
      <c r="K11" s="13">
        <v>-8112373</v>
      </c>
    </row>
    <row r="12" spans="1:11" ht="12.75">
      <c r="A12" s="180" t="s">
        <v>16</v>
      </c>
      <c r="B12" s="181"/>
      <c r="C12" s="181"/>
      <c r="D12" s="181"/>
      <c r="E12" s="181"/>
      <c r="F12" s="181"/>
      <c r="G12" s="181"/>
      <c r="H12" s="182"/>
      <c r="I12" s="4">
        <v>116</v>
      </c>
      <c r="J12" s="12">
        <f>SUM(J13:J15)</f>
        <v>543354172</v>
      </c>
      <c r="K12" s="12">
        <f>SUM(K13:K15)</f>
        <v>593354530</v>
      </c>
    </row>
    <row r="13" spans="1:11" ht="12.75">
      <c r="A13" s="183" t="s">
        <v>126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387791453</v>
      </c>
      <c r="K13" s="13">
        <v>409658077</v>
      </c>
    </row>
    <row r="14" spans="1:11" ht="12.75">
      <c r="A14" s="183" t="s">
        <v>127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74718389</v>
      </c>
      <c r="K14" s="13">
        <v>95581808</v>
      </c>
    </row>
    <row r="15" spans="1:11" ht="12.75">
      <c r="A15" s="183" t="s">
        <v>52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80844330</v>
      </c>
      <c r="K15" s="13">
        <v>88114645</v>
      </c>
    </row>
    <row r="16" spans="1:11" ht="12.75">
      <c r="A16" s="180" t="s">
        <v>17</v>
      </c>
      <c r="B16" s="181"/>
      <c r="C16" s="181"/>
      <c r="D16" s="181"/>
      <c r="E16" s="181"/>
      <c r="F16" s="181"/>
      <c r="G16" s="181"/>
      <c r="H16" s="182"/>
      <c r="I16" s="4">
        <v>120</v>
      </c>
      <c r="J16" s="12">
        <f>SUM(J17:J19)</f>
        <v>210209268</v>
      </c>
      <c r="K16" s="12">
        <f>SUM(K17:K19)</f>
        <v>202966334</v>
      </c>
    </row>
    <row r="17" spans="1:11" ht="12.75">
      <c r="A17" s="183" t="s">
        <v>53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119715676</v>
      </c>
      <c r="K17" s="13">
        <v>119139178</v>
      </c>
    </row>
    <row r="18" spans="1:11" ht="12.75">
      <c r="A18" s="183" t="s">
        <v>54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59766167</v>
      </c>
      <c r="K18" s="13">
        <v>54068458</v>
      </c>
    </row>
    <row r="19" spans="1:11" ht="12.75">
      <c r="A19" s="183" t="s">
        <v>55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30727425</v>
      </c>
      <c r="K19" s="13">
        <v>29758698</v>
      </c>
    </row>
    <row r="20" spans="1:11" ht="12.75">
      <c r="A20" s="180" t="s">
        <v>97</v>
      </c>
      <c r="B20" s="181"/>
      <c r="C20" s="181"/>
      <c r="D20" s="181"/>
      <c r="E20" s="181"/>
      <c r="F20" s="181"/>
      <c r="G20" s="181"/>
      <c r="H20" s="182"/>
      <c r="I20" s="4">
        <v>124</v>
      </c>
      <c r="J20" s="13">
        <v>41656577</v>
      </c>
      <c r="K20" s="13">
        <v>41830089</v>
      </c>
    </row>
    <row r="21" spans="1:11" ht="12.75">
      <c r="A21" s="180" t="s">
        <v>98</v>
      </c>
      <c r="B21" s="181"/>
      <c r="C21" s="181"/>
      <c r="D21" s="181"/>
      <c r="E21" s="181"/>
      <c r="F21" s="181"/>
      <c r="G21" s="181"/>
      <c r="H21" s="182"/>
      <c r="I21" s="4">
        <v>125</v>
      </c>
      <c r="J21" s="13">
        <v>36597909</v>
      </c>
      <c r="K21" s="13">
        <v>37418088</v>
      </c>
    </row>
    <row r="22" spans="1:11" ht="12.75">
      <c r="A22" s="180" t="s">
        <v>18</v>
      </c>
      <c r="B22" s="181"/>
      <c r="C22" s="181"/>
      <c r="D22" s="181"/>
      <c r="E22" s="181"/>
      <c r="F22" s="181"/>
      <c r="G22" s="181"/>
      <c r="H22" s="182"/>
      <c r="I22" s="4">
        <v>126</v>
      </c>
      <c r="J22" s="12">
        <f>SUM(J23:J24)</f>
        <v>15522</v>
      </c>
      <c r="K22" s="12">
        <f>SUM(K23:K24)</f>
        <v>1669346</v>
      </c>
    </row>
    <row r="23" spans="1:11" ht="12.75">
      <c r="A23" s="183" t="s">
        <v>117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0</v>
      </c>
      <c r="K23" s="13">
        <v>0</v>
      </c>
    </row>
    <row r="24" spans="1:11" ht="12.75">
      <c r="A24" s="183" t="s">
        <v>118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15522</v>
      </c>
      <c r="K24" s="13">
        <v>1669346</v>
      </c>
    </row>
    <row r="25" spans="1:11" ht="12.75">
      <c r="A25" s="180" t="s">
        <v>99</v>
      </c>
      <c r="B25" s="181"/>
      <c r="C25" s="181"/>
      <c r="D25" s="181"/>
      <c r="E25" s="181"/>
      <c r="F25" s="181"/>
      <c r="G25" s="181"/>
      <c r="H25" s="182"/>
      <c r="I25" s="4">
        <v>129</v>
      </c>
      <c r="J25" s="13">
        <v>0</v>
      </c>
      <c r="K25" s="13"/>
    </row>
    <row r="26" spans="1:11" ht="12.75">
      <c r="A26" s="180" t="s">
        <v>41</v>
      </c>
      <c r="B26" s="181"/>
      <c r="C26" s="181"/>
      <c r="D26" s="181"/>
      <c r="E26" s="181"/>
      <c r="F26" s="181"/>
      <c r="G26" s="181"/>
      <c r="H26" s="182"/>
      <c r="I26" s="4">
        <v>130</v>
      </c>
      <c r="J26" s="13">
        <v>3908751</v>
      </c>
      <c r="K26" s="13">
        <v>7015941</v>
      </c>
    </row>
    <row r="27" spans="1:11" ht="12.75">
      <c r="A27" s="180" t="s">
        <v>184</v>
      </c>
      <c r="B27" s="181"/>
      <c r="C27" s="181"/>
      <c r="D27" s="181"/>
      <c r="E27" s="181"/>
      <c r="F27" s="181"/>
      <c r="G27" s="181"/>
      <c r="H27" s="182"/>
      <c r="I27" s="4">
        <v>131</v>
      </c>
      <c r="J27" s="12">
        <f>SUM(J28:J32)</f>
        <v>17351628</v>
      </c>
      <c r="K27" s="12">
        <f>SUM(K28:K32)</f>
        <v>20402371</v>
      </c>
    </row>
    <row r="28" spans="1:11" ht="12.75">
      <c r="A28" s="180" t="s">
        <v>198</v>
      </c>
      <c r="B28" s="181"/>
      <c r="C28" s="181"/>
      <c r="D28" s="181"/>
      <c r="E28" s="181"/>
      <c r="F28" s="181"/>
      <c r="G28" s="181"/>
      <c r="H28" s="182"/>
      <c r="I28" s="4">
        <v>132</v>
      </c>
      <c r="J28" s="13">
        <v>8176138</v>
      </c>
      <c r="K28" s="13">
        <v>8414307</v>
      </c>
    </row>
    <row r="29" spans="1:11" ht="12.75">
      <c r="A29" s="180" t="s">
        <v>133</v>
      </c>
      <c r="B29" s="181"/>
      <c r="C29" s="181"/>
      <c r="D29" s="181"/>
      <c r="E29" s="181"/>
      <c r="F29" s="181"/>
      <c r="G29" s="181"/>
      <c r="H29" s="182"/>
      <c r="I29" s="4">
        <v>133</v>
      </c>
      <c r="J29" s="13">
        <v>8883400</v>
      </c>
      <c r="K29" s="13">
        <v>11428823</v>
      </c>
    </row>
    <row r="30" spans="1:11" ht="12.75">
      <c r="A30" s="180" t="s">
        <v>119</v>
      </c>
      <c r="B30" s="181"/>
      <c r="C30" s="181"/>
      <c r="D30" s="181"/>
      <c r="E30" s="181"/>
      <c r="F30" s="181"/>
      <c r="G30" s="181"/>
      <c r="H30" s="182"/>
      <c r="I30" s="4">
        <v>134</v>
      </c>
      <c r="J30" s="13">
        <v>0</v>
      </c>
      <c r="K30" s="13">
        <v>0</v>
      </c>
    </row>
    <row r="31" spans="1:11" ht="12.75">
      <c r="A31" s="180" t="s">
        <v>194</v>
      </c>
      <c r="B31" s="181"/>
      <c r="C31" s="181"/>
      <c r="D31" s="181"/>
      <c r="E31" s="181"/>
      <c r="F31" s="181"/>
      <c r="G31" s="181"/>
      <c r="H31" s="182"/>
      <c r="I31" s="4">
        <v>135</v>
      </c>
      <c r="J31" s="13">
        <v>0</v>
      </c>
      <c r="K31" s="13">
        <v>0</v>
      </c>
    </row>
    <row r="32" spans="1:11" ht="12.75">
      <c r="A32" s="180" t="s">
        <v>120</v>
      </c>
      <c r="B32" s="181"/>
      <c r="C32" s="181"/>
      <c r="D32" s="181"/>
      <c r="E32" s="181"/>
      <c r="F32" s="181"/>
      <c r="G32" s="181"/>
      <c r="H32" s="182"/>
      <c r="I32" s="4">
        <v>136</v>
      </c>
      <c r="J32" s="13">
        <v>292090</v>
      </c>
      <c r="K32" s="13">
        <v>559241</v>
      </c>
    </row>
    <row r="33" spans="1:11" ht="12.75">
      <c r="A33" s="180" t="s">
        <v>185</v>
      </c>
      <c r="B33" s="181"/>
      <c r="C33" s="181"/>
      <c r="D33" s="181"/>
      <c r="E33" s="181"/>
      <c r="F33" s="181"/>
      <c r="G33" s="181"/>
      <c r="H33" s="182"/>
      <c r="I33" s="4">
        <v>137</v>
      </c>
      <c r="J33" s="12">
        <f>SUM(J34:J37)</f>
        <v>23117497</v>
      </c>
      <c r="K33" s="12">
        <f>SUM(K34:K37)</f>
        <v>31977612</v>
      </c>
    </row>
    <row r="34" spans="1:11" ht="12.75">
      <c r="A34" s="180" t="s">
        <v>57</v>
      </c>
      <c r="B34" s="181"/>
      <c r="C34" s="181"/>
      <c r="D34" s="181"/>
      <c r="E34" s="181"/>
      <c r="F34" s="181"/>
      <c r="G34" s="181"/>
      <c r="H34" s="182"/>
      <c r="I34" s="4">
        <v>138</v>
      </c>
      <c r="J34" s="13">
        <v>3547503</v>
      </c>
      <c r="K34" s="13">
        <v>2924744</v>
      </c>
    </row>
    <row r="35" spans="1:11" ht="12.75">
      <c r="A35" s="180" t="s">
        <v>56</v>
      </c>
      <c r="B35" s="181"/>
      <c r="C35" s="181"/>
      <c r="D35" s="181"/>
      <c r="E35" s="181"/>
      <c r="F35" s="181"/>
      <c r="G35" s="181"/>
      <c r="H35" s="182"/>
      <c r="I35" s="4">
        <v>139</v>
      </c>
      <c r="J35" s="13">
        <v>19409606</v>
      </c>
      <c r="K35" s="13">
        <v>28899547</v>
      </c>
    </row>
    <row r="36" spans="1:11" ht="12.75">
      <c r="A36" s="180" t="s">
        <v>195</v>
      </c>
      <c r="B36" s="181"/>
      <c r="C36" s="181"/>
      <c r="D36" s="181"/>
      <c r="E36" s="181"/>
      <c r="F36" s="181"/>
      <c r="G36" s="181"/>
      <c r="H36" s="182"/>
      <c r="I36" s="4">
        <v>140</v>
      </c>
      <c r="J36" s="13">
        <v>0</v>
      </c>
      <c r="K36" s="13">
        <v>0</v>
      </c>
    </row>
    <row r="37" spans="1:11" ht="12.75">
      <c r="A37" s="180" t="s">
        <v>58</v>
      </c>
      <c r="B37" s="181"/>
      <c r="C37" s="181"/>
      <c r="D37" s="181"/>
      <c r="E37" s="181"/>
      <c r="F37" s="181"/>
      <c r="G37" s="181"/>
      <c r="H37" s="182"/>
      <c r="I37" s="4">
        <v>141</v>
      </c>
      <c r="J37" s="13">
        <v>160388</v>
      </c>
      <c r="K37" s="13">
        <v>153321</v>
      </c>
    </row>
    <row r="38" spans="1:11" ht="12.75">
      <c r="A38" s="180" t="s">
        <v>169</v>
      </c>
      <c r="B38" s="181"/>
      <c r="C38" s="181"/>
      <c r="D38" s="181"/>
      <c r="E38" s="181"/>
      <c r="F38" s="181"/>
      <c r="G38" s="181"/>
      <c r="H38" s="182"/>
      <c r="I38" s="4">
        <v>142</v>
      </c>
      <c r="J38" s="13">
        <v>0</v>
      </c>
      <c r="K38" s="13">
        <v>0</v>
      </c>
    </row>
    <row r="39" spans="1:11" ht="12.75">
      <c r="A39" s="180" t="s">
        <v>170</v>
      </c>
      <c r="B39" s="181"/>
      <c r="C39" s="181"/>
      <c r="D39" s="181"/>
      <c r="E39" s="181"/>
      <c r="F39" s="181"/>
      <c r="G39" s="181"/>
      <c r="H39" s="182"/>
      <c r="I39" s="4">
        <v>143</v>
      </c>
      <c r="J39" s="13">
        <v>0</v>
      </c>
      <c r="K39" s="13">
        <v>0</v>
      </c>
    </row>
    <row r="40" spans="1:11" ht="12.75">
      <c r="A40" s="180" t="s">
        <v>196</v>
      </c>
      <c r="B40" s="181"/>
      <c r="C40" s="181"/>
      <c r="D40" s="181"/>
      <c r="E40" s="181"/>
      <c r="F40" s="181"/>
      <c r="G40" s="181"/>
      <c r="H40" s="182"/>
      <c r="I40" s="4">
        <v>144</v>
      </c>
      <c r="J40" s="13">
        <v>0</v>
      </c>
      <c r="K40" s="13">
        <v>0</v>
      </c>
    </row>
    <row r="41" spans="1:11" ht="12.75">
      <c r="A41" s="180" t="s">
        <v>197</v>
      </c>
      <c r="B41" s="181"/>
      <c r="C41" s="181"/>
      <c r="D41" s="181"/>
      <c r="E41" s="181"/>
      <c r="F41" s="181"/>
      <c r="G41" s="181"/>
      <c r="H41" s="182"/>
      <c r="I41" s="4">
        <v>145</v>
      </c>
      <c r="J41" s="13">
        <v>0</v>
      </c>
      <c r="K41" s="13">
        <v>0</v>
      </c>
    </row>
    <row r="42" spans="1:11" ht="12.75">
      <c r="A42" s="180" t="s">
        <v>186</v>
      </c>
      <c r="B42" s="181"/>
      <c r="C42" s="181"/>
      <c r="D42" s="181"/>
      <c r="E42" s="181"/>
      <c r="F42" s="181"/>
      <c r="G42" s="181"/>
      <c r="H42" s="182"/>
      <c r="I42" s="4">
        <v>146</v>
      </c>
      <c r="J42" s="12">
        <f>J7+J27+J38+J40</f>
        <v>903399567</v>
      </c>
      <c r="K42" s="12">
        <f>K7+K27+K38+K40</f>
        <v>929653648</v>
      </c>
    </row>
    <row r="43" spans="1:11" ht="12.75">
      <c r="A43" s="180" t="s">
        <v>187</v>
      </c>
      <c r="B43" s="181"/>
      <c r="C43" s="181"/>
      <c r="D43" s="181"/>
      <c r="E43" s="181"/>
      <c r="F43" s="181"/>
      <c r="G43" s="181"/>
      <c r="H43" s="182"/>
      <c r="I43" s="4">
        <v>147</v>
      </c>
      <c r="J43" s="12">
        <f>J10+J33+J39+J41</f>
        <v>869307951</v>
      </c>
      <c r="K43" s="12">
        <f>K10+K33+K39+K41</f>
        <v>908119567</v>
      </c>
    </row>
    <row r="44" spans="1:11" ht="12.75">
      <c r="A44" s="180" t="s">
        <v>207</v>
      </c>
      <c r="B44" s="181"/>
      <c r="C44" s="181"/>
      <c r="D44" s="181"/>
      <c r="E44" s="181"/>
      <c r="F44" s="181"/>
      <c r="G44" s="181"/>
      <c r="H44" s="182"/>
      <c r="I44" s="4">
        <v>148</v>
      </c>
      <c r="J44" s="12">
        <f>J42-J43</f>
        <v>34091616</v>
      </c>
      <c r="K44" s="12">
        <f>K42-K43</f>
        <v>21534081</v>
      </c>
    </row>
    <row r="45" spans="1:11" ht="12.75">
      <c r="A45" s="202" t="s">
        <v>189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34091616</v>
      </c>
      <c r="K45" s="12">
        <f>IF(K42&gt;K43,K42-K43,0)</f>
        <v>21534081</v>
      </c>
    </row>
    <row r="46" spans="1:11" ht="12.75">
      <c r="A46" s="202" t="s">
        <v>190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0" t="s">
        <v>188</v>
      </c>
      <c r="B47" s="181"/>
      <c r="C47" s="181"/>
      <c r="D47" s="181"/>
      <c r="E47" s="181"/>
      <c r="F47" s="181"/>
      <c r="G47" s="181"/>
      <c r="H47" s="182"/>
      <c r="I47" s="4">
        <v>151</v>
      </c>
      <c r="J47" s="13">
        <v>8051321</v>
      </c>
      <c r="K47" s="13">
        <v>7516782</v>
      </c>
    </row>
    <row r="48" spans="1:11" ht="12.75">
      <c r="A48" s="180" t="s">
        <v>208</v>
      </c>
      <c r="B48" s="181"/>
      <c r="C48" s="181"/>
      <c r="D48" s="181"/>
      <c r="E48" s="181"/>
      <c r="F48" s="181"/>
      <c r="G48" s="181"/>
      <c r="H48" s="182"/>
      <c r="I48" s="4">
        <v>152</v>
      </c>
      <c r="J48" s="12">
        <f>J44-J47</f>
        <v>26040295</v>
      </c>
      <c r="K48" s="12">
        <f>K44-K47</f>
        <v>14017299</v>
      </c>
    </row>
    <row r="49" spans="1:11" ht="12.75">
      <c r="A49" s="202" t="s">
        <v>166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26040295</v>
      </c>
      <c r="K49" s="12">
        <f>IF(K48&gt;0,K48,0)</f>
        <v>14017299</v>
      </c>
    </row>
    <row r="50" spans="1:11" ht="12.75">
      <c r="A50" s="227" t="s">
        <v>191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9" t="s">
        <v>104</v>
      </c>
      <c r="B51" s="213"/>
      <c r="C51" s="213"/>
      <c r="D51" s="213"/>
      <c r="E51" s="213"/>
      <c r="F51" s="213"/>
      <c r="G51" s="213"/>
      <c r="H51" s="213"/>
      <c r="I51" s="225"/>
      <c r="J51" s="225"/>
      <c r="K51" s="226"/>
    </row>
    <row r="52" spans="1:11" ht="12.75">
      <c r="A52" s="177" t="s">
        <v>160</v>
      </c>
      <c r="B52" s="178"/>
      <c r="C52" s="178"/>
      <c r="D52" s="178"/>
      <c r="E52" s="178"/>
      <c r="F52" s="178"/>
      <c r="G52" s="178"/>
      <c r="H52" s="178"/>
      <c r="I52" s="216"/>
      <c r="J52" s="216"/>
      <c r="K52" s="217"/>
    </row>
    <row r="53" spans="1:11" ht="12.75">
      <c r="A53" s="222" t="s">
        <v>205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206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99" t="s">
        <v>163</v>
      </c>
      <c r="B55" s="213"/>
      <c r="C55" s="213"/>
      <c r="D55" s="213"/>
      <c r="E55" s="213"/>
      <c r="F55" s="213"/>
      <c r="G55" s="213"/>
      <c r="H55" s="213"/>
      <c r="I55" s="225"/>
      <c r="J55" s="225"/>
      <c r="K55" s="226"/>
    </row>
    <row r="56" spans="1:11" ht="12.75">
      <c r="A56" s="177" t="s">
        <v>175</v>
      </c>
      <c r="B56" s="178"/>
      <c r="C56" s="178"/>
      <c r="D56" s="178"/>
      <c r="E56" s="178"/>
      <c r="F56" s="178"/>
      <c r="G56" s="178"/>
      <c r="H56" s="179"/>
      <c r="I56" s="18">
        <v>157</v>
      </c>
      <c r="J56" s="11">
        <v>26040295</v>
      </c>
      <c r="K56" s="11">
        <v>14017299</v>
      </c>
    </row>
    <row r="57" spans="1:11" ht="12.75">
      <c r="A57" s="180" t="s">
        <v>192</v>
      </c>
      <c r="B57" s="181"/>
      <c r="C57" s="181"/>
      <c r="D57" s="181"/>
      <c r="E57" s="181"/>
      <c r="F57" s="181"/>
      <c r="G57" s="181"/>
      <c r="H57" s="182"/>
      <c r="I57" s="4">
        <v>158</v>
      </c>
      <c r="J57" s="12">
        <f>SUM(J58:J64)</f>
        <v>-17504852</v>
      </c>
      <c r="K57" s="12">
        <f>SUM(K58:K64)</f>
        <v>-1770011</v>
      </c>
    </row>
    <row r="58" spans="1:11" ht="12.75">
      <c r="A58" s="180" t="s">
        <v>199</v>
      </c>
      <c r="B58" s="181"/>
      <c r="C58" s="181"/>
      <c r="D58" s="181"/>
      <c r="E58" s="181"/>
      <c r="F58" s="181"/>
      <c r="G58" s="181"/>
      <c r="H58" s="182"/>
      <c r="I58" s="4">
        <v>159</v>
      </c>
      <c r="J58" s="13">
        <v>0</v>
      </c>
      <c r="K58" s="13">
        <v>0</v>
      </c>
    </row>
    <row r="59" spans="1:11" ht="12.75">
      <c r="A59" s="180" t="s">
        <v>200</v>
      </c>
      <c r="B59" s="181"/>
      <c r="C59" s="181"/>
      <c r="D59" s="181"/>
      <c r="E59" s="181"/>
      <c r="F59" s="181"/>
      <c r="G59" s="181"/>
      <c r="H59" s="182"/>
      <c r="I59" s="4">
        <v>160</v>
      </c>
      <c r="J59" s="13">
        <v>0</v>
      </c>
      <c r="K59" s="13">
        <v>0</v>
      </c>
    </row>
    <row r="60" spans="1:11" ht="12.75">
      <c r="A60" s="180" t="s">
        <v>39</v>
      </c>
      <c r="B60" s="181"/>
      <c r="C60" s="181"/>
      <c r="D60" s="181"/>
      <c r="E60" s="181"/>
      <c r="F60" s="181"/>
      <c r="G60" s="181"/>
      <c r="H60" s="182"/>
      <c r="I60" s="4">
        <v>161</v>
      </c>
      <c r="J60" s="13">
        <v>-17504852</v>
      </c>
      <c r="K60" s="13">
        <v>-1770011</v>
      </c>
    </row>
    <row r="61" spans="1:11" ht="12.75">
      <c r="A61" s="180" t="s">
        <v>201</v>
      </c>
      <c r="B61" s="181"/>
      <c r="C61" s="181"/>
      <c r="D61" s="181"/>
      <c r="E61" s="181"/>
      <c r="F61" s="181"/>
      <c r="G61" s="181"/>
      <c r="H61" s="182"/>
      <c r="I61" s="4">
        <v>162</v>
      </c>
      <c r="J61" s="13">
        <v>0</v>
      </c>
      <c r="K61" s="13">
        <v>0</v>
      </c>
    </row>
    <row r="62" spans="1:11" ht="12.75">
      <c r="A62" s="180" t="s">
        <v>202</v>
      </c>
      <c r="B62" s="181"/>
      <c r="C62" s="181"/>
      <c r="D62" s="181"/>
      <c r="E62" s="181"/>
      <c r="F62" s="181"/>
      <c r="G62" s="181"/>
      <c r="H62" s="182"/>
      <c r="I62" s="4">
        <v>163</v>
      </c>
      <c r="J62" s="13">
        <v>0</v>
      </c>
      <c r="K62" s="13">
        <v>0</v>
      </c>
    </row>
    <row r="63" spans="1:11" ht="12.75">
      <c r="A63" s="180" t="s">
        <v>203</v>
      </c>
      <c r="B63" s="181"/>
      <c r="C63" s="181"/>
      <c r="D63" s="181"/>
      <c r="E63" s="181"/>
      <c r="F63" s="181"/>
      <c r="G63" s="181"/>
      <c r="H63" s="182"/>
      <c r="I63" s="4">
        <v>164</v>
      </c>
      <c r="J63" s="13">
        <v>0</v>
      </c>
      <c r="K63" s="13">
        <v>0</v>
      </c>
    </row>
    <row r="64" spans="1:11" ht="12.75">
      <c r="A64" s="180" t="s">
        <v>204</v>
      </c>
      <c r="B64" s="181"/>
      <c r="C64" s="181"/>
      <c r="D64" s="181"/>
      <c r="E64" s="181"/>
      <c r="F64" s="181"/>
      <c r="G64" s="181"/>
      <c r="H64" s="182"/>
      <c r="I64" s="4">
        <v>165</v>
      </c>
      <c r="J64" s="13">
        <v>0</v>
      </c>
      <c r="K64" s="13">
        <v>0</v>
      </c>
    </row>
    <row r="65" spans="1:11" ht="12.75">
      <c r="A65" s="180" t="s">
        <v>193</v>
      </c>
      <c r="B65" s="181"/>
      <c r="C65" s="181"/>
      <c r="D65" s="181"/>
      <c r="E65" s="181"/>
      <c r="F65" s="181"/>
      <c r="G65" s="181"/>
      <c r="H65" s="182"/>
      <c r="I65" s="4">
        <v>166</v>
      </c>
      <c r="J65" s="13">
        <v>0</v>
      </c>
      <c r="K65" s="13">
        <v>0</v>
      </c>
    </row>
    <row r="66" spans="1:11" ht="12.75">
      <c r="A66" s="180" t="s">
        <v>167</v>
      </c>
      <c r="B66" s="181"/>
      <c r="C66" s="181"/>
      <c r="D66" s="181"/>
      <c r="E66" s="181"/>
      <c r="F66" s="181"/>
      <c r="G66" s="181"/>
      <c r="H66" s="182"/>
      <c r="I66" s="4">
        <v>167</v>
      </c>
      <c r="J66" s="12">
        <f>J57-J65</f>
        <v>-17504852</v>
      </c>
      <c r="K66" s="12">
        <f>K57-K65</f>
        <v>-1770011</v>
      </c>
    </row>
    <row r="67" spans="1:11" ht="12.75">
      <c r="A67" s="180" t="s">
        <v>168</v>
      </c>
      <c r="B67" s="181"/>
      <c r="C67" s="181"/>
      <c r="D67" s="181"/>
      <c r="E67" s="181"/>
      <c r="F67" s="181"/>
      <c r="G67" s="181"/>
      <c r="H67" s="182"/>
      <c r="I67" s="4">
        <v>168</v>
      </c>
      <c r="J67" s="16">
        <f>J56+J66</f>
        <v>8535443</v>
      </c>
      <c r="K67" s="16">
        <f>K56+K66</f>
        <v>12247288</v>
      </c>
    </row>
    <row r="68" spans="1:11" ht="12.75">
      <c r="A68" s="199" t="s">
        <v>162</v>
      </c>
      <c r="B68" s="213"/>
      <c r="C68" s="213"/>
      <c r="D68" s="213"/>
      <c r="E68" s="213"/>
      <c r="F68" s="213"/>
      <c r="G68" s="213"/>
      <c r="H68" s="213"/>
      <c r="I68" s="225"/>
      <c r="J68" s="225"/>
      <c r="K68" s="226"/>
    </row>
    <row r="69" spans="1:11" ht="12.75">
      <c r="A69" s="177" t="s">
        <v>161</v>
      </c>
      <c r="B69" s="178"/>
      <c r="C69" s="178"/>
      <c r="D69" s="178"/>
      <c r="E69" s="178"/>
      <c r="F69" s="178"/>
      <c r="G69" s="178"/>
      <c r="H69" s="178"/>
      <c r="I69" s="216"/>
      <c r="J69" s="216"/>
      <c r="K69" s="217"/>
    </row>
    <row r="70" spans="1:11" ht="12.75">
      <c r="A70" s="222" t="s">
        <v>205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v>0</v>
      </c>
      <c r="K70" s="13">
        <v>0</v>
      </c>
    </row>
    <row r="71" spans="1:11" ht="12.75">
      <c r="A71" s="230" t="s">
        <v>206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>
        <v>0</v>
      </c>
      <c r="K71" s="14">
        <v>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7480314960629921" right="0.35433070866141736" top="0.7874015748031497" bottom="0.7874015748031497" header="0.5118110236220472" footer="0.5118110236220472"/>
  <pageSetup horizontalDpi="600" verticalDpi="600" orientation="portrait" paperSize="9" scale="87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10.00390625" style="0" customWidth="1"/>
    <col min="11" max="11" width="11.28125" style="0" customWidth="1"/>
  </cols>
  <sheetData>
    <row r="1" spans="1:11" ht="12.75">
      <c r="A1" s="233" t="s">
        <v>140</v>
      </c>
      <c r="B1" s="234"/>
      <c r="C1" s="234"/>
      <c r="D1" s="234"/>
      <c r="E1" s="234"/>
      <c r="F1" s="234"/>
      <c r="G1" s="234"/>
      <c r="H1" s="234"/>
      <c r="I1" s="234"/>
      <c r="J1" s="235"/>
      <c r="K1" s="172"/>
    </row>
    <row r="2" spans="1:11" ht="12.75">
      <c r="A2" s="237" t="s">
        <v>305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9" t="s">
        <v>306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50</v>
      </c>
      <c r="B5" s="242"/>
      <c r="C5" s="242"/>
      <c r="D5" s="242"/>
      <c r="E5" s="242"/>
      <c r="F5" s="242"/>
      <c r="G5" s="242"/>
      <c r="H5" s="242"/>
      <c r="I5" s="83" t="s">
        <v>253</v>
      </c>
      <c r="J5" s="84" t="s">
        <v>128</v>
      </c>
      <c r="K5" s="84" t="s">
        <v>129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5">
        <v>2</v>
      </c>
      <c r="J6" s="86" t="s">
        <v>257</v>
      </c>
      <c r="K6" s="86" t="s">
        <v>258</v>
      </c>
    </row>
    <row r="7" spans="1:11" ht="12.75">
      <c r="A7" s="244" t="s">
        <v>134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83" t="s">
        <v>34</v>
      </c>
      <c r="B8" s="184"/>
      <c r="C8" s="184"/>
      <c r="D8" s="184"/>
      <c r="E8" s="184"/>
      <c r="F8" s="184"/>
      <c r="G8" s="184"/>
      <c r="H8" s="184"/>
      <c r="I8" s="4">
        <v>1</v>
      </c>
      <c r="J8" s="8">
        <v>34091617</v>
      </c>
      <c r="K8" s="13">
        <v>21534080</v>
      </c>
    </row>
    <row r="9" spans="1:11" ht="12.75">
      <c r="A9" s="183" t="s">
        <v>35</v>
      </c>
      <c r="B9" s="184"/>
      <c r="C9" s="184"/>
      <c r="D9" s="184"/>
      <c r="E9" s="184"/>
      <c r="F9" s="184"/>
      <c r="G9" s="184"/>
      <c r="H9" s="184"/>
      <c r="I9" s="4">
        <v>2</v>
      </c>
      <c r="J9" s="8">
        <v>41656577</v>
      </c>
      <c r="K9" s="13">
        <v>41830089</v>
      </c>
    </row>
    <row r="10" spans="1:11" ht="12.75">
      <c r="A10" s="183" t="s">
        <v>36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>
        <v>13513761</v>
      </c>
      <c r="K10" s="13">
        <v>20205016</v>
      </c>
    </row>
    <row r="11" spans="1:11" ht="12.75">
      <c r="A11" s="183" t="s">
        <v>37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>
        <v>0</v>
      </c>
      <c r="K11" s="13">
        <v>0</v>
      </c>
    </row>
    <row r="12" spans="1:11" ht="12.75">
      <c r="A12" s="183" t="s">
        <v>38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>
        <v>6204436</v>
      </c>
      <c r="K12" s="13">
        <v>0</v>
      </c>
    </row>
    <row r="13" spans="1:11" ht="12.75">
      <c r="A13" s="183" t="s">
        <v>42</v>
      </c>
      <c r="B13" s="184"/>
      <c r="C13" s="184"/>
      <c r="D13" s="184"/>
      <c r="E13" s="184"/>
      <c r="F13" s="184"/>
      <c r="G13" s="184"/>
      <c r="H13" s="184"/>
      <c r="I13" s="4">
        <v>6</v>
      </c>
      <c r="J13" s="8">
        <v>2468454</v>
      </c>
      <c r="K13" s="13">
        <v>3706070</v>
      </c>
    </row>
    <row r="14" spans="1:11" ht="12.75">
      <c r="A14" s="180" t="s">
        <v>135</v>
      </c>
      <c r="B14" s="181"/>
      <c r="C14" s="181"/>
      <c r="D14" s="181"/>
      <c r="E14" s="181"/>
      <c r="F14" s="181"/>
      <c r="G14" s="181"/>
      <c r="H14" s="181"/>
      <c r="I14" s="4">
        <v>7</v>
      </c>
      <c r="J14" s="9">
        <f>SUM(J8:J13)</f>
        <v>97934845</v>
      </c>
      <c r="K14" s="12">
        <f>SUM(K8:K13)</f>
        <v>87275255</v>
      </c>
    </row>
    <row r="15" spans="1:11" ht="12.75">
      <c r="A15" s="183" t="s">
        <v>43</v>
      </c>
      <c r="B15" s="184"/>
      <c r="C15" s="184"/>
      <c r="D15" s="184"/>
      <c r="E15" s="184"/>
      <c r="F15" s="184"/>
      <c r="G15" s="184"/>
      <c r="H15" s="184"/>
      <c r="I15" s="4">
        <v>8</v>
      </c>
      <c r="J15" s="8">
        <v>0</v>
      </c>
      <c r="K15" s="13">
        <v>0</v>
      </c>
    </row>
    <row r="16" spans="1:11" ht="12.75">
      <c r="A16" s="183" t="s">
        <v>44</v>
      </c>
      <c r="B16" s="184"/>
      <c r="C16" s="184"/>
      <c r="D16" s="184"/>
      <c r="E16" s="184"/>
      <c r="F16" s="184"/>
      <c r="G16" s="184"/>
      <c r="H16" s="184"/>
      <c r="I16" s="4">
        <v>9</v>
      </c>
      <c r="J16" s="8">
        <v>3441880</v>
      </c>
      <c r="K16" s="13">
        <v>72215454</v>
      </c>
    </row>
    <row r="17" spans="1:11" ht="12.75">
      <c r="A17" s="183" t="s">
        <v>45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>
        <v>0</v>
      </c>
      <c r="K17" s="13">
        <v>12546104</v>
      </c>
    </row>
    <row r="18" spans="1:11" ht="12.75">
      <c r="A18" s="183" t="s">
        <v>46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>
        <v>9646289</v>
      </c>
      <c r="K18" s="13">
        <v>8212628</v>
      </c>
    </row>
    <row r="19" spans="1:11" ht="12.75">
      <c r="A19" s="180" t="s">
        <v>136</v>
      </c>
      <c r="B19" s="181"/>
      <c r="C19" s="181"/>
      <c r="D19" s="181"/>
      <c r="E19" s="181"/>
      <c r="F19" s="181"/>
      <c r="G19" s="181"/>
      <c r="H19" s="181"/>
      <c r="I19" s="4">
        <v>12</v>
      </c>
      <c r="J19" s="9">
        <f>SUM(J15:J18)</f>
        <v>13088169</v>
      </c>
      <c r="K19" s="12">
        <f>SUM(K15:K18)</f>
        <v>92974186</v>
      </c>
    </row>
    <row r="20" spans="1:11" ht="12.75">
      <c r="A20" s="180" t="s">
        <v>30</v>
      </c>
      <c r="B20" s="181"/>
      <c r="C20" s="181"/>
      <c r="D20" s="181"/>
      <c r="E20" s="181"/>
      <c r="F20" s="181"/>
      <c r="G20" s="181"/>
      <c r="H20" s="181"/>
      <c r="I20" s="4">
        <v>13</v>
      </c>
      <c r="J20" s="9">
        <f>IF(J14&gt;J19,J14-J19,0)</f>
        <v>84846676</v>
      </c>
      <c r="K20" s="12">
        <f>IF(K14&gt;K19,K14-K19,0)</f>
        <v>0</v>
      </c>
    </row>
    <row r="21" spans="1:11" ht="12.75">
      <c r="A21" s="180" t="s">
        <v>31</v>
      </c>
      <c r="B21" s="181"/>
      <c r="C21" s="181"/>
      <c r="D21" s="181"/>
      <c r="E21" s="181"/>
      <c r="F21" s="181"/>
      <c r="G21" s="181"/>
      <c r="H21" s="181"/>
      <c r="I21" s="4">
        <v>14</v>
      </c>
      <c r="J21" s="9">
        <f>IF(J19&gt;J14,J19-J14,0)</f>
        <v>0</v>
      </c>
      <c r="K21" s="12">
        <f>IF(K19&gt;K14,K19-K14,0)</f>
        <v>5698931</v>
      </c>
    </row>
    <row r="22" spans="1:11" ht="12.75">
      <c r="A22" s="244" t="s">
        <v>137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83" t="s">
        <v>151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350518</v>
      </c>
      <c r="K23" s="13">
        <v>1292742</v>
      </c>
    </row>
    <row r="24" spans="1:11" ht="12.75">
      <c r="A24" s="183" t="s">
        <v>152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0</v>
      </c>
      <c r="K24" s="13">
        <v>6682900</v>
      </c>
    </row>
    <row r="25" spans="1:11" ht="12.75">
      <c r="A25" s="183" t="s">
        <v>153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0</v>
      </c>
      <c r="K25" s="13">
        <v>0</v>
      </c>
    </row>
    <row r="26" spans="1:11" ht="12.75">
      <c r="A26" s="183" t="s">
        <v>154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0</v>
      </c>
      <c r="K26" s="13">
        <v>0</v>
      </c>
    </row>
    <row r="27" spans="1:11" ht="12.75">
      <c r="A27" s="183" t="s">
        <v>155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128917</v>
      </c>
      <c r="K27" s="13">
        <v>17068650</v>
      </c>
    </row>
    <row r="28" spans="1:11" ht="12.75">
      <c r="A28" s="180" t="s">
        <v>141</v>
      </c>
      <c r="B28" s="181"/>
      <c r="C28" s="181"/>
      <c r="D28" s="181"/>
      <c r="E28" s="181"/>
      <c r="F28" s="181"/>
      <c r="G28" s="181"/>
      <c r="H28" s="181"/>
      <c r="I28" s="4">
        <v>20</v>
      </c>
      <c r="J28" s="9">
        <f>SUM(J23:J27)</f>
        <v>479435</v>
      </c>
      <c r="K28" s="12">
        <f>SUM(K23:K27)</f>
        <v>25044292</v>
      </c>
    </row>
    <row r="29" spans="1:11" ht="12.75">
      <c r="A29" s="183" t="s">
        <v>105</v>
      </c>
      <c r="B29" s="184"/>
      <c r="C29" s="184"/>
      <c r="D29" s="184"/>
      <c r="E29" s="184"/>
      <c r="F29" s="184"/>
      <c r="G29" s="184"/>
      <c r="H29" s="184"/>
      <c r="I29" s="4">
        <v>21</v>
      </c>
      <c r="J29" s="8">
        <v>35831730</v>
      </c>
      <c r="K29" s="13">
        <v>31526078</v>
      </c>
    </row>
    <row r="30" spans="1:11" ht="12.75">
      <c r="A30" s="183" t="s">
        <v>106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2500</v>
      </c>
      <c r="K30" s="13">
        <v>54042615</v>
      </c>
    </row>
    <row r="31" spans="1:11" ht="12.75">
      <c r="A31" s="183" t="s">
        <v>10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8231696</v>
      </c>
      <c r="K31" s="13">
        <v>45391709</v>
      </c>
    </row>
    <row r="32" spans="1:11" ht="12.75">
      <c r="A32" s="180" t="s">
        <v>2</v>
      </c>
      <c r="B32" s="181"/>
      <c r="C32" s="181"/>
      <c r="D32" s="181"/>
      <c r="E32" s="181"/>
      <c r="F32" s="181"/>
      <c r="G32" s="181"/>
      <c r="H32" s="181"/>
      <c r="I32" s="4">
        <v>24</v>
      </c>
      <c r="J32" s="9">
        <f>SUM(J29:J31)</f>
        <v>44065926</v>
      </c>
      <c r="K32" s="12">
        <f>SUM(K29:K31)</f>
        <v>130960402</v>
      </c>
    </row>
    <row r="33" spans="1:11" ht="12.75">
      <c r="A33" s="180" t="s">
        <v>32</v>
      </c>
      <c r="B33" s="181"/>
      <c r="C33" s="181"/>
      <c r="D33" s="181"/>
      <c r="E33" s="181"/>
      <c r="F33" s="181"/>
      <c r="G33" s="181"/>
      <c r="H33" s="18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0" t="s">
        <v>33</v>
      </c>
      <c r="B34" s="181"/>
      <c r="C34" s="181"/>
      <c r="D34" s="181"/>
      <c r="E34" s="181"/>
      <c r="F34" s="181"/>
      <c r="G34" s="181"/>
      <c r="H34" s="181"/>
      <c r="I34" s="4">
        <v>26</v>
      </c>
      <c r="J34" s="9">
        <f>IF(J32&gt;J28,J32-J28,0)</f>
        <v>43586491</v>
      </c>
      <c r="K34" s="12">
        <f>IF(K32&gt;K28,K32-K28,0)</f>
        <v>105916110</v>
      </c>
    </row>
    <row r="35" spans="1:11" ht="12.75">
      <c r="A35" s="244" t="s">
        <v>138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83" t="s">
        <v>147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0</v>
      </c>
      <c r="K36" s="13"/>
    </row>
    <row r="37" spans="1:11" ht="12.75">
      <c r="A37" s="183" t="s">
        <v>23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>
        <v>21968105</v>
      </c>
      <c r="K37" s="13">
        <v>156756964</v>
      </c>
    </row>
    <row r="38" spans="1:11" ht="12.75">
      <c r="A38" s="183" t="s">
        <v>24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>
        <v>12214036</v>
      </c>
      <c r="K38" s="13">
        <v>21929250</v>
      </c>
    </row>
    <row r="39" spans="1:11" ht="12.75">
      <c r="A39" s="180" t="s">
        <v>59</v>
      </c>
      <c r="B39" s="181"/>
      <c r="C39" s="181"/>
      <c r="D39" s="181"/>
      <c r="E39" s="181"/>
      <c r="F39" s="181"/>
      <c r="G39" s="181"/>
      <c r="H39" s="181"/>
      <c r="I39" s="4">
        <v>30</v>
      </c>
      <c r="J39" s="9">
        <f>SUM(J36:J38)</f>
        <v>34182141</v>
      </c>
      <c r="K39" s="12">
        <f>SUM(K36:K38)</f>
        <v>178686214</v>
      </c>
    </row>
    <row r="40" spans="1:11" ht="12.75">
      <c r="A40" s="183" t="s">
        <v>25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35893669</v>
      </c>
      <c r="K40" s="13">
        <v>45157769</v>
      </c>
    </row>
    <row r="41" spans="1:11" ht="12.75">
      <c r="A41" s="183" t="s">
        <v>26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26603940</v>
      </c>
      <c r="K41" s="13">
        <v>26509940</v>
      </c>
    </row>
    <row r="42" spans="1:11" ht="12.75">
      <c r="A42" s="183" t="s">
        <v>27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>
        <v>0</v>
      </c>
      <c r="K42" s="13">
        <v>0</v>
      </c>
    </row>
    <row r="43" spans="1:11" ht="12.75">
      <c r="A43" s="183" t="s">
        <v>28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>
        <v>9056863</v>
      </c>
      <c r="K43" s="13">
        <v>6364170</v>
      </c>
    </row>
    <row r="44" spans="1:11" ht="12.75">
      <c r="A44" s="183" t="s">
        <v>29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>
        <v>252084</v>
      </c>
      <c r="K44" s="13">
        <v>277352</v>
      </c>
    </row>
    <row r="45" spans="1:11" ht="12.75">
      <c r="A45" s="180" t="s">
        <v>60</v>
      </c>
      <c r="B45" s="181"/>
      <c r="C45" s="181"/>
      <c r="D45" s="181"/>
      <c r="E45" s="181"/>
      <c r="F45" s="181"/>
      <c r="G45" s="181"/>
      <c r="H45" s="181"/>
      <c r="I45" s="4">
        <v>36</v>
      </c>
      <c r="J45" s="9">
        <f>SUM(J40:J44)</f>
        <v>71806556</v>
      </c>
      <c r="K45" s="12">
        <f>SUM(K40:K44)</f>
        <v>78309231</v>
      </c>
    </row>
    <row r="46" spans="1:11" ht="12.75">
      <c r="A46" s="180" t="s">
        <v>11</v>
      </c>
      <c r="B46" s="181"/>
      <c r="C46" s="181"/>
      <c r="D46" s="181"/>
      <c r="E46" s="181"/>
      <c r="F46" s="181"/>
      <c r="G46" s="181"/>
      <c r="H46" s="181"/>
      <c r="I46" s="4">
        <v>37</v>
      </c>
      <c r="J46" s="9">
        <f>IF(J39&gt;J45,J39-J45,0)</f>
        <v>0</v>
      </c>
      <c r="K46" s="12">
        <f>IF(K39&gt;K45,K39-K45,0)</f>
        <v>100376983</v>
      </c>
    </row>
    <row r="47" spans="1:11" ht="12.75">
      <c r="A47" s="180" t="s">
        <v>12</v>
      </c>
      <c r="B47" s="181"/>
      <c r="C47" s="181"/>
      <c r="D47" s="181"/>
      <c r="E47" s="181"/>
      <c r="F47" s="181"/>
      <c r="G47" s="181"/>
      <c r="H47" s="181"/>
      <c r="I47" s="4">
        <v>38</v>
      </c>
      <c r="J47" s="9">
        <f>IF(J45&gt;J39,J45-J39,0)</f>
        <v>37624415</v>
      </c>
      <c r="K47" s="12">
        <f>IF(K45&gt;K39,K45-K39,0)</f>
        <v>0</v>
      </c>
    </row>
    <row r="48" spans="1:11" ht="12.75">
      <c r="A48" s="183" t="s">
        <v>61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3635770</v>
      </c>
      <c r="K48" s="12">
        <f>IF(K20-K21+K33-K34+K46-K47&gt;0,K20-K21+K33-K34+K46-K47,0)</f>
        <v>0</v>
      </c>
    </row>
    <row r="49" spans="1:11" ht="12.75">
      <c r="A49" s="183" t="s">
        <v>62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11238058</v>
      </c>
    </row>
    <row r="50" spans="1:11" ht="12.75">
      <c r="A50" s="183" t="s">
        <v>139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42819693</v>
      </c>
      <c r="K50" s="13">
        <v>46455462</v>
      </c>
    </row>
    <row r="51" spans="1:11" ht="12.75">
      <c r="A51" s="183" t="s">
        <v>148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v>3635769</v>
      </c>
      <c r="K51" s="13">
        <v>0</v>
      </c>
    </row>
    <row r="52" spans="1:11" ht="12.75">
      <c r="A52" s="183" t="s">
        <v>149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>
        <v>11238058</v>
      </c>
    </row>
    <row r="53" spans="1:11" ht="12.75">
      <c r="A53" s="205" t="s">
        <v>150</v>
      </c>
      <c r="B53" s="206"/>
      <c r="C53" s="206"/>
      <c r="D53" s="206"/>
      <c r="E53" s="206"/>
      <c r="F53" s="206"/>
      <c r="G53" s="206"/>
      <c r="H53" s="206"/>
      <c r="I53" s="7">
        <v>44</v>
      </c>
      <c r="J53" s="10">
        <f>J50+J51-J52</f>
        <v>46455462</v>
      </c>
      <c r="K53" s="16">
        <f>K50+K51-K52</f>
        <v>35217404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" right="0.5511811023622047" top="1.1811023622047245" bottom="0.787401574803149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B1">
      <selection activeCell="G2" sqref="G2:H2"/>
    </sheetView>
  </sheetViews>
  <sheetFormatPr defaultColWidth="9.140625" defaultRowHeight="12.75"/>
  <cols>
    <col min="1" max="4" width="9.140625" style="93" customWidth="1"/>
    <col min="5" max="5" width="10.140625" style="93" bestFit="1" customWidth="1"/>
    <col min="6" max="9" width="9.140625" style="93" customWidth="1"/>
    <col min="10" max="11" width="9.8515625" style="93" bestFit="1" customWidth="1"/>
    <col min="12" max="16384" width="9.140625" style="93" customWidth="1"/>
  </cols>
  <sheetData>
    <row r="1" spans="1:12" ht="12.75">
      <c r="A1" s="254" t="s">
        <v>255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92"/>
    </row>
    <row r="2" spans="1:12" ht="15.75">
      <c r="A2" s="90"/>
      <c r="B2" s="91"/>
      <c r="C2" s="264" t="s">
        <v>256</v>
      </c>
      <c r="D2" s="264"/>
      <c r="E2" s="95">
        <v>40544</v>
      </c>
      <c r="F2" s="94" t="s">
        <v>221</v>
      </c>
      <c r="G2" s="265">
        <v>40908</v>
      </c>
      <c r="H2" s="266"/>
      <c r="I2" s="91"/>
      <c r="J2" s="91"/>
      <c r="K2" s="91"/>
      <c r="L2" s="96"/>
    </row>
    <row r="3" spans="1:11" ht="24" thickBot="1">
      <c r="A3" s="267" t="s">
        <v>50</v>
      </c>
      <c r="B3" s="267"/>
      <c r="C3" s="267"/>
      <c r="D3" s="267"/>
      <c r="E3" s="267"/>
      <c r="F3" s="267"/>
      <c r="G3" s="267"/>
      <c r="H3" s="267"/>
      <c r="I3" s="97" t="s">
        <v>279</v>
      </c>
      <c r="J3" s="98" t="s">
        <v>128</v>
      </c>
      <c r="K3" s="98" t="s">
        <v>129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100">
        <v>2</v>
      </c>
      <c r="J4" s="99" t="s">
        <v>257</v>
      </c>
      <c r="K4" s="99" t="s">
        <v>258</v>
      </c>
    </row>
    <row r="5" spans="1:11" ht="12.75">
      <c r="A5" s="256" t="s">
        <v>259</v>
      </c>
      <c r="B5" s="257"/>
      <c r="C5" s="257"/>
      <c r="D5" s="257"/>
      <c r="E5" s="257"/>
      <c r="F5" s="257"/>
      <c r="G5" s="257"/>
      <c r="H5" s="257"/>
      <c r="I5" s="101">
        <v>1</v>
      </c>
      <c r="J5" s="102">
        <v>549448400</v>
      </c>
      <c r="K5" s="102">
        <v>549448400</v>
      </c>
    </row>
    <row r="6" spans="1:11" ht="12.75">
      <c r="A6" s="256" t="s">
        <v>260</v>
      </c>
      <c r="B6" s="257"/>
      <c r="C6" s="257"/>
      <c r="D6" s="257"/>
      <c r="E6" s="257"/>
      <c r="F6" s="257"/>
      <c r="G6" s="257"/>
      <c r="H6" s="257"/>
      <c r="I6" s="101">
        <v>2</v>
      </c>
      <c r="J6" s="103">
        <v>-14328706</v>
      </c>
      <c r="K6" s="103">
        <v>-10135171</v>
      </c>
    </row>
    <row r="7" spans="1:11" ht="12.75">
      <c r="A7" s="256" t="s">
        <v>261</v>
      </c>
      <c r="B7" s="257"/>
      <c r="C7" s="257"/>
      <c r="D7" s="257"/>
      <c r="E7" s="257"/>
      <c r="F7" s="257"/>
      <c r="G7" s="257"/>
      <c r="H7" s="257"/>
      <c r="I7" s="101">
        <v>3</v>
      </c>
      <c r="J7" s="103">
        <v>23022134</v>
      </c>
      <c r="K7" s="103">
        <v>24324149</v>
      </c>
    </row>
    <row r="8" spans="1:11" ht="12.75">
      <c r="A8" s="256" t="s">
        <v>262</v>
      </c>
      <c r="B8" s="257"/>
      <c r="C8" s="257"/>
      <c r="D8" s="257"/>
      <c r="E8" s="257"/>
      <c r="F8" s="257"/>
      <c r="G8" s="257"/>
      <c r="H8" s="257"/>
      <c r="I8" s="101">
        <v>4</v>
      </c>
      <c r="J8" s="103">
        <v>48568065</v>
      </c>
      <c r="K8" s="103">
        <v>57472103</v>
      </c>
    </row>
    <row r="9" spans="1:11" ht="12.75">
      <c r="A9" s="256" t="s">
        <v>263</v>
      </c>
      <c r="B9" s="257"/>
      <c r="C9" s="257"/>
      <c r="D9" s="257"/>
      <c r="E9" s="257"/>
      <c r="F9" s="257"/>
      <c r="G9" s="257"/>
      <c r="H9" s="257"/>
      <c r="I9" s="101">
        <v>5</v>
      </c>
      <c r="J9" s="103">
        <v>26040295</v>
      </c>
      <c r="K9" s="103">
        <v>14017299</v>
      </c>
    </row>
    <row r="10" spans="1:11" ht="12.75">
      <c r="A10" s="256" t="s">
        <v>264</v>
      </c>
      <c r="B10" s="257"/>
      <c r="C10" s="257"/>
      <c r="D10" s="257"/>
      <c r="E10" s="257"/>
      <c r="F10" s="257"/>
      <c r="G10" s="257"/>
      <c r="H10" s="257"/>
      <c r="I10" s="101">
        <v>6</v>
      </c>
      <c r="J10" s="103">
        <v>0</v>
      </c>
      <c r="K10" s="103">
        <v>0</v>
      </c>
    </row>
    <row r="11" spans="1:11" ht="12.75">
      <c r="A11" s="256" t="s">
        <v>265</v>
      </c>
      <c r="B11" s="257"/>
      <c r="C11" s="257"/>
      <c r="D11" s="257"/>
      <c r="E11" s="257"/>
      <c r="F11" s="257"/>
      <c r="G11" s="257"/>
      <c r="H11" s="257"/>
      <c r="I11" s="101">
        <v>7</v>
      </c>
      <c r="J11" s="103">
        <v>0</v>
      </c>
      <c r="K11" s="103">
        <v>0</v>
      </c>
    </row>
    <row r="12" spans="1:11" ht="12.75">
      <c r="A12" s="256" t="s">
        <v>266</v>
      </c>
      <c r="B12" s="257"/>
      <c r="C12" s="257"/>
      <c r="D12" s="257"/>
      <c r="E12" s="257"/>
      <c r="F12" s="257"/>
      <c r="G12" s="257"/>
      <c r="H12" s="257"/>
      <c r="I12" s="101">
        <v>8</v>
      </c>
      <c r="J12" s="103">
        <v>-17504852</v>
      </c>
      <c r="K12" s="103">
        <v>-19274863</v>
      </c>
    </row>
    <row r="13" spans="1:11" ht="12.75">
      <c r="A13" s="256" t="s">
        <v>267</v>
      </c>
      <c r="B13" s="257"/>
      <c r="C13" s="257"/>
      <c r="D13" s="257"/>
      <c r="E13" s="257"/>
      <c r="F13" s="257"/>
      <c r="G13" s="257"/>
      <c r="H13" s="257"/>
      <c r="I13" s="101">
        <v>9</v>
      </c>
      <c r="J13" s="103">
        <v>0</v>
      </c>
      <c r="K13" s="103">
        <v>0</v>
      </c>
    </row>
    <row r="14" spans="1:11" ht="12.75">
      <c r="A14" s="258" t="s">
        <v>268</v>
      </c>
      <c r="B14" s="259"/>
      <c r="C14" s="259"/>
      <c r="D14" s="259"/>
      <c r="E14" s="259"/>
      <c r="F14" s="259"/>
      <c r="G14" s="259"/>
      <c r="H14" s="259"/>
      <c r="I14" s="101">
        <v>10</v>
      </c>
      <c r="J14" s="104">
        <f>SUM(J5:J13)</f>
        <v>615245336</v>
      </c>
      <c r="K14" s="104">
        <f>SUM(K5:K13)</f>
        <v>615851917</v>
      </c>
    </row>
    <row r="15" spans="1:11" ht="12.75">
      <c r="A15" s="256" t="s">
        <v>269</v>
      </c>
      <c r="B15" s="257"/>
      <c r="C15" s="257"/>
      <c r="D15" s="257"/>
      <c r="E15" s="257"/>
      <c r="F15" s="257"/>
      <c r="G15" s="257"/>
      <c r="H15" s="257"/>
      <c r="I15" s="101">
        <v>11</v>
      </c>
      <c r="J15" s="103">
        <v>0</v>
      </c>
      <c r="K15" s="103">
        <v>0</v>
      </c>
    </row>
    <row r="16" spans="1:11" ht="12.75">
      <c r="A16" s="256" t="s">
        <v>270</v>
      </c>
      <c r="B16" s="257"/>
      <c r="C16" s="257"/>
      <c r="D16" s="257"/>
      <c r="E16" s="257"/>
      <c r="F16" s="257"/>
      <c r="G16" s="257"/>
      <c r="H16" s="257"/>
      <c r="I16" s="101">
        <v>12</v>
      </c>
      <c r="J16" s="103">
        <v>0</v>
      </c>
      <c r="K16" s="103">
        <v>0</v>
      </c>
    </row>
    <row r="17" spans="1:11" ht="12.75">
      <c r="A17" s="256" t="s">
        <v>271</v>
      </c>
      <c r="B17" s="257"/>
      <c r="C17" s="257"/>
      <c r="D17" s="257"/>
      <c r="E17" s="257"/>
      <c r="F17" s="257"/>
      <c r="G17" s="257"/>
      <c r="H17" s="257"/>
      <c r="I17" s="101">
        <v>13</v>
      </c>
      <c r="J17" s="103">
        <v>0</v>
      </c>
      <c r="K17" s="103">
        <v>0</v>
      </c>
    </row>
    <row r="18" spans="1:11" ht="12.75">
      <c r="A18" s="256" t="s">
        <v>272</v>
      </c>
      <c r="B18" s="257"/>
      <c r="C18" s="257"/>
      <c r="D18" s="257"/>
      <c r="E18" s="257"/>
      <c r="F18" s="257"/>
      <c r="G18" s="257"/>
      <c r="H18" s="257"/>
      <c r="I18" s="101">
        <v>14</v>
      </c>
      <c r="J18" s="103">
        <v>0</v>
      </c>
      <c r="K18" s="103">
        <v>0</v>
      </c>
    </row>
    <row r="19" spans="1:11" ht="12.75">
      <c r="A19" s="256" t="s">
        <v>273</v>
      </c>
      <c r="B19" s="257"/>
      <c r="C19" s="257"/>
      <c r="D19" s="257"/>
      <c r="E19" s="257"/>
      <c r="F19" s="257"/>
      <c r="G19" s="257"/>
      <c r="H19" s="257"/>
      <c r="I19" s="101">
        <v>15</v>
      </c>
      <c r="J19" s="103">
        <v>0</v>
      </c>
      <c r="K19" s="103">
        <v>0</v>
      </c>
    </row>
    <row r="20" spans="1:11" ht="12.75">
      <c r="A20" s="256" t="s">
        <v>274</v>
      </c>
      <c r="B20" s="257"/>
      <c r="C20" s="257"/>
      <c r="D20" s="257"/>
      <c r="E20" s="257"/>
      <c r="F20" s="257"/>
      <c r="G20" s="257"/>
      <c r="H20" s="257"/>
      <c r="I20" s="101">
        <v>16</v>
      </c>
      <c r="J20" s="103">
        <v>0</v>
      </c>
      <c r="K20" s="103">
        <v>0</v>
      </c>
    </row>
    <row r="21" spans="1:11" ht="12.75">
      <c r="A21" s="258" t="s">
        <v>275</v>
      </c>
      <c r="B21" s="259"/>
      <c r="C21" s="259"/>
      <c r="D21" s="259"/>
      <c r="E21" s="259"/>
      <c r="F21" s="259"/>
      <c r="G21" s="259"/>
      <c r="H21" s="259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60"/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ht="12.75">
      <c r="A23" s="248" t="s">
        <v>276</v>
      </c>
      <c r="B23" s="249"/>
      <c r="C23" s="249"/>
      <c r="D23" s="249"/>
      <c r="E23" s="249"/>
      <c r="F23" s="249"/>
      <c r="G23" s="249"/>
      <c r="H23" s="249"/>
      <c r="I23" s="106">
        <v>18</v>
      </c>
      <c r="J23" s="102">
        <v>0</v>
      </c>
      <c r="K23" s="102">
        <v>0</v>
      </c>
    </row>
    <row r="24" spans="1:11" ht="23.25" customHeight="1">
      <c r="A24" s="250" t="s">
        <v>277</v>
      </c>
      <c r="B24" s="251"/>
      <c r="C24" s="251"/>
      <c r="D24" s="251"/>
      <c r="E24" s="251"/>
      <c r="F24" s="251"/>
      <c r="G24" s="251"/>
      <c r="H24" s="251"/>
      <c r="I24" s="107">
        <v>19</v>
      </c>
      <c r="J24" s="105">
        <v>0</v>
      </c>
      <c r="K24" s="105">
        <v>0</v>
      </c>
    </row>
    <row r="25" spans="1:11" ht="30" customHeight="1">
      <c r="A25" s="252" t="s">
        <v>278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551181102362204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69" t="s">
        <v>254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0" t="s">
        <v>285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2.7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2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0" ht="12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</row>
    <row r="8" spans="1:10" ht="12.7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2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12.7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ht="12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tliktar</cp:lastModifiedBy>
  <cp:lastPrinted>2012-04-16T11:36:23Z</cp:lastPrinted>
  <dcterms:created xsi:type="dcterms:W3CDTF">2008-10-17T11:51:54Z</dcterms:created>
  <dcterms:modified xsi:type="dcterms:W3CDTF">2012-04-24T07:40:52Z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