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0"/>
  </bookViews>
  <sheets>
    <sheet name="Naslovnica" sheetId="1" r:id="rId1"/>
    <sheet name="Izvještaj poslovodstva" sheetId="2" r:id="rId2"/>
    <sheet name="Izava odgovorne osobe" sheetId="3" r:id="rId3"/>
    <sheet name="OPĆI PODACI" sheetId="4" r:id="rId4"/>
    <sheet name="Bilanca" sheetId="5" r:id="rId5"/>
    <sheet name="RDG" sheetId="6" r:id="rId6"/>
    <sheet name="NT_I" sheetId="7" r:id="rId7"/>
    <sheet name="PK" sheetId="8" r:id="rId8"/>
    <sheet name="Bilješke" sheetId="9" r:id="rId9"/>
  </sheets>
  <definedNames>
    <definedName name="_xlnm.Print_Area" localSheetId="8">'Bilješke'!$A$1:$J$53</definedName>
    <definedName name="_xlnm.Print_Area" localSheetId="1">'Izvještaj poslovodstva'!$A$1:$I$53</definedName>
    <definedName name="_xlnm.Print_Area" localSheetId="3">'OPĆI PODACI'!$A$1:$I$63</definedName>
    <definedName name="_xlnm.Print_Area" localSheetId="7">'PK'!$A$1:$K$25</definedName>
  </definedNames>
  <calcPr fullCalcOnLoad="1"/>
</workbook>
</file>

<file path=xl/sharedStrings.xml><?xml version="1.0" encoding="utf-8"?>
<sst xmlns="http://schemas.openxmlformats.org/spreadsheetml/2006/main" count="423" uniqueCount="387">
  <si>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</si>
  <si>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</si>
  <si>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</si>
  <si>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</si>
  <si>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</si>
  <si>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</si>
  <si>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</si>
  <si>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</si>
  <si>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</si>
  <si>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</si>
  <si>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</si>
  <si>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</si>
  <si>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</si>
  <si>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</si>
  <si>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</si>
  <si>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</si>
  <si>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</si>
  <si>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</si>
  <si>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</si>
  <si>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</si>
  <si>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</si>
  <si>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</si>
  <si>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</si>
  <si>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</si>
  <si>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</si>
  <si>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</si>
  <si>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</si>
  <si>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</si>
  <si>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</si>
  <si>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</si>
  <si>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</si>
  <si>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</si>
  <si>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</si>
  <si>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</si>
  <si>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</si>
  <si>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</si>
  <si>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</si>
  <si>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</si>
  <si>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</si>
  <si>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</si>
  <si>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</si>
  <si>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</si>
  <si>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</si>
  <si>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</si>
  <si>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</si>
  <si>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</si>
  <si>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</si>
  <si>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</si>
  <si>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</si>
  <si>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</si>
  <si>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</si>
  <si>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</si>
  <si>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</si>
  <si>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</si>
  <si>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</si>
  <si>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</si>
  <si>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</si>
  <si>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</si>
  <si>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</si>
  <si>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</si>
  <si>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</si>
  <si>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</si>
  <si>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</si>
  <si>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</si>
  <si>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</si>
  <si>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</si>
  <si>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</si>
  <si>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</si>
  <si>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</si>
  <si>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</si>
  <si>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</si>
  <si>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</si>
  <si>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</si>
  <si>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</si>
  <si>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</si>
  <si>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</si>
  <si>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</si>
  <si>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</si>
  <si>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</si>
  <si>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</si>
  <si>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</si>
  <si>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</si>
  <si>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</si>
  <si>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</si>
  <si>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</si>
  <si>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</si>
  <si>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</si>
  <si>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</si>
  <si>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</si>
  <si>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</si>
  <si>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</si>
  <si>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</si>
  <si>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</si>
  <si>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</si>
  <si>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</si>
  <si>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</si>
  <si>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</si>
  <si>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</si>
  <si>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</si>
  <si>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</si>
  <si>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</si>
  <si>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</si>
  <si>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</si>
  <si>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</si>
  <si>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</si>
  <si>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</si>
  <si>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</si>
  <si>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</si>
  <si>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</si>
  <si>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</si>
  <si>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</si>
  <si>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</si>
  <si>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</si>
  <si>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</si>
  <si>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</si>
  <si>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</si>
  <si>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</si>
  <si>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</si>
  <si>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</si>
  <si>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</si>
  <si>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</si>
  <si>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</si>
  <si>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</si>
  <si>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</si>
  <si>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</si>
  <si>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</si>
  <si>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</si>
  <si>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</si>
  <si>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</si>
  <si>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</si>
  <si>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</si>
  <si>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</si>
  <si>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</si>
  <si>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</si>
  <si>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</si>
  <si>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</si>
  <si>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</si>
  <si>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</si>
  <si>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</si>
  <si>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</si>
  <si>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</si>
  <si>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</si>
  <si>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</si>
  <si>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</si>
  <si>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</si>
  <si>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</si>
  <si>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</si>
  <si>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</si>
  <si>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</si>
  <si>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</si>
  <si>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</si>
  <si>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</si>
  <si>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</si>
  <si>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</si>
  <si>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</si>
  <si>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</si>
  <si>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</si>
  <si>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</si>
  <si>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</si>
  <si>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</si>
  <si>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</si>
  <si>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</si>
  <si>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</si>
  <si>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</si>
  <si>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</si>
  <si>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</si>
  <si>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</si>
  <si>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</si>
  <si>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</si>
  <si>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</si>
  <si>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</si>
  <si>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</si>
  <si>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</si>
  <si>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</si>
  <si>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</si>
  <si>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</si>
  <si>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</si>
  <si>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</si>
  <si>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</si>
  <si>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</si>
  <si>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</si>
  <si>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</si>
  <si>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</si>
  <si>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</si>
  <si>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</si>
  <si>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</si>
  <si>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</si>
  <si>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</si>
  <si>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</si>
  <si>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</si>
  <si>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</si>
  <si>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</si>
  <si>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</si>
  <si>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</si>
  <si>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</si>
  <si>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</si>
  <si>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</si>
  <si>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</si>
  <si>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</si>
  <si>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</si>
  <si>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</si>
  <si>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</si>
  <si>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</si>
  <si>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</si>
  <si>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</si>
  <si>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</si>
  <si>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</si>
  <si>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</si>
  <si>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</si>
  <si>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</si>
  <si>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</si>
  <si>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</si>
  <si>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</si>
  <si>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</si>
  <si>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</si>
  <si>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</si>
  <si>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</si>
  <si>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</si>
  <si>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</si>
  <si>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</si>
  <si>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</si>
  <si>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</si>
  <si>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</si>
  <si>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</si>
  <si>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</si>
  <si>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</si>
  <si>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</si>
  <si>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</si>
  <si>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</si>
  <si>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</si>
  <si>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</si>
  <si>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</si>
  <si>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</si>
  <si>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</si>
  <si>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</si>
  <si>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</si>
  <si>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</si>
  <si>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</si>
  <si>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</si>
  <si>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</si>
  <si>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</si>
  <si>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</si>
  <si>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</si>
  <si>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</si>
  <si>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</si>
  <si>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</si>
  <si>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</si>
  <si>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</si>
  <si>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</si>
  <si>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</si>
  <si>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</si>
  <si>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</si>
  <si>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</si>
  <si>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</si>
  <si>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</si>
  <si>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</si>
  <si>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</si>
  <si>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</si>
  <si>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</si>
  <si>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</si>
  <si>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</si>
  <si>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</si>
  <si>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</si>
  <si>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</si>
  <si>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</si>
  <si>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</si>
  <si>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</si>
  <si>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</si>
  <si>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</si>
  <si>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</si>
  <si>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</si>
  <si>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</si>
  <si>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</si>
  <si>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</si>
  <si>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</si>
  <si>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</si>
  <si>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</si>
  <si>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</si>
  <si>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</si>
  <si>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</si>
  <si>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</si>
  <si>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</si>
  <si>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</si>
  <si>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</si>
  <si>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</si>
  <si>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</si>
  <si>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</si>
  <si>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</si>
  <si>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</si>
  <si>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KRAŠ,d.d. Zagreb</t>
  </si>
  <si>
    <t>Zagreb</t>
  </si>
  <si>
    <t>Ravnice 48</t>
  </si>
  <si>
    <t>www.kras.hr</t>
  </si>
  <si>
    <t>Grad Zagreb</t>
  </si>
  <si>
    <t>NE</t>
  </si>
  <si>
    <t>1082</t>
  </si>
  <si>
    <t>Granić Ivanka</t>
  </si>
  <si>
    <t>01/2396579</t>
  </si>
  <si>
    <t>01/2396433</t>
  </si>
  <si>
    <t>igranic@kras.hr</t>
  </si>
  <si>
    <t>Bulić Damir</t>
  </si>
  <si>
    <t>stanje na dan 31.12.2011</t>
  </si>
  <si>
    <t>Obveznik: KRAŠ, d.d. Zagreb_____________________________________________________________</t>
  </si>
  <si>
    <t>u razdoblju 01.01.2011 do 31.12.2011</t>
  </si>
  <si>
    <t>Obveznik: KRAŠ,d.d. Zagreb</t>
  </si>
  <si>
    <t>u razdoblju  01.01.2011 do 31.12.2011</t>
  </si>
  <si>
    <t>U 2011. godini ukupni prihodi su porasli za 2,9% u odnosu na proteklu godinu, dok su ukupni rashodi porasli za 4,5%. U 2011. godini ostvarena je neto dobit od 14.mil. kuna. Fiksne obveze te obveze prema dospjelim anuitetima po kreditima podmirene su na vrijeme, a obveze prema dobavljačima usklađene su s tekućim priljevom. Nije bilo promjena računovodstvenih politika.</t>
  </si>
  <si>
    <t>Kraš d.d., Zagreb</t>
  </si>
  <si>
    <t>OIB: :94989605030</t>
  </si>
  <si>
    <t>Priopćenje za javnost i medije</t>
  </si>
  <si>
    <t>Za objavu odmah</t>
  </si>
  <si>
    <t>REZULTATI POSLOVANJA KRAŠ GRUPE ZA RAZDOBLJE I-XII  2011.GODINE</t>
  </si>
  <si>
    <t>S UKLJUČENIM ČETVRTIM TROMJESEČJEM 2011. GODINE</t>
  </si>
  <si>
    <t xml:space="preserve"> -PRIVREMENI, NEREVIDIRANI, KONSOLIDIRANI</t>
  </si>
  <si>
    <t>obavještavamo da je SET FINANCIJSKIH IZVJEŠTAJA ZA RAZDOBLJE I-XII  2011. godine</t>
  </si>
  <si>
    <t xml:space="preserve">(KRAŠ, d.d. MATICA i KRAŠ GRUPA), Međuizvještaj poslovodstva i Izjava osobe odgovorne </t>
  </si>
  <si>
    <t>za sastavljanje  financijskih izvještaja (KRAŠ, d.d. MATICA i KRAŠ GRUPA) za RAZDOBLJE I-XII</t>
  </si>
  <si>
    <t xml:space="preserve"> 2011. godine  objavljen na internetskim stranicama Društva www.kras.hr,  na internetskim </t>
  </si>
  <si>
    <t>stranicama Zagrebačke burze d.d. Zagreb, te je dostavljen HINA-i putem sustava HinaOTS,</t>
  </si>
  <si>
    <t>u Službeni registar propisanih informacija i Hrvatskoj agenciji za nadzor financijskih usluga.</t>
  </si>
  <si>
    <t>NAPOMENA O IZVORU:</t>
  </si>
  <si>
    <t>Kraš, prehrambena industrija d.d.</t>
  </si>
  <si>
    <t>10 000 Zaqreb</t>
  </si>
  <si>
    <t xml:space="preserve">tel:informacije za dioničare +385  1 23 29 175, </t>
  </si>
  <si>
    <t xml:space="preserve">                                            +385  1 23 96 132</t>
  </si>
  <si>
    <t>fax: +385 1  2396 592</t>
  </si>
  <si>
    <t>e-mail tliktar@kras.hr</t>
  </si>
  <si>
    <t>web:www.kras.hr</t>
  </si>
  <si>
    <t xml:space="preserve">Priopćenje za javnost </t>
  </si>
  <si>
    <t>IZVJEŠTAJ POSLOVODSTVA</t>
  </si>
  <si>
    <t xml:space="preserve">PRIVREMENI NEREVIDIRANI REZULTATI POSLOVANJA KRAŠ GRUPE </t>
  </si>
  <si>
    <t>ZA RAZDOBLJE I-XII 2011. GODINE</t>
  </si>
  <si>
    <t xml:space="preserve"> 1.139,8 milijuna kuna.</t>
  </si>
  <si>
    <t>Ukupni konsolidirani rashodi u poslovnoj 2011. godini ostvareni su u iznosu od  1.106,6 milijuna kuna.</t>
  </si>
  <si>
    <t xml:space="preserve">KRAŠ GRUPA je u poslovnoj  2011. godini nakon pokrića ukupnih rashoda poslovanja ostvarila </t>
  </si>
  <si>
    <t xml:space="preserve"> dobit prije porezivanja u iznosu od 33,2 milijuna kuna, dok neto dobit razdoblja iznosi 25  milijuna kuna.</t>
  </si>
  <si>
    <t>Neto dobit pripisana imateljima kapitala MATICE  ostvarena je u iznosu od 24,2 milijuna kuna.</t>
  </si>
  <si>
    <t>Zarada po dionici za razdoblje siječanj-prosinac  2011. godine iznosi 23,51 kunu.</t>
  </si>
  <si>
    <t xml:space="preserve">U odnosu na isto razdoblje prošle godine porasli su ukupni prihodi za 10,3%  i ukupni rashodi za 10,1%, </t>
  </si>
  <si>
    <t>kao i dobit  KRAŠ GRUPE.</t>
  </si>
  <si>
    <t xml:space="preserve">Na povećanje ukupnih prihoda i ukupnih rashoda znatan utjecaj imalo je stjecanje Karoline iz Osijeka, </t>
  </si>
  <si>
    <t xml:space="preserve">zbog čega podaci iz financijskog izvještaja za poslovnu 2011. godinu  nisu usporedivi sa podacima iz </t>
  </si>
  <si>
    <t>financijskog izvještaja za poslovnu 2010. godinu.</t>
  </si>
  <si>
    <t xml:space="preserve">Na domaćem tržištu ostvareni su prihodi od prodaje u visini  od 600,4  milijuna kuna, dok su </t>
  </si>
  <si>
    <t xml:space="preserve"> prihodi  od prodaje u inozemstvu ostvareni u visini od 460,6 milijuna kuna.</t>
  </si>
  <si>
    <t xml:space="preserve">Na obujam prodaje na domaćem tržištu najviše je utjecala visoka razina uvoza konditorskih proizvoda, te </t>
  </si>
  <si>
    <t>smanjena kupovna moći uvjetovana krizom.</t>
  </si>
  <si>
    <t>U promatranom razdoblju povećan je izvoz na prekomorska tržišta - Saudijsku Arabiju, Australiju</t>
  </si>
  <si>
    <t xml:space="preserve"> i Kanadu,  na regionalna tržišta - Sloveniju, Makedoniju i Crnu Goru, te u Češku.</t>
  </si>
  <si>
    <t>Na kretanje konsolidiranih rashoda negativno se odrazilo povećanje cijena glavnih sirovina:</t>
  </si>
  <si>
    <t xml:space="preserve"> šećera, brašna, mlijeka u prahu, bombonskog sirupa, biljnih masti i drugih sirovina, te energenata.</t>
  </si>
  <si>
    <t xml:space="preserve">Rast konsolidiranih rashoda posljedica je povećanih ulaganja u tržište kao i  većih izdataka za kamate, </t>
  </si>
  <si>
    <t>te negativnih tečajnih razlika.</t>
  </si>
  <si>
    <t xml:space="preserve">Nakon provedene akvizicije Karoline koncem ožujka 2011. godine, u drugoj polovici godine uspješno je </t>
  </si>
  <si>
    <t xml:space="preserve">provedena integracija Karoline u poslovni sustav Kraša. Uložena su zanačajna sredstva u infrastrukturu i </t>
  </si>
  <si>
    <t xml:space="preserve">proizvodne linije čime su povećani proizvodni kapaciteti i unaprijeđena  tehnologija, što je rezultiralo </t>
  </si>
  <si>
    <t>povećanom proizvodnjom i zaposlenošću.</t>
  </si>
  <si>
    <t xml:space="preserve">U poslovnoj 2011. godini u kojoj je Kraš obilježio 100-tu obljetnicu poslovanja na tržište je lansirano više </t>
  </si>
  <si>
    <t xml:space="preserve">novih i inoviranih proizvoda:  čajno pecivo Kraš express, Spekulas čajno pecivo, čokolada Životinjsko </t>
  </si>
  <si>
    <t>carstvo - Dinosauri i Escura praline, te redizajnirani brendovi Domaćica i obiteljske napolitanke.</t>
  </si>
  <si>
    <t>Poslovna politika i  ciljevi KRAŠ GRUPE za 2011. godinu kontinuirano  su usmjereni na maksimalnu</t>
  </si>
  <si>
    <t xml:space="preserve"> prilagodbu gospodarskim uvjetima i tržišnim trendovima, s ciljem održavanja stabilnosti proizvodnje i </t>
  </si>
  <si>
    <t>ukupnog poslovanja, te održavanja tekuće likvidnosti.</t>
  </si>
  <si>
    <t xml:space="preserve"> Kraš,  d.d. Zagreb</t>
  </si>
  <si>
    <t>Zagreb,veljača 2012. godine</t>
  </si>
  <si>
    <t>Uprava Društva</t>
  </si>
  <si>
    <t>Izjava osobe odgovorne za sastavljanje  financijskih izvještaja za razdoblje</t>
  </si>
  <si>
    <t xml:space="preserve">I-XII  2011. godine s uključenim četvrtim tromjesečjem 2011. godine  </t>
  </si>
  <si>
    <t>KRAŠ, d.d. MATICA i KRAŠ GRUPA</t>
  </si>
  <si>
    <t>(sukladno članku 403.stavku 2. Zakona o tržištu kapitala)</t>
  </si>
  <si>
    <t>Prema mojem najboljem saznanju:</t>
  </si>
  <si>
    <t>1. set financijskih izvještaja KRAŠ, d.d. MATICA za razdoblje I-XII 2011. godine i set</t>
  </si>
  <si>
    <t xml:space="preserve"> konsolidiranih financijskih  KRAŠ GRUPE za RAZDOBLJE I-XII  2011. godine sastavljeni </t>
  </si>
  <si>
    <t xml:space="preserve"> su u skladu s Međunarodnim standardima financijskog izvještavanja odobrenih za </t>
  </si>
  <si>
    <t xml:space="preserve"> primjenu u Republici Hrvatskoj, te daju cjelovit,  fer i istinit prikaz imovine i obveza, </t>
  </si>
  <si>
    <t xml:space="preserve">dobitaka, financijskog položaja i  poslovanja Kraš, d.d. Zagreb i ovisnih društava  </t>
  </si>
  <si>
    <t>uključenih u konsolidaciju kao cjelinu;</t>
  </si>
  <si>
    <t>2. međuizvještaj poslovodstva za razdoblje I-XII 2011. godine sadrži istinit prikaz razvoja</t>
  </si>
  <si>
    <t xml:space="preserve">i rezultata poslovanja i položaja  Kraš, d.d. Zagreb i ovisnih društava uključenih u </t>
  </si>
  <si>
    <t xml:space="preserve"> konsolidaciju.</t>
  </si>
  <si>
    <t>U Zagrebu, veljača 2012. godine</t>
  </si>
  <si>
    <t>Za Kraš,  d.d. Zagreb</t>
  </si>
  <si>
    <t>direktorica računovodstva</t>
  </si>
  <si>
    <t>Ivanka Granić, dipl.oec.,v.r.</t>
  </si>
  <si>
    <t>Damir Bulić, v.r.</t>
  </si>
  <si>
    <t xml:space="preserve">KRAŠ GRUPA je u poslovnoj  2011. godini ostvarila  konsolidirane ukupne prihode u iznosu od </t>
  </si>
  <si>
    <t>(Zagreb, 14.02.2012.) Temeljem članka 440., stavka 4. Zakona o tržištu kapitala,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</si>
</sst>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0" fontId="22" fillId="0" borderId="18" xfId="57" applyFont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3</xdr:row>
      <xdr:rowOff>95250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5810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304800</xdr:colOff>
      <xdr:row>4</xdr:row>
      <xdr:rowOff>85725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33425"/>
        </a:xfrm>
        <a:prstGeom prst="rect">
          <a:avLst/>
        </a:prstGeom>
        <a:solidFill>
          <a:srgbClr val="0066CC"/>
        </a:solidFill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2"/>
  <sheetViews>
    <sheetView tabSelected="1" zoomScalePageLayoutView="0" workbookViewId="0" topLeftCell="A1">
      <selection activeCell="L13" sqref="L13"/>
    </sheetView>
  </sheetViews>
  <sheetFormatPr defaultColWidth="9.140625" defaultRowHeight="12.75"/>
  <sheetData>
    <row r="6" spans="1:9" ht="12.75">
      <c r="A6" s="124" t="s">
        <v>307</v>
      </c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4" t="s">
        <v>308</v>
      </c>
      <c r="B7" s="125"/>
      <c r="C7" s="125"/>
      <c r="D7" s="125"/>
      <c r="E7" s="125"/>
      <c r="F7" s="125"/>
      <c r="G7" s="125"/>
      <c r="H7" s="125"/>
      <c r="I7" s="125"/>
    </row>
    <row r="8" spans="1:9" ht="12.75">
      <c r="A8" s="125"/>
      <c r="B8" s="125"/>
      <c r="C8" s="125"/>
      <c r="D8" s="125"/>
      <c r="E8" s="125"/>
      <c r="F8" s="125"/>
      <c r="G8" s="125"/>
      <c r="H8" s="125"/>
      <c r="I8" s="125"/>
    </row>
    <row r="9" spans="1:9" ht="12.75">
      <c r="A9" s="126" t="s">
        <v>309</v>
      </c>
      <c r="B9" s="125"/>
      <c r="C9" s="125"/>
      <c r="D9" s="125"/>
      <c r="E9" s="125"/>
      <c r="F9" s="126" t="s">
        <v>310</v>
      </c>
      <c r="G9" s="125"/>
      <c r="H9" s="125"/>
      <c r="I9" s="125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15">
      <c r="A11" s="127" t="s">
        <v>311</v>
      </c>
      <c r="B11" s="127"/>
      <c r="C11" s="127"/>
      <c r="D11" s="127"/>
      <c r="E11" s="127"/>
      <c r="F11" s="127"/>
      <c r="G11" s="127"/>
      <c r="H11" s="127"/>
      <c r="I11" s="125"/>
    </row>
    <row r="12" spans="1:9" ht="15">
      <c r="A12" s="128" t="s">
        <v>312</v>
      </c>
      <c r="B12" s="128"/>
      <c r="C12" s="128"/>
      <c r="D12" s="128"/>
      <c r="E12" s="128"/>
      <c r="F12" s="128"/>
      <c r="I12" s="125"/>
    </row>
    <row r="13" spans="1:9" ht="15">
      <c r="A13" s="125"/>
      <c r="B13" s="125"/>
      <c r="C13" s="125"/>
      <c r="D13" s="127" t="s">
        <v>313</v>
      </c>
      <c r="E13" s="127"/>
      <c r="F13" s="127"/>
      <c r="G13" s="127"/>
      <c r="H13" s="127"/>
      <c r="I13" s="125"/>
    </row>
    <row r="14" spans="1:9" ht="15">
      <c r="A14" s="125"/>
      <c r="B14" s="125"/>
      <c r="C14" s="125"/>
      <c r="D14" s="127"/>
      <c r="E14" s="127"/>
      <c r="F14" s="127"/>
      <c r="G14" s="127"/>
      <c r="H14" s="127"/>
      <c r="I14" s="125"/>
    </row>
    <row r="15" spans="1:9" ht="12.75">
      <c r="A15" s="125" t="s">
        <v>386</v>
      </c>
      <c r="B15" s="125"/>
      <c r="C15" s="125"/>
      <c r="D15" s="125"/>
      <c r="E15" s="125"/>
      <c r="F15" s="125"/>
      <c r="G15" s="125"/>
      <c r="H15" s="125"/>
      <c r="I15" s="125"/>
    </row>
    <row r="16" spans="1:9" ht="12.75">
      <c r="A16" s="125" t="s">
        <v>314</v>
      </c>
      <c r="B16" s="125"/>
      <c r="C16" s="125"/>
      <c r="D16" s="125"/>
      <c r="E16" s="125"/>
      <c r="F16" s="125"/>
      <c r="G16" s="125"/>
      <c r="H16" s="125"/>
      <c r="I16" s="125"/>
    </row>
    <row r="17" spans="1:9" ht="12.75">
      <c r="A17" s="125" t="s">
        <v>315</v>
      </c>
      <c r="B17" s="125"/>
      <c r="C17" s="125"/>
      <c r="D17" s="125"/>
      <c r="E17" s="125"/>
      <c r="F17" s="125"/>
      <c r="G17" s="125"/>
      <c r="H17" s="125"/>
      <c r="I17" s="125"/>
    </row>
    <row r="18" spans="1:9" ht="12.75">
      <c r="A18" s="125" t="s">
        <v>316</v>
      </c>
      <c r="B18" s="125"/>
      <c r="C18" s="125"/>
      <c r="D18" s="125"/>
      <c r="E18" s="125"/>
      <c r="F18" s="125"/>
      <c r="G18" s="125"/>
      <c r="H18" s="125"/>
      <c r="I18" s="125"/>
    </row>
    <row r="19" spans="1:9" ht="12.75">
      <c r="A19" s="125" t="s">
        <v>317</v>
      </c>
      <c r="B19" s="125"/>
      <c r="C19" s="125"/>
      <c r="D19" s="125"/>
      <c r="E19" s="125"/>
      <c r="F19" s="125"/>
      <c r="G19" s="125"/>
      <c r="H19" s="125"/>
      <c r="I19" s="125"/>
    </row>
    <row r="20" spans="1:9" ht="12.75">
      <c r="A20" s="125" t="s">
        <v>318</v>
      </c>
      <c r="B20" s="125"/>
      <c r="C20" s="125"/>
      <c r="D20" s="125"/>
      <c r="E20" s="125"/>
      <c r="F20" s="125"/>
      <c r="G20" s="125"/>
      <c r="H20" s="125"/>
      <c r="I20" s="125"/>
    </row>
    <row r="21" spans="1:9" ht="12.75">
      <c r="A21" s="125" t="s">
        <v>319</v>
      </c>
      <c r="B21" s="125"/>
      <c r="C21" s="125"/>
      <c r="D21" s="125"/>
      <c r="E21" s="125"/>
      <c r="F21" s="125"/>
      <c r="G21" s="125"/>
      <c r="H21" s="125"/>
      <c r="I21" s="125"/>
    </row>
    <row r="22" spans="1:9" ht="12.75">
      <c r="A22" s="125"/>
      <c r="B22" s="125"/>
      <c r="C22" s="125"/>
      <c r="D22" s="125"/>
      <c r="E22" s="125"/>
      <c r="F22" s="125"/>
      <c r="G22" s="125"/>
      <c r="H22" s="125"/>
      <c r="I22" s="125"/>
    </row>
    <row r="23" spans="6:9" ht="12.75">
      <c r="F23" s="125"/>
      <c r="G23" s="125"/>
      <c r="H23" s="125"/>
      <c r="I23" s="125"/>
    </row>
    <row r="24" spans="1:9" ht="12.75">
      <c r="A24" s="124" t="s">
        <v>320</v>
      </c>
      <c r="B24" s="125"/>
      <c r="C24" s="125"/>
      <c r="D24" s="125"/>
      <c r="E24" s="125"/>
      <c r="F24" s="125"/>
      <c r="G24" s="125"/>
      <c r="H24" s="125"/>
      <c r="I24" s="125"/>
    </row>
    <row r="25" spans="1:9" ht="12.75">
      <c r="A25" s="124" t="s">
        <v>321</v>
      </c>
      <c r="B25" s="125"/>
      <c r="C25" s="125"/>
      <c r="D25" s="125"/>
      <c r="E25" s="125"/>
      <c r="F25" s="125"/>
      <c r="G25" s="125"/>
      <c r="H25" s="125"/>
      <c r="I25" s="125"/>
    </row>
    <row r="26" spans="1:9" ht="12.75">
      <c r="A26" s="124" t="s">
        <v>291</v>
      </c>
      <c r="B26" s="125"/>
      <c r="C26" s="125"/>
      <c r="D26" s="125"/>
      <c r="E26" s="125"/>
      <c r="F26" s="125"/>
      <c r="G26" s="125"/>
      <c r="H26" s="125"/>
      <c r="I26" s="125"/>
    </row>
    <row r="27" spans="1:9" ht="12.75">
      <c r="A27" s="124" t="s">
        <v>322</v>
      </c>
      <c r="B27" s="125"/>
      <c r="C27" s="125"/>
      <c r="D27" s="125"/>
      <c r="E27" s="125"/>
      <c r="F27" s="125"/>
      <c r="G27" s="125"/>
      <c r="H27" s="125"/>
      <c r="I27" s="125"/>
    </row>
    <row r="28" spans="1:9" ht="12.75">
      <c r="A28" s="124" t="s">
        <v>323</v>
      </c>
      <c r="B28" s="125"/>
      <c r="C28" s="125"/>
      <c r="D28" s="125"/>
      <c r="E28" s="125"/>
      <c r="F28" s="125"/>
      <c r="G28" s="125"/>
      <c r="H28" s="125"/>
      <c r="I28" s="125"/>
    </row>
    <row r="29" spans="1:9" ht="12.75">
      <c r="A29" s="124" t="s">
        <v>324</v>
      </c>
      <c r="B29" s="125"/>
      <c r="C29" s="125"/>
      <c r="D29" s="125"/>
      <c r="E29" s="125"/>
      <c r="F29" s="125"/>
      <c r="G29" s="125"/>
      <c r="H29" s="125"/>
      <c r="I29" s="125"/>
    </row>
    <row r="30" spans="1:9" ht="12.75">
      <c r="A30" s="124" t="s">
        <v>325</v>
      </c>
      <c r="B30" s="125"/>
      <c r="C30" s="125"/>
      <c r="D30" s="125"/>
      <c r="E30" s="125"/>
      <c r="F30" s="125"/>
      <c r="G30" s="125"/>
      <c r="H30" s="125"/>
      <c r="I30" s="125"/>
    </row>
    <row r="31" spans="1:9" ht="12.75">
      <c r="A31" s="124" t="s">
        <v>326</v>
      </c>
      <c r="B31" s="125"/>
      <c r="C31" s="125"/>
      <c r="D31" s="125"/>
      <c r="E31" s="125"/>
      <c r="F31" s="125"/>
      <c r="G31" s="125"/>
      <c r="H31" s="125"/>
      <c r="I31" s="125"/>
    </row>
    <row r="32" spans="1:5" ht="12.75">
      <c r="A32" s="124" t="s">
        <v>327</v>
      </c>
      <c r="B32" s="125"/>
      <c r="C32" s="125"/>
      <c r="D32" s="125"/>
      <c r="E32" s="1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3"/>
  <sheetViews>
    <sheetView zoomScalePageLayoutView="0" workbookViewId="0" topLeftCell="A1">
      <selection activeCell="A12" sqref="A12"/>
    </sheetView>
  </sheetViews>
  <sheetFormatPr defaultColWidth="9.140625" defaultRowHeight="12.75"/>
  <cols>
    <col min="9" max="9" width="18.8515625" style="0" customWidth="1"/>
  </cols>
  <sheetData>
    <row r="5" spans="1:9" ht="12.75">
      <c r="A5" s="129" t="s">
        <v>307</v>
      </c>
      <c r="B5" s="129"/>
      <c r="C5" s="129"/>
      <c r="D5" s="129"/>
      <c r="E5" s="129"/>
      <c r="F5" s="129"/>
      <c r="G5" s="129"/>
      <c r="H5" s="130"/>
      <c r="I5" s="130"/>
    </row>
    <row r="6" spans="1:9" ht="12.75">
      <c r="A6" s="129" t="s">
        <v>308</v>
      </c>
      <c r="B6" s="129"/>
      <c r="C6" s="129"/>
      <c r="D6" s="129"/>
      <c r="E6" s="129"/>
      <c r="F6" s="131" t="s">
        <v>328</v>
      </c>
      <c r="G6" s="129"/>
      <c r="H6" s="130"/>
      <c r="I6" s="130"/>
    </row>
    <row r="7" spans="1:9" ht="12.75">
      <c r="A7" s="130"/>
      <c r="B7" s="130"/>
      <c r="C7" s="130"/>
      <c r="D7" s="130"/>
      <c r="E7" s="130"/>
      <c r="F7" s="130"/>
      <c r="G7" s="130"/>
      <c r="H7" s="130"/>
      <c r="I7" s="130"/>
    </row>
    <row r="8" spans="1:9" ht="12.75">
      <c r="A8" s="129"/>
      <c r="B8" s="129"/>
      <c r="C8" s="131" t="s">
        <v>329</v>
      </c>
      <c r="D8" s="129"/>
      <c r="E8" s="129"/>
      <c r="F8" s="129"/>
      <c r="G8" s="129"/>
      <c r="H8" s="129"/>
      <c r="I8" s="129"/>
    </row>
    <row r="9" spans="1:9" ht="12.75">
      <c r="A9" s="132" t="s">
        <v>330</v>
      </c>
      <c r="B9" s="131"/>
      <c r="C9" s="131"/>
      <c r="D9" s="131"/>
      <c r="E9" s="131"/>
      <c r="F9" s="131"/>
      <c r="G9" s="131"/>
      <c r="H9" s="131"/>
      <c r="I9" s="129"/>
    </row>
    <row r="10" spans="1:9" ht="12.75">
      <c r="A10" s="131"/>
      <c r="B10" s="131"/>
      <c r="C10" s="131" t="s">
        <v>331</v>
      </c>
      <c r="D10" s="131"/>
      <c r="E10" s="131"/>
      <c r="F10" s="131"/>
      <c r="G10" s="131"/>
      <c r="H10" s="129"/>
      <c r="I10" s="129"/>
    </row>
    <row r="11" spans="1:9" ht="12.75">
      <c r="A11" s="131"/>
      <c r="B11" s="131"/>
      <c r="C11" s="131"/>
      <c r="D11" s="131"/>
      <c r="E11" s="131"/>
      <c r="F11" s="131"/>
      <c r="G11" s="131"/>
      <c r="H11" s="129"/>
      <c r="I11" s="129"/>
    </row>
    <row r="12" spans="1:9" ht="12.75">
      <c r="A12" s="129" t="s">
        <v>385</v>
      </c>
      <c r="B12" s="131"/>
      <c r="C12" s="131"/>
      <c r="D12" s="131"/>
      <c r="E12" s="129"/>
      <c r="F12" s="129"/>
      <c r="G12" s="129"/>
      <c r="H12" s="129"/>
      <c r="I12" s="129"/>
    </row>
    <row r="13" spans="1:9" ht="12.75">
      <c r="A13" s="129" t="s">
        <v>332</v>
      </c>
      <c r="B13" s="129"/>
      <c r="C13" s="129"/>
      <c r="D13" s="129"/>
      <c r="E13" s="129"/>
      <c r="F13" s="129"/>
      <c r="G13" s="129"/>
      <c r="H13" s="129"/>
      <c r="I13" s="129"/>
    </row>
    <row r="14" spans="1:9" ht="12.75">
      <c r="A14" s="129" t="s">
        <v>333</v>
      </c>
      <c r="B14" s="129"/>
      <c r="C14" s="129"/>
      <c r="D14" s="129"/>
      <c r="E14" s="129"/>
      <c r="F14" s="129"/>
      <c r="G14" s="129"/>
      <c r="H14" s="129"/>
      <c r="I14" s="129"/>
    </row>
    <row r="15" spans="1:9" ht="12.75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9" ht="12.75">
      <c r="A16" s="129" t="s">
        <v>334</v>
      </c>
      <c r="B16" s="129"/>
      <c r="C16" s="129"/>
      <c r="D16" s="129"/>
      <c r="E16" s="129"/>
      <c r="F16" s="129"/>
      <c r="G16" s="129"/>
      <c r="H16" s="129"/>
      <c r="I16" s="129"/>
    </row>
    <row r="17" spans="1:9" ht="12.75">
      <c r="A17" s="129" t="s">
        <v>335</v>
      </c>
      <c r="B17" s="129"/>
      <c r="C17" s="129"/>
      <c r="D17" s="129"/>
      <c r="E17" s="129"/>
      <c r="F17" s="129"/>
      <c r="G17" s="129"/>
      <c r="H17" s="129"/>
      <c r="I17" s="129"/>
    </row>
    <row r="18" spans="1:9" ht="12.75">
      <c r="A18" s="129"/>
      <c r="B18" s="129"/>
      <c r="C18" s="129"/>
      <c r="D18" s="129"/>
      <c r="E18" s="129"/>
      <c r="F18" s="129"/>
      <c r="G18" s="129"/>
      <c r="H18" s="129"/>
      <c r="I18" s="129"/>
    </row>
    <row r="19" spans="1:9" ht="12.75">
      <c r="A19" s="129" t="s">
        <v>336</v>
      </c>
      <c r="B19" s="129"/>
      <c r="C19" s="129"/>
      <c r="D19" s="129"/>
      <c r="E19" s="129"/>
      <c r="F19" s="129"/>
      <c r="G19" s="129"/>
      <c r="H19" s="129"/>
      <c r="I19" s="129"/>
    </row>
    <row r="20" spans="1:9" ht="12.75">
      <c r="A20" s="129" t="s">
        <v>337</v>
      </c>
      <c r="B20" s="129"/>
      <c r="C20" s="129"/>
      <c r="D20" s="129"/>
      <c r="E20" s="129"/>
      <c r="F20" s="129"/>
      <c r="G20" s="129"/>
      <c r="H20" s="129"/>
      <c r="I20" s="129"/>
    </row>
    <row r="22" spans="1:9" ht="12.75">
      <c r="A22" s="129" t="s">
        <v>338</v>
      </c>
      <c r="B22" s="129"/>
      <c r="C22" s="129"/>
      <c r="D22" s="129"/>
      <c r="E22" s="129"/>
      <c r="F22" s="129"/>
      <c r="G22" s="129"/>
      <c r="H22" s="129"/>
      <c r="I22" s="129"/>
    </row>
    <row r="23" spans="1:9" ht="12.75">
      <c r="A23" s="129" t="s">
        <v>339</v>
      </c>
      <c r="B23" s="129"/>
      <c r="C23" s="130"/>
      <c r="D23" s="130"/>
      <c r="E23" s="130"/>
      <c r="F23" s="130"/>
      <c r="G23" s="130"/>
      <c r="H23" s="130"/>
      <c r="I23" s="130"/>
    </row>
    <row r="24" spans="1:9" ht="12.75">
      <c r="A24" s="129" t="s">
        <v>340</v>
      </c>
      <c r="B24" s="129"/>
      <c r="C24" s="129"/>
      <c r="D24" s="129"/>
      <c r="E24" s="129"/>
      <c r="F24" s="129"/>
      <c r="G24" s="129"/>
      <c r="H24" s="129"/>
      <c r="I24" s="129"/>
    </row>
    <row r="25" spans="1:9" ht="12.75">
      <c r="A25" s="129" t="s">
        <v>341</v>
      </c>
      <c r="B25" s="129"/>
      <c r="C25" s="129"/>
      <c r="D25" s="129"/>
      <c r="E25" s="129"/>
      <c r="F25" s="129"/>
      <c r="G25" s="129"/>
      <c r="H25" s="129"/>
      <c r="I25" s="129"/>
    </row>
    <row r="26" spans="1:9" ht="12.75">
      <c r="A26" s="129" t="s">
        <v>342</v>
      </c>
      <c r="B26" s="129"/>
      <c r="C26" s="129"/>
      <c r="D26" s="129"/>
      <c r="E26" s="129"/>
      <c r="F26" s="129"/>
      <c r="G26" s="129"/>
      <c r="H26" s="129"/>
      <c r="I26" s="129"/>
    </row>
    <row r="27" spans="1:9" ht="12.75">
      <c r="A27" s="129"/>
      <c r="B27" s="129"/>
      <c r="C27" s="129"/>
      <c r="D27" s="129"/>
      <c r="E27" s="129"/>
      <c r="F27" s="129"/>
      <c r="G27" s="129"/>
      <c r="H27" s="129"/>
      <c r="I27" s="129"/>
    </row>
    <row r="28" spans="1:9" ht="12.75">
      <c r="A28" s="129" t="s">
        <v>343</v>
      </c>
      <c r="B28" s="129"/>
      <c r="C28" s="129"/>
      <c r="D28" s="129"/>
      <c r="E28" s="129"/>
      <c r="F28" s="129"/>
      <c r="G28" s="129"/>
      <c r="H28" s="129"/>
      <c r="I28" s="129"/>
    </row>
    <row r="29" spans="1:9" ht="12.75">
      <c r="A29" s="129" t="s">
        <v>344</v>
      </c>
      <c r="B29" s="129"/>
      <c r="C29" s="129"/>
      <c r="D29" s="129"/>
      <c r="E29" s="129"/>
      <c r="F29" s="129"/>
      <c r="G29" s="129"/>
      <c r="H29" s="129"/>
      <c r="I29" s="129"/>
    </row>
    <row r="30" spans="1:9" ht="12.75">
      <c r="A30" s="133" t="s">
        <v>345</v>
      </c>
      <c r="B30" s="133"/>
      <c r="C30" s="133"/>
      <c r="D30" s="133"/>
      <c r="E30" s="133"/>
      <c r="F30" s="133"/>
      <c r="G30" s="133"/>
      <c r="H30" s="133"/>
      <c r="I30" s="133"/>
    </row>
    <row r="31" spans="1:9" ht="12.75">
      <c r="A31" s="133" t="s">
        <v>346</v>
      </c>
      <c r="B31" s="133"/>
      <c r="C31" s="133"/>
      <c r="D31" s="133"/>
      <c r="E31" s="133"/>
      <c r="F31" s="133"/>
      <c r="G31" s="133"/>
      <c r="H31" s="133"/>
      <c r="I31" s="133"/>
    </row>
    <row r="32" spans="1:9" ht="12.75">
      <c r="A32" s="134" t="s">
        <v>347</v>
      </c>
      <c r="B32" s="134"/>
      <c r="C32" s="134"/>
      <c r="D32" s="134"/>
      <c r="E32" s="134"/>
      <c r="F32" s="134"/>
      <c r="G32" s="134"/>
      <c r="H32" s="134"/>
      <c r="I32" s="135"/>
    </row>
    <row r="33" spans="1:9" ht="12.75">
      <c r="A33" s="134" t="s">
        <v>348</v>
      </c>
      <c r="B33" s="134"/>
      <c r="C33" s="134"/>
      <c r="D33" s="134"/>
      <c r="E33" s="134"/>
      <c r="F33" s="134"/>
      <c r="G33" s="134"/>
      <c r="H33" s="134"/>
      <c r="I33" s="134"/>
    </row>
    <row r="34" spans="1:9" ht="12.75">
      <c r="A34" s="69"/>
      <c r="B34" s="69"/>
      <c r="C34" s="69"/>
      <c r="D34" s="69"/>
      <c r="E34" s="69"/>
      <c r="F34" s="69"/>
      <c r="G34" s="134"/>
      <c r="H34" s="134"/>
      <c r="I34" s="134"/>
    </row>
    <row r="35" spans="1:9" ht="12.75">
      <c r="A35" s="69" t="s">
        <v>349</v>
      </c>
      <c r="B35" s="69"/>
      <c r="C35" s="69"/>
      <c r="D35" s="69"/>
      <c r="E35" s="69"/>
      <c r="F35" s="69"/>
      <c r="G35" s="69"/>
      <c r="H35" s="69"/>
      <c r="I35" s="69"/>
    </row>
    <row r="36" spans="1:9" ht="12.75">
      <c r="A36" s="134" t="s">
        <v>350</v>
      </c>
      <c r="B36" s="134"/>
      <c r="C36" s="134"/>
      <c r="D36" s="134"/>
      <c r="E36" s="134"/>
      <c r="F36" s="134"/>
      <c r="G36" s="134"/>
      <c r="H36" s="134"/>
      <c r="I36" s="134"/>
    </row>
    <row r="37" spans="1:9" ht="12.75">
      <c r="A37" s="134" t="s">
        <v>351</v>
      </c>
      <c r="B37" s="133"/>
      <c r="C37" s="133"/>
      <c r="D37" s="133"/>
      <c r="E37" s="133"/>
      <c r="F37" s="133"/>
      <c r="G37" s="133"/>
      <c r="H37" s="133"/>
      <c r="I37" s="133"/>
    </row>
    <row r="38" spans="1:9" ht="12.75">
      <c r="A38" s="136" t="s">
        <v>352</v>
      </c>
      <c r="B38" s="136"/>
      <c r="C38" s="136"/>
      <c r="D38" s="136"/>
      <c r="E38" s="136"/>
      <c r="F38" s="136"/>
      <c r="G38" s="136"/>
      <c r="H38" s="136"/>
      <c r="I38" s="136"/>
    </row>
    <row r="39" spans="1:9" ht="12.75">
      <c r="A39" s="136"/>
      <c r="B39" s="136"/>
      <c r="C39" s="136"/>
      <c r="D39" s="136"/>
      <c r="E39" s="136"/>
      <c r="F39" s="136"/>
      <c r="G39" s="136"/>
      <c r="H39" s="136"/>
      <c r="I39" s="136"/>
    </row>
    <row r="40" spans="1:9" ht="12.75">
      <c r="A40" s="134" t="s">
        <v>353</v>
      </c>
      <c r="B40" s="136"/>
      <c r="C40" s="136"/>
      <c r="D40" s="136"/>
      <c r="E40" s="136"/>
      <c r="F40" s="136"/>
      <c r="G40" s="136"/>
      <c r="H40" s="136"/>
      <c r="I40" s="136"/>
    </row>
    <row r="41" spans="1:9" ht="12.75">
      <c r="A41" s="134" t="s">
        <v>354</v>
      </c>
      <c r="B41" s="136"/>
      <c r="C41" s="136"/>
      <c r="D41" s="136"/>
      <c r="E41" s="136"/>
      <c r="F41" s="136"/>
      <c r="G41" s="136"/>
      <c r="H41" s="136"/>
      <c r="I41" s="136"/>
    </row>
    <row r="42" spans="1:9" ht="12.75">
      <c r="A42" s="134" t="s">
        <v>355</v>
      </c>
      <c r="B42" s="136"/>
      <c r="C42" s="136"/>
      <c r="D42" s="136"/>
      <c r="E42" s="136"/>
      <c r="F42" s="136"/>
      <c r="G42" s="136"/>
      <c r="H42" s="136"/>
      <c r="I42" s="136"/>
    </row>
    <row r="43" spans="1:9" ht="12.75">
      <c r="A43" s="134" t="s">
        <v>356</v>
      </c>
      <c r="B43" s="136"/>
      <c r="C43" s="136"/>
      <c r="D43" s="136"/>
      <c r="E43" s="136"/>
      <c r="F43" s="136"/>
      <c r="G43" s="136"/>
      <c r="H43" s="136"/>
      <c r="I43" s="136"/>
    </row>
    <row r="44" spans="1:9" ht="12.75">
      <c r="A44" s="134"/>
      <c r="B44" s="136"/>
      <c r="C44" s="136"/>
      <c r="D44" s="136"/>
      <c r="E44" s="136"/>
      <c r="F44" s="136"/>
      <c r="G44" s="136"/>
      <c r="H44" s="136"/>
      <c r="I44" s="136"/>
    </row>
    <row r="45" spans="1:9" ht="12.75">
      <c r="A45" s="134" t="s">
        <v>357</v>
      </c>
      <c r="B45" s="134"/>
      <c r="C45" s="134"/>
      <c r="D45" s="134"/>
      <c r="E45" s="134"/>
      <c r="F45" s="134"/>
      <c r="G45" s="134"/>
      <c r="H45" s="134"/>
      <c r="I45" s="134"/>
    </row>
    <row r="46" spans="1:9" ht="12.75">
      <c r="A46" s="134" t="s">
        <v>358</v>
      </c>
      <c r="B46" s="134"/>
      <c r="C46" s="134"/>
      <c r="D46" s="134"/>
      <c r="E46" s="134"/>
      <c r="F46" s="134"/>
      <c r="G46" s="134"/>
      <c r="H46" s="69"/>
      <c r="I46" s="134"/>
    </row>
    <row r="47" spans="1:9" ht="12.75">
      <c r="A47" s="69" t="s">
        <v>359</v>
      </c>
      <c r="B47" s="69"/>
      <c r="C47" s="69"/>
      <c r="D47" s="69"/>
      <c r="E47" s="69"/>
      <c r="F47" s="69"/>
      <c r="G47" s="69"/>
      <c r="H47" s="69"/>
      <c r="I47" s="69"/>
    </row>
    <row r="48" spans="1:9" ht="12.75">
      <c r="A48" s="69"/>
      <c r="B48" s="69"/>
      <c r="C48" s="69"/>
      <c r="D48" s="69"/>
      <c r="E48" s="69"/>
      <c r="F48" s="69"/>
      <c r="G48" s="69"/>
      <c r="H48" s="69"/>
      <c r="I48" s="69"/>
    </row>
    <row r="49" spans="1:9" ht="12.75">
      <c r="A49" s="69" t="s">
        <v>360</v>
      </c>
      <c r="B49" s="69"/>
      <c r="C49" s="69"/>
      <c r="D49" s="69"/>
      <c r="E49" s="69"/>
      <c r="F49" s="69"/>
      <c r="G49" s="69"/>
      <c r="H49" s="69"/>
      <c r="I49" s="69"/>
    </row>
    <row r="50" spans="1:9" ht="12.75">
      <c r="A50" s="69" t="s">
        <v>361</v>
      </c>
      <c r="B50" s="69"/>
      <c r="C50" s="69"/>
      <c r="D50" s="69"/>
      <c r="E50" s="69"/>
      <c r="F50" s="69"/>
      <c r="G50" s="69"/>
      <c r="H50" s="69"/>
      <c r="I50" s="69"/>
    </row>
    <row r="51" spans="1:9" ht="12.75">
      <c r="A51" s="69" t="s">
        <v>362</v>
      </c>
      <c r="B51" s="69"/>
      <c r="C51" s="69"/>
      <c r="D51" s="69"/>
      <c r="E51" s="69"/>
      <c r="F51" s="69"/>
      <c r="G51" s="69"/>
      <c r="H51" s="69"/>
      <c r="I51" s="69"/>
    </row>
    <row r="52" spans="1:9" ht="12.75">
      <c r="A52" s="130"/>
      <c r="B52" s="130"/>
      <c r="C52" s="130"/>
      <c r="D52" s="130"/>
      <c r="E52" s="130"/>
      <c r="F52" s="130"/>
      <c r="G52" s="129" t="s">
        <v>363</v>
      </c>
      <c r="H52" s="129"/>
      <c r="I52" s="130"/>
    </row>
    <row r="53" spans="1:9" ht="12.75">
      <c r="A53" s="129" t="s">
        <v>364</v>
      </c>
      <c r="B53" s="129"/>
      <c r="C53" s="129"/>
      <c r="D53" s="129"/>
      <c r="E53" s="129"/>
      <c r="F53" s="129"/>
      <c r="G53" s="129" t="s">
        <v>365</v>
      </c>
      <c r="H53" s="129"/>
      <c r="I53" s="1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30"/>
  <sheetViews>
    <sheetView zoomScalePageLayoutView="0" workbookViewId="0" topLeftCell="A1">
      <selection activeCell="L14" sqref="L14"/>
    </sheetView>
  </sheetViews>
  <sheetFormatPr defaultColWidth="9.140625" defaultRowHeight="12.75"/>
  <sheetData>
    <row r="6" spans="1:9" ht="12.75">
      <c r="A6" s="124" t="s">
        <v>307</v>
      </c>
      <c r="B6" s="125"/>
      <c r="C6" s="125"/>
      <c r="D6" s="125"/>
      <c r="E6" s="125"/>
      <c r="F6" s="125"/>
      <c r="G6" s="125"/>
      <c r="H6" s="125"/>
      <c r="I6" s="125"/>
    </row>
    <row r="7" spans="1:9" ht="12.75">
      <c r="A7" s="124" t="s">
        <v>308</v>
      </c>
      <c r="B7" s="125"/>
      <c r="C7" s="125"/>
      <c r="D7" s="125"/>
      <c r="E7" s="125"/>
      <c r="F7" s="125"/>
      <c r="G7" s="125"/>
      <c r="H7" s="125"/>
      <c r="I7" s="125"/>
    </row>
    <row r="8" spans="1:9" ht="12.75">
      <c r="A8" s="125"/>
      <c r="B8" s="125"/>
      <c r="C8" s="125"/>
      <c r="D8" s="125"/>
      <c r="E8" s="125"/>
      <c r="F8" s="125"/>
      <c r="G8" s="125"/>
      <c r="H8" s="125"/>
      <c r="I8" s="125"/>
    </row>
    <row r="9" spans="1:9" ht="12.75">
      <c r="A9" s="125"/>
      <c r="B9" s="125"/>
      <c r="C9" s="125"/>
      <c r="D9" s="125"/>
      <c r="E9" s="125"/>
      <c r="F9" s="126" t="s">
        <v>328</v>
      </c>
      <c r="G9" s="125"/>
      <c r="H9" s="125"/>
      <c r="I9" s="125"/>
    </row>
    <row r="10" spans="1:9" ht="12.75">
      <c r="A10" s="125"/>
      <c r="B10" s="125"/>
      <c r="C10" s="125"/>
      <c r="D10" s="125"/>
      <c r="E10" s="125"/>
      <c r="F10" s="125"/>
      <c r="G10" s="125"/>
      <c r="H10" s="125"/>
      <c r="I10" s="125"/>
    </row>
    <row r="11" spans="1:9" ht="15">
      <c r="A11" s="127" t="s">
        <v>366</v>
      </c>
      <c r="B11" s="127"/>
      <c r="C11" s="127"/>
      <c r="D11" s="127"/>
      <c r="E11" s="127"/>
      <c r="F11" s="127"/>
      <c r="G11" s="127"/>
      <c r="H11" s="127"/>
      <c r="I11" s="125"/>
    </row>
    <row r="12" spans="1:9" ht="15">
      <c r="A12" s="127" t="s">
        <v>367</v>
      </c>
      <c r="B12" s="127"/>
      <c r="C12" s="127"/>
      <c r="D12" s="127"/>
      <c r="E12" s="127"/>
      <c r="F12" s="127"/>
      <c r="G12" s="127"/>
      <c r="H12" s="127"/>
      <c r="I12" s="125"/>
    </row>
    <row r="13" spans="1:9" ht="15">
      <c r="A13" s="127" t="s">
        <v>368</v>
      </c>
      <c r="B13" s="127"/>
      <c r="C13" s="127"/>
      <c r="D13" s="127"/>
      <c r="E13" s="125"/>
      <c r="F13" s="125"/>
      <c r="G13" s="125"/>
      <c r="H13" s="125"/>
      <c r="I13" s="125"/>
    </row>
    <row r="14" spans="1:9" ht="12.75">
      <c r="A14" s="125"/>
      <c r="B14" s="125"/>
      <c r="C14" s="125"/>
      <c r="D14" s="125" t="s">
        <v>369</v>
      </c>
      <c r="E14" s="125"/>
      <c r="F14" s="125"/>
      <c r="G14" s="125"/>
      <c r="H14" s="125"/>
      <c r="I14" s="125"/>
    </row>
    <row r="15" spans="1:9" ht="12.75">
      <c r="A15" s="125"/>
      <c r="B15" s="125"/>
      <c r="C15" s="125"/>
      <c r="D15" s="125"/>
      <c r="E15" s="125"/>
      <c r="F15" s="125"/>
      <c r="G15" s="125"/>
      <c r="H15" s="125"/>
      <c r="I15" s="125"/>
    </row>
    <row r="16" spans="1:9" ht="12.75">
      <c r="A16" s="137" t="s">
        <v>370</v>
      </c>
      <c r="B16" s="137"/>
      <c r="C16" s="137"/>
      <c r="D16" s="137"/>
      <c r="E16" s="137"/>
      <c r="F16" s="125"/>
      <c r="G16" s="125"/>
      <c r="H16" s="125"/>
      <c r="I16" s="125"/>
    </row>
    <row r="17" spans="1:9" ht="12.75">
      <c r="A17" s="125" t="s">
        <v>371</v>
      </c>
      <c r="B17" s="137"/>
      <c r="C17" s="137"/>
      <c r="D17" s="137"/>
      <c r="E17" s="137"/>
      <c r="F17" s="125"/>
      <c r="G17" s="125"/>
      <c r="H17" s="125"/>
      <c r="I17" s="125"/>
    </row>
    <row r="18" spans="1:9" ht="12.75">
      <c r="A18" s="125" t="s">
        <v>372</v>
      </c>
      <c r="B18" s="137"/>
      <c r="C18" s="137"/>
      <c r="D18" s="137"/>
      <c r="E18" s="137"/>
      <c r="F18" s="125"/>
      <c r="G18" s="125"/>
      <c r="H18" s="125"/>
      <c r="I18" s="125"/>
    </row>
    <row r="19" spans="1:9" ht="12.75">
      <c r="A19" s="125" t="s">
        <v>373</v>
      </c>
      <c r="B19" s="125"/>
      <c r="C19" s="125"/>
      <c r="D19" s="125"/>
      <c r="E19" s="125"/>
      <c r="F19" s="125"/>
      <c r="G19" s="125"/>
      <c r="H19" s="125"/>
      <c r="I19" s="125"/>
    </row>
    <row r="20" spans="1:9" ht="12.75">
      <c r="A20" s="125" t="s">
        <v>374</v>
      </c>
      <c r="B20" s="125"/>
      <c r="C20" s="125"/>
      <c r="D20" s="125"/>
      <c r="E20" s="125"/>
      <c r="F20" s="125"/>
      <c r="G20" s="125"/>
      <c r="H20" s="125"/>
      <c r="I20" s="125"/>
    </row>
    <row r="21" spans="1:9" ht="12.75">
      <c r="A21" s="125" t="s">
        <v>375</v>
      </c>
      <c r="B21" s="125"/>
      <c r="C21" s="125"/>
      <c r="D21" s="125"/>
      <c r="E21" s="125"/>
      <c r="F21" s="125"/>
      <c r="G21" s="125"/>
      <c r="H21" s="125"/>
      <c r="I21" s="125"/>
    </row>
    <row r="22" spans="1:9" ht="12.75">
      <c r="A22" s="125" t="s">
        <v>376</v>
      </c>
      <c r="B22" s="125"/>
      <c r="C22" s="125"/>
      <c r="D22" s="125"/>
      <c r="E22" s="125"/>
      <c r="F22" s="125"/>
      <c r="G22" s="125"/>
      <c r="H22" s="125"/>
      <c r="I22" s="125"/>
    </row>
    <row r="23" spans="1:9" ht="12.75">
      <c r="A23" s="125" t="s">
        <v>377</v>
      </c>
      <c r="B23" s="125"/>
      <c r="C23" s="125"/>
      <c r="D23" s="125"/>
      <c r="E23" s="125"/>
      <c r="F23" s="125"/>
      <c r="G23" s="125"/>
      <c r="H23" s="125"/>
      <c r="I23" s="125"/>
    </row>
    <row r="24" spans="1:9" ht="12.75">
      <c r="A24" s="125" t="s">
        <v>378</v>
      </c>
      <c r="B24" s="125"/>
      <c r="C24" s="125"/>
      <c r="D24" s="125"/>
      <c r="E24" s="125"/>
      <c r="F24" s="125"/>
      <c r="G24" s="125"/>
      <c r="H24" s="125"/>
      <c r="I24" s="125"/>
    </row>
    <row r="25" spans="1:9" ht="12.75">
      <c r="A25" s="125" t="s">
        <v>379</v>
      </c>
      <c r="B25" s="125"/>
      <c r="C25" s="125"/>
      <c r="D25" s="125"/>
      <c r="E25" s="125"/>
      <c r="F25" s="125"/>
      <c r="G25" s="125"/>
      <c r="H25" s="125"/>
      <c r="I25" s="125"/>
    </row>
    <row r="26" spans="1:9" ht="12.75">
      <c r="A26" s="125"/>
      <c r="B26" s="125"/>
      <c r="C26" s="125"/>
      <c r="D26" s="125"/>
      <c r="E26" s="125"/>
      <c r="F26" s="125"/>
      <c r="G26" s="125"/>
      <c r="H26" s="125"/>
      <c r="I26" s="125"/>
    </row>
    <row r="27" spans="1:9" ht="12.75">
      <c r="A27" s="124" t="s">
        <v>380</v>
      </c>
      <c r="B27" s="125"/>
      <c r="C27" s="125"/>
      <c r="D27" s="125"/>
      <c r="E27" s="125"/>
      <c r="F27" s="125"/>
      <c r="G27" s="125"/>
      <c r="H27" s="125"/>
      <c r="I27" s="125"/>
    </row>
    <row r="28" spans="1:9" ht="12.75">
      <c r="A28" s="125"/>
      <c r="B28" s="125"/>
      <c r="C28" s="125"/>
      <c r="D28" s="125"/>
      <c r="E28" s="124" t="s">
        <v>381</v>
      </c>
      <c r="F28" s="125"/>
      <c r="G28" s="125"/>
      <c r="H28" s="125"/>
      <c r="I28" s="125"/>
    </row>
    <row r="29" spans="1:9" ht="12.75">
      <c r="A29" s="124"/>
      <c r="B29" s="125"/>
      <c r="C29" s="125"/>
      <c r="D29" s="125"/>
      <c r="E29" s="125" t="s">
        <v>383</v>
      </c>
      <c r="F29" s="125"/>
      <c r="G29" s="125"/>
      <c r="H29" s="125"/>
      <c r="I29" s="125"/>
    </row>
    <row r="30" spans="1:9" ht="12.75">
      <c r="A30" s="124"/>
      <c r="B30" s="125"/>
      <c r="C30" s="125"/>
      <c r="D30" s="125"/>
      <c r="E30" s="125" t="s">
        <v>382</v>
      </c>
      <c r="F30" s="125"/>
      <c r="G30" s="125"/>
      <c r="H30" s="125"/>
      <c r="I30" s="12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7">
      <selection activeCell="J56" sqref="J5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214</v>
      </c>
      <c r="B1" s="156"/>
      <c r="C1" s="156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94" t="s">
        <v>215</v>
      </c>
      <c r="B2" s="195"/>
      <c r="C2" s="195"/>
      <c r="D2" s="196"/>
      <c r="E2" s="116">
        <v>40544</v>
      </c>
      <c r="F2" s="12"/>
      <c r="G2" s="13" t="s">
        <v>216</v>
      </c>
      <c r="H2" s="116">
        <v>40908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97" t="s">
        <v>282</v>
      </c>
      <c r="B4" s="198"/>
      <c r="C4" s="198"/>
      <c r="D4" s="198"/>
      <c r="E4" s="198"/>
      <c r="F4" s="198"/>
      <c r="G4" s="198"/>
      <c r="H4" s="198"/>
      <c r="I4" s="199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6" t="s">
        <v>217</v>
      </c>
      <c r="B6" s="147"/>
      <c r="C6" s="161" t="s">
        <v>286</v>
      </c>
      <c r="D6" s="162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00" t="s">
        <v>218</v>
      </c>
      <c r="B8" s="201"/>
      <c r="C8" s="161" t="s">
        <v>287</v>
      </c>
      <c r="D8" s="162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9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41" t="s">
        <v>219</v>
      </c>
      <c r="B10" s="192"/>
      <c r="C10" s="161" t="s">
        <v>288</v>
      </c>
      <c r="D10" s="162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93"/>
      <c r="B11" s="192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6" t="s">
        <v>220</v>
      </c>
      <c r="B12" s="147"/>
      <c r="C12" s="163" t="s">
        <v>289</v>
      </c>
      <c r="D12" s="188"/>
      <c r="E12" s="188"/>
      <c r="F12" s="188"/>
      <c r="G12" s="188"/>
      <c r="H12" s="188"/>
      <c r="I12" s="189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6" t="s">
        <v>221</v>
      </c>
      <c r="B14" s="147"/>
      <c r="C14" s="190">
        <v>10000</v>
      </c>
      <c r="D14" s="191"/>
      <c r="E14" s="16"/>
      <c r="F14" s="163" t="s">
        <v>290</v>
      </c>
      <c r="G14" s="188"/>
      <c r="H14" s="188"/>
      <c r="I14" s="189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6" t="s">
        <v>222</v>
      </c>
      <c r="B16" s="147"/>
      <c r="C16" s="163" t="s">
        <v>291</v>
      </c>
      <c r="D16" s="188"/>
      <c r="E16" s="188"/>
      <c r="F16" s="188"/>
      <c r="G16" s="188"/>
      <c r="H16" s="188"/>
      <c r="I16" s="189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6" t="s">
        <v>223</v>
      </c>
      <c r="B18" s="147"/>
      <c r="C18" s="184"/>
      <c r="D18" s="185"/>
      <c r="E18" s="185"/>
      <c r="F18" s="185"/>
      <c r="G18" s="185"/>
      <c r="H18" s="185"/>
      <c r="I18" s="186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6" t="s">
        <v>224</v>
      </c>
      <c r="B20" s="147"/>
      <c r="C20" s="184" t="s">
        <v>292</v>
      </c>
      <c r="D20" s="185"/>
      <c r="E20" s="185"/>
      <c r="F20" s="185"/>
      <c r="G20" s="185"/>
      <c r="H20" s="185"/>
      <c r="I20" s="186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6" t="s">
        <v>225</v>
      </c>
      <c r="B22" s="147"/>
      <c r="C22" s="117">
        <v>133</v>
      </c>
      <c r="D22" s="163" t="s">
        <v>290</v>
      </c>
      <c r="E22" s="174"/>
      <c r="F22" s="175"/>
      <c r="G22" s="146"/>
      <c r="H22" s="187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6" t="s">
        <v>226</v>
      </c>
      <c r="B24" s="147"/>
      <c r="C24" s="117">
        <v>21</v>
      </c>
      <c r="D24" s="163" t="s">
        <v>293</v>
      </c>
      <c r="E24" s="174"/>
      <c r="F24" s="174"/>
      <c r="G24" s="175"/>
      <c r="H24" s="50" t="s">
        <v>227</v>
      </c>
      <c r="I24" s="118">
        <v>1629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46" t="s">
        <v>228</v>
      </c>
      <c r="B26" s="147"/>
      <c r="C26" s="119" t="s">
        <v>294</v>
      </c>
      <c r="D26" s="25"/>
      <c r="E26" s="33"/>
      <c r="F26" s="24"/>
      <c r="G26" s="176" t="s">
        <v>229</v>
      </c>
      <c r="H26" s="147"/>
      <c r="I26" s="120" t="s">
        <v>295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7" t="s">
        <v>230</v>
      </c>
      <c r="B28" s="178"/>
      <c r="C28" s="179"/>
      <c r="D28" s="179"/>
      <c r="E28" s="180" t="s">
        <v>231</v>
      </c>
      <c r="F28" s="181"/>
      <c r="G28" s="181"/>
      <c r="H28" s="182" t="s">
        <v>232</v>
      </c>
      <c r="I28" s="183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71"/>
      <c r="B30" s="164"/>
      <c r="C30" s="164"/>
      <c r="D30" s="165"/>
      <c r="E30" s="171"/>
      <c r="F30" s="164"/>
      <c r="G30" s="164"/>
      <c r="H30" s="161"/>
      <c r="I30" s="162"/>
      <c r="J30" s="10"/>
      <c r="K30" s="10"/>
      <c r="L30" s="10"/>
    </row>
    <row r="31" spans="1:12" ht="12.75">
      <c r="A31" s="90"/>
      <c r="B31" s="22"/>
      <c r="C31" s="21"/>
      <c r="D31" s="172"/>
      <c r="E31" s="172"/>
      <c r="F31" s="172"/>
      <c r="G31" s="173"/>
      <c r="H31" s="16"/>
      <c r="I31" s="97"/>
      <c r="J31" s="10"/>
      <c r="K31" s="10"/>
      <c r="L31" s="10"/>
    </row>
    <row r="32" spans="1:12" ht="12.75">
      <c r="A32" s="171"/>
      <c r="B32" s="164"/>
      <c r="C32" s="164"/>
      <c r="D32" s="165"/>
      <c r="E32" s="171"/>
      <c r="F32" s="164"/>
      <c r="G32" s="164"/>
      <c r="H32" s="161"/>
      <c r="I32" s="162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71"/>
      <c r="B34" s="164"/>
      <c r="C34" s="164"/>
      <c r="D34" s="165"/>
      <c r="E34" s="171"/>
      <c r="F34" s="164"/>
      <c r="G34" s="164"/>
      <c r="H34" s="161"/>
      <c r="I34" s="162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71"/>
      <c r="B36" s="164"/>
      <c r="C36" s="164"/>
      <c r="D36" s="165"/>
      <c r="E36" s="171"/>
      <c r="F36" s="164"/>
      <c r="G36" s="164"/>
      <c r="H36" s="161"/>
      <c r="I36" s="162"/>
      <c r="J36" s="10"/>
      <c r="K36" s="10"/>
      <c r="L36" s="10"/>
    </row>
    <row r="37" spans="1:12" ht="12.75">
      <c r="A37" s="99"/>
      <c r="B37" s="30"/>
      <c r="C37" s="166"/>
      <c r="D37" s="167"/>
      <c r="E37" s="16"/>
      <c r="F37" s="166"/>
      <c r="G37" s="167"/>
      <c r="H37" s="16"/>
      <c r="I37" s="91"/>
      <c r="J37" s="10"/>
      <c r="K37" s="10"/>
      <c r="L37" s="10"/>
    </row>
    <row r="38" spans="1:12" ht="12.75">
      <c r="A38" s="171"/>
      <c r="B38" s="164"/>
      <c r="C38" s="164"/>
      <c r="D38" s="165"/>
      <c r="E38" s="171"/>
      <c r="F38" s="164"/>
      <c r="G38" s="164"/>
      <c r="H38" s="161"/>
      <c r="I38" s="162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71"/>
      <c r="B40" s="164"/>
      <c r="C40" s="164"/>
      <c r="D40" s="165"/>
      <c r="E40" s="171"/>
      <c r="F40" s="164"/>
      <c r="G40" s="164"/>
      <c r="H40" s="161"/>
      <c r="I40" s="162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41" t="s">
        <v>233</v>
      </c>
      <c r="B44" s="142"/>
      <c r="C44" s="161"/>
      <c r="D44" s="162"/>
      <c r="E44" s="26"/>
      <c r="F44" s="163"/>
      <c r="G44" s="164"/>
      <c r="H44" s="164"/>
      <c r="I44" s="165"/>
      <c r="J44" s="10"/>
      <c r="K44" s="10"/>
      <c r="L44" s="10"/>
    </row>
    <row r="45" spans="1:12" ht="12.75">
      <c r="A45" s="99"/>
      <c r="B45" s="30"/>
      <c r="C45" s="166"/>
      <c r="D45" s="167"/>
      <c r="E45" s="16"/>
      <c r="F45" s="166"/>
      <c r="G45" s="168"/>
      <c r="H45" s="35"/>
      <c r="I45" s="103"/>
      <c r="J45" s="10"/>
      <c r="K45" s="10"/>
      <c r="L45" s="10"/>
    </row>
    <row r="46" spans="1:12" ht="12.75">
      <c r="A46" s="141" t="s">
        <v>234</v>
      </c>
      <c r="B46" s="142"/>
      <c r="C46" s="163" t="s">
        <v>296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41" t="s">
        <v>236</v>
      </c>
      <c r="B48" s="142"/>
      <c r="C48" s="148" t="s">
        <v>298</v>
      </c>
      <c r="D48" s="144"/>
      <c r="E48" s="145"/>
      <c r="F48" s="16"/>
      <c r="G48" s="50" t="s">
        <v>237</v>
      </c>
      <c r="H48" s="148" t="s">
        <v>297</v>
      </c>
      <c r="I48" s="145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41" t="s">
        <v>223</v>
      </c>
      <c r="B50" s="142"/>
      <c r="C50" s="143" t="s">
        <v>299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46" t="s">
        <v>238</v>
      </c>
      <c r="B52" s="147"/>
      <c r="C52" s="148" t="s">
        <v>300</v>
      </c>
      <c r="D52" s="144"/>
      <c r="E52" s="144"/>
      <c r="F52" s="144"/>
      <c r="G52" s="144"/>
      <c r="H52" s="144"/>
      <c r="I52" s="149"/>
      <c r="J52" s="10"/>
      <c r="K52" s="10"/>
      <c r="L52" s="10"/>
    </row>
    <row r="53" spans="1:12" ht="12.75">
      <c r="A53" s="104"/>
      <c r="B53" s="20"/>
      <c r="C53" s="157" t="s">
        <v>239</v>
      </c>
      <c r="D53" s="157"/>
      <c r="E53" s="157"/>
      <c r="F53" s="157"/>
      <c r="G53" s="157"/>
      <c r="H53" s="157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50" t="s">
        <v>240</v>
      </c>
      <c r="C55" s="151"/>
      <c r="D55" s="151"/>
      <c r="E55" s="151"/>
      <c r="F55" s="48"/>
      <c r="G55" s="48"/>
      <c r="H55" s="48"/>
      <c r="I55" s="106"/>
      <c r="J55" s="10"/>
      <c r="K55" s="10"/>
      <c r="L55" s="10"/>
    </row>
    <row r="56" spans="1:12" ht="12.75">
      <c r="A56" s="104"/>
      <c r="B56" s="152" t="s">
        <v>272</v>
      </c>
      <c r="C56" s="153"/>
      <c r="D56" s="153"/>
      <c r="E56" s="153"/>
      <c r="F56" s="153"/>
      <c r="G56" s="153"/>
      <c r="H56" s="153"/>
      <c r="I56" s="154"/>
      <c r="J56" s="10"/>
      <c r="K56" s="10"/>
      <c r="L56" s="10"/>
    </row>
    <row r="57" spans="1:12" ht="12.75">
      <c r="A57" s="104"/>
      <c r="B57" s="152" t="s">
        <v>273</v>
      </c>
      <c r="C57" s="153"/>
      <c r="D57" s="153"/>
      <c r="E57" s="153"/>
      <c r="F57" s="153"/>
      <c r="G57" s="153"/>
      <c r="H57" s="153"/>
      <c r="I57" s="106"/>
      <c r="J57" s="10"/>
      <c r="K57" s="10"/>
      <c r="L57" s="10"/>
    </row>
    <row r="58" spans="1:12" ht="12.75">
      <c r="A58" s="104"/>
      <c r="B58" s="152" t="s">
        <v>274</v>
      </c>
      <c r="C58" s="153"/>
      <c r="D58" s="153"/>
      <c r="E58" s="153"/>
      <c r="F58" s="153"/>
      <c r="G58" s="153"/>
      <c r="H58" s="153"/>
      <c r="I58" s="154"/>
      <c r="J58" s="10"/>
      <c r="K58" s="10"/>
      <c r="L58" s="10"/>
    </row>
    <row r="59" spans="1:12" ht="12.75">
      <c r="A59" s="104"/>
      <c r="B59" s="152" t="s">
        <v>275</v>
      </c>
      <c r="C59" s="153"/>
      <c r="D59" s="153"/>
      <c r="E59" s="153"/>
      <c r="F59" s="153"/>
      <c r="G59" s="153"/>
      <c r="H59" s="153"/>
      <c r="I59" s="154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138" t="s">
        <v>384</v>
      </c>
      <c r="H61" s="37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58" t="s">
        <v>243</v>
      </c>
      <c r="H62" s="159"/>
      <c r="I62" s="160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39"/>
      <c r="H63" s="140"/>
      <c r="I63" s="115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0" r:id="rId2" display="igranic@kras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B105">
      <selection activeCell="K69" sqref="K69"/>
    </sheetView>
  </sheetViews>
  <sheetFormatPr defaultColWidth="9.140625" defaultRowHeight="12.75"/>
  <cols>
    <col min="1" max="9" width="9.140625" style="51" customWidth="1"/>
    <col min="10" max="10" width="11.7109375" style="51" customWidth="1"/>
    <col min="11" max="11" width="11.140625" style="51" customWidth="1"/>
    <col min="12" max="16384" width="9.140625" style="51" customWidth="1"/>
  </cols>
  <sheetData>
    <row r="1" spans="1:11" ht="12.75" customHeight="1">
      <c r="A1" s="212" t="s">
        <v>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</row>
    <row r="2" spans="1:11" ht="12.75" customHeight="1">
      <c r="A2" s="213" t="s">
        <v>301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2.75">
      <c r="A3" s="214" t="s">
        <v>302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1" ht="22.5">
      <c r="A4" s="217" t="s">
        <v>50</v>
      </c>
      <c r="B4" s="218"/>
      <c r="C4" s="218"/>
      <c r="D4" s="218"/>
      <c r="E4" s="218"/>
      <c r="F4" s="218"/>
      <c r="G4" s="218"/>
      <c r="H4" s="219"/>
      <c r="I4" s="57" t="s">
        <v>244</v>
      </c>
      <c r="J4" s="58" t="s">
        <v>284</v>
      </c>
      <c r="K4" s="59" t="s">
        <v>285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6">
        <v>2</v>
      </c>
      <c r="J5" s="55">
        <v>3</v>
      </c>
      <c r="K5" s="55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51</v>
      </c>
      <c r="B7" s="207"/>
      <c r="C7" s="207"/>
      <c r="D7" s="207"/>
      <c r="E7" s="207"/>
      <c r="F7" s="207"/>
      <c r="G7" s="207"/>
      <c r="H7" s="208"/>
      <c r="I7" s="3">
        <v>1</v>
      </c>
      <c r="J7" s="6">
        <v>0</v>
      </c>
      <c r="K7" s="6">
        <v>0</v>
      </c>
    </row>
    <row r="8" spans="1:11" ht="12.75">
      <c r="A8" s="209" t="s">
        <v>8</v>
      </c>
      <c r="B8" s="210"/>
      <c r="C8" s="210"/>
      <c r="D8" s="210"/>
      <c r="E8" s="210"/>
      <c r="F8" s="210"/>
      <c r="G8" s="210"/>
      <c r="H8" s="211"/>
      <c r="I8" s="1">
        <v>2</v>
      </c>
      <c r="J8" s="52">
        <f>J9+J16+J26+J35+J39</f>
        <v>602629005</v>
      </c>
      <c r="K8" s="52">
        <f>K9+K16+K26+K35+K39</f>
        <v>679684786</v>
      </c>
    </row>
    <row r="9" spans="1:11" ht="12.75">
      <c r="A9" s="220" t="s">
        <v>171</v>
      </c>
      <c r="B9" s="221"/>
      <c r="C9" s="221"/>
      <c r="D9" s="221"/>
      <c r="E9" s="221"/>
      <c r="F9" s="221"/>
      <c r="G9" s="221"/>
      <c r="H9" s="222"/>
      <c r="I9" s="1">
        <v>3</v>
      </c>
      <c r="J9" s="52">
        <f>SUM(J10:J15)</f>
        <v>3173369</v>
      </c>
      <c r="K9" s="52">
        <f>SUM(K10:K15)</f>
        <v>2104482</v>
      </c>
    </row>
    <row r="10" spans="1:11" ht="12.75">
      <c r="A10" s="220" t="s">
        <v>99</v>
      </c>
      <c r="B10" s="221"/>
      <c r="C10" s="221"/>
      <c r="D10" s="221"/>
      <c r="E10" s="221"/>
      <c r="F10" s="221"/>
      <c r="G10" s="221"/>
      <c r="H10" s="222"/>
      <c r="I10" s="1">
        <v>4</v>
      </c>
      <c r="J10" s="7">
        <v>0</v>
      </c>
      <c r="K10" s="7">
        <v>0</v>
      </c>
    </row>
    <row r="11" spans="1:11" ht="12.75">
      <c r="A11" s="220" t="s">
        <v>9</v>
      </c>
      <c r="B11" s="221"/>
      <c r="C11" s="221"/>
      <c r="D11" s="221"/>
      <c r="E11" s="221"/>
      <c r="F11" s="221"/>
      <c r="G11" s="221"/>
      <c r="H11" s="222"/>
      <c r="I11" s="1">
        <v>5</v>
      </c>
      <c r="J11" s="7">
        <v>3173369</v>
      </c>
      <c r="K11" s="7">
        <v>2030853</v>
      </c>
    </row>
    <row r="12" spans="1:11" ht="12.75">
      <c r="A12" s="220" t="s">
        <v>100</v>
      </c>
      <c r="B12" s="221"/>
      <c r="C12" s="221"/>
      <c r="D12" s="221"/>
      <c r="E12" s="221"/>
      <c r="F12" s="221"/>
      <c r="G12" s="221"/>
      <c r="H12" s="222"/>
      <c r="I12" s="1">
        <v>6</v>
      </c>
      <c r="J12" s="7">
        <v>0</v>
      </c>
      <c r="K12" s="7">
        <v>0</v>
      </c>
    </row>
    <row r="13" spans="1:11" ht="12.75">
      <c r="A13" s="220" t="s">
        <v>174</v>
      </c>
      <c r="B13" s="221"/>
      <c r="C13" s="221"/>
      <c r="D13" s="221"/>
      <c r="E13" s="221"/>
      <c r="F13" s="221"/>
      <c r="G13" s="221"/>
      <c r="H13" s="222"/>
      <c r="I13" s="1">
        <v>7</v>
      </c>
      <c r="J13" s="7">
        <v>0</v>
      </c>
      <c r="K13" s="7">
        <v>0</v>
      </c>
    </row>
    <row r="14" spans="1:11" ht="12.75">
      <c r="A14" s="220" t="s">
        <v>175</v>
      </c>
      <c r="B14" s="221"/>
      <c r="C14" s="221"/>
      <c r="D14" s="221"/>
      <c r="E14" s="221"/>
      <c r="F14" s="221"/>
      <c r="G14" s="221"/>
      <c r="H14" s="222"/>
      <c r="I14" s="1">
        <v>8</v>
      </c>
      <c r="J14" s="7">
        <v>0</v>
      </c>
      <c r="K14" s="7">
        <v>73629</v>
      </c>
    </row>
    <row r="15" spans="1:11" ht="12.75">
      <c r="A15" s="220" t="s">
        <v>176</v>
      </c>
      <c r="B15" s="221"/>
      <c r="C15" s="221"/>
      <c r="D15" s="221"/>
      <c r="E15" s="221"/>
      <c r="F15" s="221"/>
      <c r="G15" s="221"/>
      <c r="H15" s="222"/>
      <c r="I15" s="1">
        <v>9</v>
      </c>
      <c r="J15" s="7">
        <v>0</v>
      </c>
      <c r="K15" s="7">
        <v>0</v>
      </c>
    </row>
    <row r="16" spans="1:11" ht="12.75">
      <c r="A16" s="220" t="s">
        <v>172</v>
      </c>
      <c r="B16" s="221"/>
      <c r="C16" s="221"/>
      <c r="D16" s="221"/>
      <c r="E16" s="221"/>
      <c r="F16" s="221"/>
      <c r="G16" s="221"/>
      <c r="H16" s="222"/>
      <c r="I16" s="1">
        <v>10</v>
      </c>
      <c r="J16" s="52">
        <f>SUM(J17:J25)</f>
        <v>449901107</v>
      </c>
      <c r="K16" s="52">
        <f>SUM(K17:K25)</f>
        <v>439504969</v>
      </c>
    </row>
    <row r="17" spans="1:11" ht="12.75">
      <c r="A17" s="220" t="s">
        <v>177</v>
      </c>
      <c r="B17" s="221"/>
      <c r="C17" s="221"/>
      <c r="D17" s="221"/>
      <c r="E17" s="221"/>
      <c r="F17" s="221"/>
      <c r="G17" s="221"/>
      <c r="H17" s="222"/>
      <c r="I17" s="1">
        <v>11</v>
      </c>
      <c r="J17" s="7">
        <v>66353031</v>
      </c>
      <c r="K17" s="7">
        <v>66353031</v>
      </c>
    </row>
    <row r="18" spans="1:11" ht="12.75">
      <c r="A18" s="220" t="s">
        <v>213</v>
      </c>
      <c r="B18" s="221"/>
      <c r="C18" s="221"/>
      <c r="D18" s="221"/>
      <c r="E18" s="221"/>
      <c r="F18" s="221"/>
      <c r="G18" s="221"/>
      <c r="H18" s="222"/>
      <c r="I18" s="1">
        <v>12</v>
      </c>
      <c r="J18" s="7">
        <v>204031268</v>
      </c>
      <c r="K18" s="7">
        <v>206585964</v>
      </c>
    </row>
    <row r="19" spans="1:11" ht="12.75">
      <c r="A19" s="220" t="s">
        <v>178</v>
      </c>
      <c r="B19" s="221"/>
      <c r="C19" s="221"/>
      <c r="D19" s="221"/>
      <c r="E19" s="221"/>
      <c r="F19" s="221"/>
      <c r="G19" s="221"/>
      <c r="H19" s="222"/>
      <c r="I19" s="1">
        <v>13</v>
      </c>
      <c r="J19" s="7">
        <v>115456950</v>
      </c>
      <c r="K19" s="7">
        <v>97862183</v>
      </c>
    </row>
    <row r="20" spans="1:11" ht="12.75">
      <c r="A20" s="220" t="s">
        <v>21</v>
      </c>
      <c r="B20" s="221"/>
      <c r="C20" s="221"/>
      <c r="D20" s="221"/>
      <c r="E20" s="221"/>
      <c r="F20" s="221"/>
      <c r="G20" s="221"/>
      <c r="H20" s="222"/>
      <c r="I20" s="1">
        <v>14</v>
      </c>
      <c r="J20" s="7">
        <v>16364038</v>
      </c>
      <c r="K20" s="7">
        <v>18190883</v>
      </c>
    </row>
    <row r="21" spans="1:11" ht="12.75">
      <c r="A21" s="220" t="s">
        <v>22</v>
      </c>
      <c r="B21" s="221"/>
      <c r="C21" s="221"/>
      <c r="D21" s="221"/>
      <c r="E21" s="221"/>
      <c r="F21" s="221"/>
      <c r="G21" s="221"/>
      <c r="H21" s="222"/>
      <c r="I21" s="1">
        <v>15</v>
      </c>
      <c r="J21" s="7">
        <v>2454624</v>
      </c>
      <c r="K21" s="7">
        <v>2379778</v>
      </c>
    </row>
    <row r="22" spans="1:11" ht="12.75">
      <c r="A22" s="220" t="s">
        <v>63</v>
      </c>
      <c r="B22" s="221"/>
      <c r="C22" s="221"/>
      <c r="D22" s="221"/>
      <c r="E22" s="221"/>
      <c r="F22" s="221"/>
      <c r="G22" s="221"/>
      <c r="H22" s="222"/>
      <c r="I22" s="1">
        <v>16</v>
      </c>
      <c r="J22" s="7">
        <v>2033408</v>
      </c>
      <c r="K22" s="7">
        <v>1341439</v>
      </c>
    </row>
    <row r="23" spans="1:11" ht="12.75">
      <c r="A23" s="220" t="s">
        <v>64</v>
      </c>
      <c r="B23" s="221"/>
      <c r="C23" s="221"/>
      <c r="D23" s="221"/>
      <c r="E23" s="221"/>
      <c r="F23" s="221"/>
      <c r="G23" s="221"/>
      <c r="H23" s="222"/>
      <c r="I23" s="1">
        <v>17</v>
      </c>
      <c r="J23" s="7">
        <v>30270129</v>
      </c>
      <c r="K23" s="7">
        <v>33999685</v>
      </c>
    </row>
    <row r="24" spans="1:11" ht="12.75">
      <c r="A24" s="220" t="s">
        <v>65</v>
      </c>
      <c r="B24" s="221"/>
      <c r="C24" s="221"/>
      <c r="D24" s="221"/>
      <c r="E24" s="221"/>
      <c r="F24" s="221"/>
      <c r="G24" s="221"/>
      <c r="H24" s="222"/>
      <c r="I24" s="1">
        <v>18</v>
      </c>
      <c r="J24" s="7">
        <v>3481458</v>
      </c>
      <c r="K24" s="7">
        <v>3356379</v>
      </c>
    </row>
    <row r="25" spans="1:11" ht="12.75">
      <c r="A25" s="220" t="s">
        <v>66</v>
      </c>
      <c r="B25" s="221"/>
      <c r="C25" s="221"/>
      <c r="D25" s="221"/>
      <c r="E25" s="221"/>
      <c r="F25" s="221"/>
      <c r="G25" s="221"/>
      <c r="H25" s="222"/>
      <c r="I25" s="1">
        <v>19</v>
      </c>
      <c r="J25" s="7">
        <v>9456201</v>
      </c>
      <c r="K25" s="7">
        <v>9435627</v>
      </c>
    </row>
    <row r="26" spans="1:11" ht="12.75">
      <c r="A26" s="220" t="s">
        <v>159</v>
      </c>
      <c r="B26" s="221"/>
      <c r="C26" s="221"/>
      <c r="D26" s="221"/>
      <c r="E26" s="221"/>
      <c r="F26" s="221"/>
      <c r="G26" s="221"/>
      <c r="H26" s="222"/>
      <c r="I26" s="1">
        <v>20</v>
      </c>
      <c r="J26" s="52">
        <f>SUM(J27:J34)</f>
        <v>149554529</v>
      </c>
      <c r="K26" s="52">
        <f>SUM(K27:K34)</f>
        <v>238075335</v>
      </c>
    </row>
    <row r="27" spans="1:11" ht="12.75">
      <c r="A27" s="220" t="s">
        <v>67</v>
      </c>
      <c r="B27" s="221"/>
      <c r="C27" s="221"/>
      <c r="D27" s="221"/>
      <c r="E27" s="221"/>
      <c r="F27" s="221"/>
      <c r="G27" s="221"/>
      <c r="H27" s="222"/>
      <c r="I27" s="1">
        <v>21</v>
      </c>
      <c r="J27" s="7">
        <v>47702100</v>
      </c>
      <c r="K27" s="7">
        <v>101744715</v>
      </c>
    </row>
    <row r="28" spans="1:11" ht="12.75">
      <c r="A28" s="220" t="s">
        <v>68</v>
      </c>
      <c r="B28" s="221"/>
      <c r="C28" s="221"/>
      <c r="D28" s="221"/>
      <c r="E28" s="221"/>
      <c r="F28" s="221"/>
      <c r="G28" s="221"/>
      <c r="H28" s="222"/>
      <c r="I28" s="1">
        <v>22</v>
      </c>
      <c r="J28" s="7">
        <v>0</v>
      </c>
      <c r="K28" s="7">
        <v>13331676</v>
      </c>
    </row>
    <row r="29" spans="1:11" ht="12.75">
      <c r="A29" s="220" t="s">
        <v>69</v>
      </c>
      <c r="B29" s="221"/>
      <c r="C29" s="221"/>
      <c r="D29" s="221"/>
      <c r="E29" s="221"/>
      <c r="F29" s="221"/>
      <c r="G29" s="221"/>
      <c r="H29" s="222"/>
      <c r="I29" s="1">
        <v>23</v>
      </c>
      <c r="J29" s="7">
        <v>14085468</v>
      </c>
      <c r="K29" s="7">
        <v>5635977</v>
      </c>
    </row>
    <row r="30" spans="1:11" ht="12.75">
      <c r="A30" s="220" t="s">
        <v>74</v>
      </c>
      <c r="B30" s="221"/>
      <c r="C30" s="221"/>
      <c r="D30" s="221"/>
      <c r="E30" s="221"/>
      <c r="F30" s="221"/>
      <c r="G30" s="221"/>
      <c r="H30" s="222"/>
      <c r="I30" s="1">
        <v>24</v>
      </c>
      <c r="J30" s="7">
        <v>0</v>
      </c>
      <c r="K30" s="7">
        <v>0</v>
      </c>
    </row>
    <row r="31" spans="1:11" ht="12.75">
      <c r="A31" s="220" t="s">
        <v>75</v>
      </c>
      <c r="B31" s="221"/>
      <c r="C31" s="221"/>
      <c r="D31" s="221"/>
      <c r="E31" s="221"/>
      <c r="F31" s="221"/>
      <c r="G31" s="221"/>
      <c r="H31" s="222"/>
      <c r="I31" s="1">
        <v>25</v>
      </c>
      <c r="J31" s="7">
        <v>289111</v>
      </c>
      <c r="K31" s="7">
        <v>289112</v>
      </c>
    </row>
    <row r="32" spans="1:11" ht="12.75">
      <c r="A32" s="220" t="s">
        <v>76</v>
      </c>
      <c r="B32" s="221"/>
      <c r="C32" s="221"/>
      <c r="D32" s="221"/>
      <c r="E32" s="221"/>
      <c r="F32" s="221"/>
      <c r="G32" s="221"/>
      <c r="H32" s="222"/>
      <c r="I32" s="1">
        <v>26</v>
      </c>
      <c r="J32" s="7">
        <v>87135834</v>
      </c>
      <c r="K32" s="7">
        <v>116731839</v>
      </c>
    </row>
    <row r="33" spans="1:11" ht="12.75">
      <c r="A33" s="220" t="s">
        <v>70</v>
      </c>
      <c r="B33" s="221"/>
      <c r="C33" s="221"/>
      <c r="D33" s="221"/>
      <c r="E33" s="221"/>
      <c r="F33" s="221"/>
      <c r="G33" s="221"/>
      <c r="H33" s="222"/>
      <c r="I33" s="1">
        <v>27</v>
      </c>
      <c r="J33" s="7">
        <v>342016</v>
      </c>
      <c r="K33" s="7">
        <v>342016</v>
      </c>
    </row>
    <row r="34" spans="1:11" ht="12.75">
      <c r="A34" s="220" t="s">
        <v>152</v>
      </c>
      <c r="B34" s="221"/>
      <c r="C34" s="221"/>
      <c r="D34" s="221"/>
      <c r="E34" s="221"/>
      <c r="F34" s="221"/>
      <c r="G34" s="221"/>
      <c r="H34" s="222"/>
      <c r="I34" s="1">
        <v>28</v>
      </c>
      <c r="J34" s="7">
        <v>0</v>
      </c>
      <c r="K34" s="7">
        <v>0</v>
      </c>
    </row>
    <row r="35" spans="1:11" ht="12.75">
      <c r="A35" s="220" t="s">
        <v>153</v>
      </c>
      <c r="B35" s="221"/>
      <c r="C35" s="221"/>
      <c r="D35" s="221"/>
      <c r="E35" s="221"/>
      <c r="F35" s="221"/>
      <c r="G35" s="221"/>
      <c r="H35" s="222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20" t="s">
        <v>71</v>
      </c>
      <c r="B36" s="221"/>
      <c r="C36" s="221"/>
      <c r="D36" s="221"/>
      <c r="E36" s="221"/>
      <c r="F36" s="221"/>
      <c r="G36" s="221"/>
      <c r="H36" s="222"/>
      <c r="I36" s="1">
        <v>30</v>
      </c>
      <c r="J36" s="7">
        <v>0</v>
      </c>
      <c r="K36" s="7">
        <v>0</v>
      </c>
    </row>
    <row r="37" spans="1:11" ht="12.75">
      <c r="A37" s="220" t="s">
        <v>72</v>
      </c>
      <c r="B37" s="221"/>
      <c r="C37" s="221"/>
      <c r="D37" s="221"/>
      <c r="E37" s="221"/>
      <c r="F37" s="221"/>
      <c r="G37" s="221"/>
      <c r="H37" s="222"/>
      <c r="I37" s="1">
        <v>31</v>
      </c>
      <c r="J37" s="7">
        <v>0</v>
      </c>
      <c r="K37" s="7">
        <v>0</v>
      </c>
    </row>
    <row r="38" spans="1:11" ht="12.75">
      <c r="A38" s="220" t="s">
        <v>73</v>
      </c>
      <c r="B38" s="221"/>
      <c r="C38" s="221"/>
      <c r="D38" s="221"/>
      <c r="E38" s="221"/>
      <c r="F38" s="221"/>
      <c r="G38" s="221"/>
      <c r="H38" s="222"/>
      <c r="I38" s="1">
        <v>32</v>
      </c>
      <c r="J38" s="7">
        <v>0</v>
      </c>
      <c r="K38" s="7">
        <v>0</v>
      </c>
    </row>
    <row r="39" spans="1:11" ht="12.75">
      <c r="A39" s="220" t="s">
        <v>154</v>
      </c>
      <c r="B39" s="221"/>
      <c r="C39" s="221"/>
      <c r="D39" s="221"/>
      <c r="E39" s="221"/>
      <c r="F39" s="221"/>
      <c r="G39" s="221"/>
      <c r="H39" s="222"/>
      <c r="I39" s="1">
        <v>33</v>
      </c>
      <c r="J39" s="7">
        <v>0</v>
      </c>
      <c r="K39" s="7">
        <v>0</v>
      </c>
    </row>
    <row r="40" spans="1:11" ht="12.75">
      <c r="A40" s="209" t="s">
        <v>206</v>
      </c>
      <c r="B40" s="210"/>
      <c r="C40" s="210"/>
      <c r="D40" s="210"/>
      <c r="E40" s="210"/>
      <c r="F40" s="210"/>
      <c r="G40" s="210"/>
      <c r="H40" s="211"/>
      <c r="I40" s="1">
        <v>34</v>
      </c>
      <c r="J40" s="52">
        <f>J41+J49+J56+J64</f>
        <v>461398034</v>
      </c>
      <c r="K40" s="52">
        <f>K41+K49+K56+K64</f>
        <v>515597761</v>
      </c>
    </row>
    <row r="41" spans="1:11" ht="12.75">
      <c r="A41" s="220" t="s">
        <v>91</v>
      </c>
      <c r="B41" s="221"/>
      <c r="C41" s="221"/>
      <c r="D41" s="221"/>
      <c r="E41" s="221"/>
      <c r="F41" s="221"/>
      <c r="G41" s="221"/>
      <c r="H41" s="222"/>
      <c r="I41" s="1">
        <v>35</v>
      </c>
      <c r="J41" s="52">
        <f>SUM(J42:J48)</f>
        <v>87002946</v>
      </c>
      <c r="K41" s="52">
        <f>SUM(K42:K48)</f>
        <v>99549050</v>
      </c>
    </row>
    <row r="42" spans="1:11" ht="12.75">
      <c r="A42" s="220" t="s">
        <v>103</v>
      </c>
      <c r="B42" s="221"/>
      <c r="C42" s="221"/>
      <c r="D42" s="221"/>
      <c r="E42" s="221"/>
      <c r="F42" s="221"/>
      <c r="G42" s="221"/>
      <c r="H42" s="222"/>
      <c r="I42" s="1">
        <v>36</v>
      </c>
      <c r="J42" s="7">
        <v>55251381</v>
      </c>
      <c r="K42" s="7">
        <v>56815418</v>
      </c>
    </row>
    <row r="43" spans="1:11" ht="12.75">
      <c r="A43" s="220" t="s">
        <v>104</v>
      </c>
      <c r="B43" s="221"/>
      <c r="C43" s="221"/>
      <c r="D43" s="221"/>
      <c r="E43" s="221"/>
      <c r="F43" s="221"/>
      <c r="G43" s="221"/>
      <c r="H43" s="222"/>
      <c r="I43" s="1">
        <v>37</v>
      </c>
      <c r="J43" s="7">
        <v>0</v>
      </c>
      <c r="K43" s="7">
        <v>0</v>
      </c>
    </row>
    <row r="44" spans="1:11" ht="12.75">
      <c r="A44" s="220" t="s">
        <v>77</v>
      </c>
      <c r="B44" s="221"/>
      <c r="C44" s="221"/>
      <c r="D44" s="221"/>
      <c r="E44" s="221"/>
      <c r="F44" s="221"/>
      <c r="G44" s="221"/>
      <c r="H44" s="222"/>
      <c r="I44" s="1">
        <v>38</v>
      </c>
      <c r="J44" s="7">
        <v>26413752</v>
      </c>
      <c r="K44" s="7">
        <v>33631691</v>
      </c>
    </row>
    <row r="45" spans="1:11" ht="12.75">
      <c r="A45" s="220" t="s">
        <v>78</v>
      </c>
      <c r="B45" s="221"/>
      <c r="C45" s="221"/>
      <c r="D45" s="221"/>
      <c r="E45" s="221"/>
      <c r="F45" s="221"/>
      <c r="G45" s="221"/>
      <c r="H45" s="222"/>
      <c r="I45" s="1">
        <v>39</v>
      </c>
      <c r="J45" s="7">
        <v>4590458</v>
      </c>
      <c r="K45" s="7">
        <v>7665879</v>
      </c>
    </row>
    <row r="46" spans="1:11" ht="12.75">
      <c r="A46" s="220" t="s">
        <v>79</v>
      </c>
      <c r="B46" s="221"/>
      <c r="C46" s="221"/>
      <c r="D46" s="221"/>
      <c r="E46" s="221"/>
      <c r="F46" s="221"/>
      <c r="G46" s="221"/>
      <c r="H46" s="222"/>
      <c r="I46" s="1">
        <v>40</v>
      </c>
      <c r="J46" s="7">
        <v>432396</v>
      </c>
      <c r="K46" s="7">
        <v>105585</v>
      </c>
    </row>
    <row r="47" spans="1:11" ht="12.75">
      <c r="A47" s="220" t="s">
        <v>80</v>
      </c>
      <c r="B47" s="221"/>
      <c r="C47" s="221"/>
      <c r="D47" s="221"/>
      <c r="E47" s="221"/>
      <c r="F47" s="221"/>
      <c r="G47" s="221"/>
      <c r="H47" s="222"/>
      <c r="I47" s="1">
        <v>41</v>
      </c>
      <c r="J47" s="7">
        <v>0</v>
      </c>
      <c r="K47" s="7">
        <v>0</v>
      </c>
    </row>
    <row r="48" spans="1:11" ht="12.75">
      <c r="A48" s="220" t="s">
        <v>81</v>
      </c>
      <c r="B48" s="221"/>
      <c r="C48" s="221"/>
      <c r="D48" s="221"/>
      <c r="E48" s="221"/>
      <c r="F48" s="221"/>
      <c r="G48" s="221"/>
      <c r="H48" s="222"/>
      <c r="I48" s="1">
        <v>42</v>
      </c>
      <c r="J48" s="7">
        <v>314959</v>
      </c>
      <c r="K48" s="7">
        <v>1330477</v>
      </c>
    </row>
    <row r="49" spans="1:11" ht="12.75">
      <c r="A49" s="220" t="s">
        <v>92</v>
      </c>
      <c r="B49" s="221"/>
      <c r="C49" s="221"/>
      <c r="D49" s="221"/>
      <c r="E49" s="221"/>
      <c r="F49" s="221"/>
      <c r="G49" s="221"/>
      <c r="H49" s="222"/>
      <c r="I49" s="1">
        <v>43</v>
      </c>
      <c r="J49" s="52">
        <f>SUM(J50:J55)</f>
        <v>290220643</v>
      </c>
      <c r="K49" s="52">
        <f>SUM(K50:K55)</f>
        <v>362436097</v>
      </c>
    </row>
    <row r="50" spans="1:11" ht="12.75">
      <c r="A50" s="220" t="s">
        <v>166</v>
      </c>
      <c r="B50" s="221"/>
      <c r="C50" s="221"/>
      <c r="D50" s="221"/>
      <c r="E50" s="221"/>
      <c r="F50" s="221"/>
      <c r="G50" s="221"/>
      <c r="H50" s="222"/>
      <c r="I50" s="1">
        <v>44</v>
      </c>
      <c r="J50" s="7">
        <v>139097448</v>
      </c>
      <c r="K50" s="7">
        <v>146679264</v>
      </c>
    </row>
    <row r="51" spans="1:11" ht="12.75">
      <c r="A51" s="220" t="s">
        <v>167</v>
      </c>
      <c r="B51" s="221"/>
      <c r="C51" s="221"/>
      <c r="D51" s="221"/>
      <c r="E51" s="221"/>
      <c r="F51" s="221"/>
      <c r="G51" s="221"/>
      <c r="H51" s="222"/>
      <c r="I51" s="1">
        <v>45</v>
      </c>
      <c r="J51" s="7">
        <v>134689150</v>
      </c>
      <c r="K51" s="7">
        <v>196219340</v>
      </c>
    </row>
    <row r="52" spans="1:11" ht="12.75">
      <c r="A52" s="220" t="s">
        <v>168</v>
      </c>
      <c r="B52" s="221"/>
      <c r="C52" s="221"/>
      <c r="D52" s="221"/>
      <c r="E52" s="221"/>
      <c r="F52" s="221"/>
      <c r="G52" s="221"/>
      <c r="H52" s="222"/>
      <c r="I52" s="1">
        <v>46</v>
      </c>
      <c r="J52" s="7">
        <v>30947</v>
      </c>
      <c r="K52" s="7">
        <v>41471</v>
      </c>
    </row>
    <row r="53" spans="1:11" ht="12.75">
      <c r="A53" s="220" t="s">
        <v>169</v>
      </c>
      <c r="B53" s="221"/>
      <c r="C53" s="221"/>
      <c r="D53" s="221"/>
      <c r="E53" s="221"/>
      <c r="F53" s="221"/>
      <c r="G53" s="221"/>
      <c r="H53" s="222"/>
      <c r="I53" s="1">
        <v>47</v>
      </c>
      <c r="J53" s="7">
        <v>552052</v>
      </c>
      <c r="K53" s="7">
        <v>507315</v>
      </c>
    </row>
    <row r="54" spans="1:11" ht="12.75">
      <c r="A54" s="220" t="s">
        <v>5</v>
      </c>
      <c r="B54" s="221"/>
      <c r="C54" s="221"/>
      <c r="D54" s="221"/>
      <c r="E54" s="221"/>
      <c r="F54" s="221"/>
      <c r="G54" s="221"/>
      <c r="H54" s="222"/>
      <c r="I54" s="1">
        <v>48</v>
      </c>
      <c r="J54" s="7">
        <v>1540421</v>
      </c>
      <c r="K54" s="7">
        <v>7017518</v>
      </c>
    </row>
    <row r="55" spans="1:11" ht="12.75">
      <c r="A55" s="220" t="s">
        <v>6</v>
      </c>
      <c r="B55" s="221"/>
      <c r="C55" s="221"/>
      <c r="D55" s="221"/>
      <c r="E55" s="221"/>
      <c r="F55" s="221"/>
      <c r="G55" s="221"/>
      <c r="H55" s="222"/>
      <c r="I55" s="1">
        <v>49</v>
      </c>
      <c r="J55" s="7">
        <v>14310625</v>
      </c>
      <c r="K55" s="7">
        <v>11971189</v>
      </c>
    </row>
    <row r="56" spans="1:11" ht="12.75">
      <c r="A56" s="220" t="s">
        <v>93</v>
      </c>
      <c r="B56" s="221"/>
      <c r="C56" s="221"/>
      <c r="D56" s="221"/>
      <c r="E56" s="221"/>
      <c r="F56" s="221"/>
      <c r="G56" s="221"/>
      <c r="H56" s="222"/>
      <c r="I56" s="1">
        <v>50</v>
      </c>
      <c r="J56" s="52">
        <f>SUM(J57:J63)</f>
        <v>61866617</v>
      </c>
      <c r="K56" s="52">
        <f>SUM(K57:K63)</f>
        <v>18395210</v>
      </c>
    </row>
    <row r="57" spans="1:11" ht="12.75">
      <c r="A57" s="220" t="s">
        <v>67</v>
      </c>
      <c r="B57" s="221"/>
      <c r="C57" s="221"/>
      <c r="D57" s="221"/>
      <c r="E57" s="221"/>
      <c r="F57" s="221"/>
      <c r="G57" s="221"/>
      <c r="H57" s="222"/>
      <c r="I57" s="1">
        <v>51</v>
      </c>
      <c r="J57" s="7">
        <v>0</v>
      </c>
      <c r="K57" s="7">
        <v>0</v>
      </c>
    </row>
    <row r="58" spans="1:11" ht="12.75">
      <c r="A58" s="220" t="s">
        <v>68</v>
      </c>
      <c r="B58" s="221"/>
      <c r="C58" s="221"/>
      <c r="D58" s="221"/>
      <c r="E58" s="221"/>
      <c r="F58" s="221"/>
      <c r="G58" s="221"/>
      <c r="H58" s="222"/>
      <c r="I58" s="1">
        <v>52</v>
      </c>
      <c r="J58" s="7">
        <v>456404</v>
      </c>
      <c r="K58" s="7">
        <v>3332919</v>
      </c>
    </row>
    <row r="59" spans="1:11" ht="12.75">
      <c r="A59" s="220" t="s">
        <v>208</v>
      </c>
      <c r="B59" s="221"/>
      <c r="C59" s="221"/>
      <c r="D59" s="221"/>
      <c r="E59" s="221"/>
      <c r="F59" s="221"/>
      <c r="G59" s="221"/>
      <c r="H59" s="222"/>
      <c r="I59" s="1">
        <v>53</v>
      </c>
      <c r="J59" s="7">
        <v>0</v>
      </c>
      <c r="K59" s="7">
        <v>0</v>
      </c>
    </row>
    <row r="60" spans="1:11" ht="12.75">
      <c r="A60" s="220" t="s">
        <v>74</v>
      </c>
      <c r="B60" s="221"/>
      <c r="C60" s="221"/>
      <c r="D60" s="221"/>
      <c r="E60" s="221"/>
      <c r="F60" s="221"/>
      <c r="G60" s="221"/>
      <c r="H60" s="222"/>
      <c r="I60" s="1">
        <v>54</v>
      </c>
      <c r="J60" s="7">
        <v>0</v>
      </c>
      <c r="K60" s="7">
        <v>0</v>
      </c>
    </row>
    <row r="61" spans="1:11" ht="12.75">
      <c r="A61" s="220" t="s">
        <v>75</v>
      </c>
      <c r="B61" s="221"/>
      <c r="C61" s="221"/>
      <c r="D61" s="221"/>
      <c r="E61" s="221"/>
      <c r="F61" s="221"/>
      <c r="G61" s="221"/>
      <c r="H61" s="222"/>
      <c r="I61" s="1">
        <v>55</v>
      </c>
      <c r="J61" s="7">
        <v>24147634</v>
      </c>
      <c r="K61" s="7">
        <v>0</v>
      </c>
    </row>
    <row r="62" spans="1:11" ht="12.75">
      <c r="A62" s="220" t="s">
        <v>76</v>
      </c>
      <c r="B62" s="221"/>
      <c r="C62" s="221"/>
      <c r="D62" s="221"/>
      <c r="E62" s="221"/>
      <c r="F62" s="221"/>
      <c r="G62" s="221"/>
      <c r="H62" s="222"/>
      <c r="I62" s="1">
        <v>56</v>
      </c>
      <c r="J62" s="7">
        <v>37184274</v>
      </c>
      <c r="K62" s="7">
        <v>14982328</v>
      </c>
    </row>
    <row r="63" spans="1:11" ht="12.75">
      <c r="A63" s="220" t="s">
        <v>40</v>
      </c>
      <c r="B63" s="221"/>
      <c r="C63" s="221"/>
      <c r="D63" s="221"/>
      <c r="E63" s="221"/>
      <c r="F63" s="221"/>
      <c r="G63" s="221"/>
      <c r="H63" s="222"/>
      <c r="I63" s="1">
        <v>57</v>
      </c>
      <c r="J63" s="7">
        <v>78305</v>
      </c>
      <c r="K63" s="7">
        <v>79963</v>
      </c>
    </row>
    <row r="64" spans="1:11" ht="12.75">
      <c r="A64" s="220" t="s">
        <v>173</v>
      </c>
      <c r="B64" s="221"/>
      <c r="C64" s="221"/>
      <c r="D64" s="221"/>
      <c r="E64" s="221"/>
      <c r="F64" s="221"/>
      <c r="G64" s="221"/>
      <c r="H64" s="222"/>
      <c r="I64" s="1">
        <v>58</v>
      </c>
      <c r="J64" s="7">
        <v>22307828</v>
      </c>
      <c r="K64" s="7">
        <v>35217404</v>
      </c>
    </row>
    <row r="65" spans="1:11" ht="12.75">
      <c r="A65" s="209" t="s">
        <v>47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4388688</v>
      </c>
      <c r="K65" s="7">
        <v>1095173</v>
      </c>
    </row>
    <row r="66" spans="1:11" ht="12.75">
      <c r="A66" s="209" t="s">
        <v>207</v>
      </c>
      <c r="B66" s="210"/>
      <c r="C66" s="210"/>
      <c r="D66" s="210"/>
      <c r="E66" s="210"/>
      <c r="F66" s="210"/>
      <c r="G66" s="210"/>
      <c r="H66" s="211"/>
      <c r="I66" s="1">
        <v>60</v>
      </c>
      <c r="J66" s="52">
        <f>J7+J8+J40+J65</f>
        <v>1068415727</v>
      </c>
      <c r="K66" s="52">
        <f>K7+K8+K40+K65</f>
        <v>1196377720</v>
      </c>
    </row>
    <row r="67" spans="1:11" ht="12.75">
      <c r="A67" s="223" t="s">
        <v>82</v>
      </c>
      <c r="B67" s="224"/>
      <c r="C67" s="224"/>
      <c r="D67" s="224"/>
      <c r="E67" s="224"/>
      <c r="F67" s="224"/>
      <c r="G67" s="224"/>
      <c r="H67" s="225"/>
      <c r="I67" s="4">
        <v>61</v>
      </c>
      <c r="J67" s="8">
        <v>54829402</v>
      </c>
      <c r="K67" s="8">
        <v>51955989</v>
      </c>
    </row>
    <row r="68" spans="1:11" ht="12.75">
      <c r="A68" s="226" t="s">
        <v>49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6" t="s">
        <v>160</v>
      </c>
      <c r="B69" s="207"/>
      <c r="C69" s="207"/>
      <c r="D69" s="207"/>
      <c r="E69" s="207"/>
      <c r="F69" s="207"/>
      <c r="G69" s="207"/>
      <c r="H69" s="208"/>
      <c r="I69" s="3">
        <v>62</v>
      </c>
      <c r="J69" s="53">
        <f>J70+J71+J72+J78+J79+J82+J85</f>
        <v>615245336</v>
      </c>
      <c r="K69" s="53">
        <f>K70+K71+K72+K78+K79+K82+K85</f>
        <v>615851917</v>
      </c>
    </row>
    <row r="70" spans="1:11" ht="12.75">
      <c r="A70" s="220" t="s">
        <v>117</v>
      </c>
      <c r="B70" s="221"/>
      <c r="C70" s="221"/>
      <c r="D70" s="221"/>
      <c r="E70" s="221"/>
      <c r="F70" s="221"/>
      <c r="G70" s="221"/>
      <c r="H70" s="222"/>
      <c r="I70" s="1">
        <v>63</v>
      </c>
      <c r="J70" s="7">
        <v>549448400</v>
      </c>
      <c r="K70" s="7">
        <v>549448400</v>
      </c>
    </row>
    <row r="71" spans="1:11" ht="12.75">
      <c r="A71" s="220" t="s">
        <v>118</v>
      </c>
      <c r="B71" s="221"/>
      <c r="C71" s="221"/>
      <c r="D71" s="221"/>
      <c r="E71" s="221"/>
      <c r="F71" s="221"/>
      <c r="G71" s="221"/>
      <c r="H71" s="222"/>
      <c r="I71" s="1">
        <v>64</v>
      </c>
      <c r="J71" s="7">
        <v>-14328706</v>
      </c>
      <c r="K71" s="7">
        <v>-10135171</v>
      </c>
    </row>
    <row r="72" spans="1:11" ht="12.75">
      <c r="A72" s="220" t="s">
        <v>119</v>
      </c>
      <c r="B72" s="221"/>
      <c r="C72" s="221"/>
      <c r="D72" s="221"/>
      <c r="E72" s="221"/>
      <c r="F72" s="221"/>
      <c r="G72" s="221"/>
      <c r="H72" s="222"/>
      <c r="I72" s="1">
        <v>65</v>
      </c>
      <c r="J72" s="52">
        <f>J73+J74-J75+J76+J77</f>
        <v>23022134</v>
      </c>
      <c r="K72" s="52">
        <v>24324149</v>
      </c>
    </row>
    <row r="73" spans="1:11" ht="12.75">
      <c r="A73" s="220" t="s">
        <v>120</v>
      </c>
      <c r="B73" s="221"/>
      <c r="C73" s="221"/>
      <c r="D73" s="221"/>
      <c r="E73" s="221"/>
      <c r="F73" s="221"/>
      <c r="G73" s="221"/>
      <c r="H73" s="222"/>
      <c r="I73" s="1">
        <v>66</v>
      </c>
      <c r="J73" s="7">
        <v>23022134</v>
      </c>
      <c r="K73" s="7">
        <v>24324149</v>
      </c>
    </row>
    <row r="74" spans="1:11" ht="12.75">
      <c r="A74" s="220" t="s">
        <v>121</v>
      </c>
      <c r="B74" s="221"/>
      <c r="C74" s="221"/>
      <c r="D74" s="221"/>
      <c r="E74" s="221"/>
      <c r="F74" s="221"/>
      <c r="G74" s="221"/>
      <c r="H74" s="222"/>
      <c r="I74" s="1">
        <v>67</v>
      </c>
      <c r="J74" s="7">
        <v>16104291</v>
      </c>
      <c r="K74" s="7">
        <v>571964</v>
      </c>
    </row>
    <row r="75" spans="1:11" ht="12.75">
      <c r="A75" s="220" t="s">
        <v>109</v>
      </c>
      <c r="B75" s="221"/>
      <c r="C75" s="221"/>
      <c r="D75" s="221"/>
      <c r="E75" s="221"/>
      <c r="F75" s="221"/>
      <c r="G75" s="221"/>
      <c r="H75" s="222"/>
      <c r="I75" s="1">
        <v>68</v>
      </c>
      <c r="J75" s="7">
        <v>16104291</v>
      </c>
      <c r="K75" s="7">
        <v>571964</v>
      </c>
    </row>
    <row r="76" spans="1:11" ht="12.75">
      <c r="A76" s="220" t="s">
        <v>110</v>
      </c>
      <c r="B76" s="221"/>
      <c r="C76" s="221"/>
      <c r="D76" s="221"/>
      <c r="E76" s="221"/>
      <c r="F76" s="221"/>
      <c r="G76" s="221"/>
      <c r="H76" s="222"/>
      <c r="I76" s="1">
        <v>69</v>
      </c>
      <c r="J76" s="7">
        <v>0</v>
      </c>
      <c r="K76" s="7">
        <v>0</v>
      </c>
    </row>
    <row r="77" spans="1:11" ht="12.75">
      <c r="A77" s="220" t="s">
        <v>111</v>
      </c>
      <c r="B77" s="221"/>
      <c r="C77" s="221"/>
      <c r="D77" s="221"/>
      <c r="E77" s="221"/>
      <c r="F77" s="221"/>
      <c r="G77" s="221"/>
      <c r="H77" s="222"/>
      <c r="I77" s="1">
        <v>70</v>
      </c>
      <c r="J77" s="7">
        <v>0</v>
      </c>
      <c r="K77" s="7">
        <v>0</v>
      </c>
    </row>
    <row r="78" spans="1:11" ht="12.75">
      <c r="A78" s="220" t="s">
        <v>112</v>
      </c>
      <c r="B78" s="221"/>
      <c r="C78" s="221"/>
      <c r="D78" s="221"/>
      <c r="E78" s="221"/>
      <c r="F78" s="221"/>
      <c r="G78" s="221"/>
      <c r="H78" s="222"/>
      <c r="I78" s="1">
        <v>71</v>
      </c>
      <c r="J78" s="7">
        <v>-17504852</v>
      </c>
      <c r="K78" s="7">
        <v>-19274863</v>
      </c>
    </row>
    <row r="79" spans="1:11" ht="12.75">
      <c r="A79" s="220" t="s">
        <v>204</v>
      </c>
      <c r="B79" s="221"/>
      <c r="C79" s="221"/>
      <c r="D79" s="221"/>
      <c r="E79" s="221"/>
      <c r="F79" s="221"/>
      <c r="G79" s="221"/>
      <c r="H79" s="222"/>
      <c r="I79" s="1">
        <v>72</v>
      </c>
      <c r="J79" s="52">
        <f>J80-J81</f>
        <v>48568065</v>
      </c>
      <c r="K79" s="52">
        <f>K80-K81</f>
        <v>57472103</v>
      </c>
    </row>
    <row r="80" spans="1:11" ht="12.75">
      <c r="A80" s="229" t="s">
        <v>138</v>
      </c>
      <c r="B80" s="230"/>
      <c r="C80" s="230"/>
      <c r="D80" s="230"/>
      <c r="E80" s="230"/>
      <c r="F80" s="230"/>
      <c r="G80" s="230"/>
      <c r="H80" s="231"/>
      <c r="I80" s="1">
        <v>73</v>
      </c>
      <c r="J80" s="7">
        <v>48568065</v>
      </c>
      <c r="K80" s="7">
        <v>57472103</v>
      </c>
    </row>
    <row r="81" spans="1:11" ht="12.75">
      <c r="A81" s="229" t="s">
        <v>139</v>
      </c>
      <c r="B81" s="230"/>
      <c r="C81" s="230"/>
      <c r="D81" s="230"/>
      <c r="E81" s="230"/>
      <c r="F81" s="230"/>
      <c r="G81" s="230"/>
      <c r="H81" s="231"/>
      <c r="I81" s="1">
        <v>74</v>
      </c>
      <c r="J81" s="7">
        <v>0</v>
      </c>
      <c r="K81" s="7">
        <v>0</v>
      </c>
    </row>
    <row r="82" spans="1:11" ht="12.75">
      <c r="A82" s="220" t="s">
        <v>205</v>
      </c>
      <c r="B82" s="221"/>
      <c r="C82" s="221"/>
      <c r="D82" s="221"/>
      <c r="E82" s="221"/>
      <c r="F82" s="221"/>
      <c r="G82" s="221"/>
      <c r="H82" s="222"/>
      <c r="I82" s="1">
        <v>75</v>
      </c>
      <c r="J82" s="52">
        <f>J83-J84</f>
        <v>26040295</v>
      </c>
      <c r="K82" s="52">
        <f>K83-K84</f>
        <v>14017299</v>
      </c>
    </row>
    <row r="83" spans="1:11" ht="12.75">
      <c r="A83" s="229" t="s">
        <v>140</v>
      </c>
      <c r="B83" s="230"/>
      <c r="C83" s="230"/>
      <c r="D83" s="230"/>
      <c r="E83" s="230"/>
      <c r="F83" s="230"/>
      <c r="G83" s="230"/>
      <c r="H83" s="231"/>
      <c r="I83" s="1">
        <v>76</v>
      </c>
      <c r="J83" s="7">
        <v>26040295</v>
      </c>
      <c r="K83" s="7">
        <v>14017299</v>
      </c>
    </row>
    <row r="84" spans="1:11" ht="12.75">
      <c r="A84" s="229" t="s">
        <v>141</v>
      </c>
      <c r="B84" s="230"/>
      <c r="C84" s="230"/>
      <c r="D84" s="230"/>
      <c r="E84" s="230"/>
      <c r="F84" s="230"/>
      <c r="G84" s="230"/>
      <c r="H84" s="231"/>
      <c r="I84" s="1">
        <v>77</v>
      </c>
      <c r="J84" s="7">
        <v>0</v>
      </c>
      <c r="K84" s="7">
        <v>0</v>
      </c>
    </row>
    <row r="85" spans="1:11" ht="12.75">
      <c r="A85" s="220" t="s">
        <v>142</v>
      </c>
      <c r="B85" s="221"/>
      <c r="C85" s="221"/>
      <c r="D85" s="221"/>
      <c r="E85" s="221"/>
      <c r="F85" s="221"/>
      <c r="G85" s="221"/>
      <c r="H85" s="222"/>
      <c r="I85" s="1">
        <v>78</v>
      </c>
      <c r="J85" s="7">
        <v>0</v>
      </c>
      <c r="K85" s="7">
        <v>0</v>
      </c>
    </row>
    <row r="86" spans="1:11" ht="12.75">
      <c r="A86" s="209" t="s">
        <v>13</v>
      </c>
      <c r="B86" s="210"/>
      <c r="C86" s="210"/>
      <c r="D86" s="210"/>
      <c r="E86" s="210"/>
      <c r="F86" s="210"/>
      <c r="G86" s="210"/>
      <c r="H86" s="211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20" t="s">
        <v>105</v>
      </c>
      <c r="B87" s="221"/>
      <c r="C87" s="221"/>
      <c r="D87" s="221"/>
      <c r="E87" s="221"/>
      <c r="F87" s="221"/>
      <c r="G87" s="221"/>
      <c r="H87" s="222"/>
      <c r="I87" s="1">
        <v>80</v>
      </c>
      <c r="J87" s="7">
        <v>0</v>
      </c>
      <c r="K87" s="7">
        <v>0</v>
      </c>
    </row>
    <row r="88" spans="1:11" ht="12.75">
      <c r="A88" s="220" t="s">
        <v>106</v>
      </c>
      <c r="B88" s="221"/>
      <c r="C88" s="221"/>
      <c r="D88" s="221"/>
      <c r="E88" s="221"/>
      <c r="F88" s="221"/>
      <c r="G88" s="221"/>
      <c r="H88" s="222"/>
      <c r="I88" s="1">
        <v>81</v>
      </c>
      <c r="J88" s="7">
        <v>0</v>
      </c>
      <c r="K88" s="7">
        <v>0</v>
      </c>
    </row>
    <row r="89" spans="1:11" ht="12.75">
      <c r="A89" s="220" t="s">
        <v>107</v>
      </c>
      <c r="B89" s="221"/>
      <c r="C89" s="221"/>
      <c r="D89" s="221"/>
      <c r="E89" s="221"/>
      <c r="F89" s="221"/>
      <c r="G89" s="221"/>
      <c r="H89" s="222"/>
      <c r="I89" s="1">
        <v>82</v>
      </c>
      <c r="J89" s="7">
        <v>0</v>
      </c>
      <c r="K89" s="7">
        <v>0</v>
      </c>
    </row>
    <row r="90" spans="1:11" ht="12.75">
      <c r="A90" s="209" t="s">
        <v>14</v>
      </c>
      <c r="B90" s="210"/>
      <c r="C90" s="210"/>
      <c r="D90" s="210"/>
      <c r="E90" s="210"/>
      <c r="F90" s="210"/>
      <c r="G90" s="210"/>
      <c r="H90" s="211"/>
      <c r="I90" s="1">
        <v>83</v>
      </c>
      <c r="J90" s="52">
        <f>SUM(J91:J99)</f>
        <v>145154946</v>
      </c>
      <c r="K90" s="52">
        <f>SUM(K91:K99)</f>
        <v>193837357</v>
      </c>
    </row>
    <row r="91" spans="1:11" ht="12.75">
      <c r="A91" s="220" t="s">
        <v>108</v>
      </c>
      <c r="B91" s="221"/>
      <c r="C91" s="221"/>
      <c r="D91" s="221"/>
      <c r="E91" s="221"/>
      <c r="F91" s="221"/>
      <c r="G91" s="221"/>
      <c r="H91" s="222"/>
      <c r="I91" s="1">
        <v>84</v>
      </c>
      <c r="J91" s="7">
        <v>0</v>
      </c>
      <c r="K91" s="7">
        <v>0</v>
      </c>
    </row>
    <row r="92" spans="1:11" ht="12.75">
      <c r="A92" s="220" t="s">
        <v>209</v>
      </c>
      <c r="B92" s="221"/>
      <c r="C92" s="221"/>
      <c r="D92" s="221"/>
      <c r="E92" s="221"/>
      <c r="F92" s="221"/>
      <c r="G92" s="221"/>
      <c r="H92" s="222"/>
      <c r="I92" s="1">
        <v>85</v>
      </c>
      <c r="J92" s="7">
        <v>0</v>
      </c>
      <c r="K92" s="7">
        <v>0</v>
      </c>
    </row>
    <row r="93" spans="1:11" ht="12.75">
      <c r="A93" s="220" t="s">
        <v>0</v>
      </c>
      <c r="B93" s="221"/>
      <c r="C93" s="221"/>
      <c r="D93" s="221"/>
      <c r="E93" s="221"/>
      <c r="F93" s="221"/>
      <c r="G93" s="221"/>
      <c r="H93" s="222"/>
      <c r="I93" s="1">
        <v>86</v>
      </c>
      <c r="J93" s="7">
        <v>94917950</v>
      </c>
      <c r="K93" s="7">
        <v>148260939</v>
      </c>
    </row>
    <row r="94" spans="1:11" ht="12.75">
      <c r="A94" s="220" t="s">
        <v>210</v>
      </c>
      <c r="B94" s="221"/>
      <c r="C94" s="221"/>
      <c r="D94" s="221"/>
      <c r="E94" s="221"/>
      <c r="F94" s="221"/>
      <c r="G94" s="221"/>
      <c r="H94" s="222"/>
      <c r="I94" s="1">
        <v>87</v>
      </c>
      <c r="J94" s="7">
        <v>0</v>
      </c>
      <c r="K94" s="7">
        <v>0</v>
      </c>
    </row>
    <row r="95" spans="1:11" ht="12.75">
      <c r="A95" s="220" t="s">
        <v>211</v>
      </c>
      <c r="B95" s="221"/>
      <c r="C95" s="221"/>
      <c r="D95" s="221"/>
      <c r="E95" s="221"/>
      <c r="F95" s="221"/>
      <c r="G95" s="221"/>
      <c r="H95" s="222"/>
      <c r="I95" s="1">
        <v>88</v>
      </c>
      <c r="J95" s="7">
        <v>0</v>
      </c>
      <c r="K95" s="7">
        <v>0</v>
      </c>
    </row>
    <row r="96" spans="1:11" ht="12.75">
      <c r="A96" s="220" t="s">
        <v>212</v>
      </c>
      <c r="B96" s="221"/>
      <c r="C96" s="221"/>
      <c r="D96" s="221"/>
      <c r="E96" s="221"/>
      <c r="F96" s="221"/>
      <c r="G96" s="221"/>
      <c r="H96" s="222"/>
      <c r="I96" s="1">
        <v>89</v>
      </c>
      <c r="J96" s="7">
        <v>0</v>
      </c>
      <c r="K96" s="7">
        <v>0</v>
      </c>
    </row>
    <row r="97" spans="1:11" ht="12.75">
      <c r="A97" s="220" t="s">
        <v>85</v>
      </c>
      <c r="B97" s="221"/>
      <c r="C97" s="221"/>
      <c r="D97" s="221"/>
      <c r="E97" s="221"/>
      <c r="F97" s="221"/>
      <c r="G97" s="221"/>
      <c r="H97" s="222"/>
      <c r="I97" s="1">
        <v>90</v>
      </c>
      <c r="J97" s="7">
        <v>47156012</v>
      </c>
      <c r="K97" s="7">
        <v>42772786</v>
      </c>
    </row>
    <row r="98" spans="1:11" ht="12.75">
      <c r="A98" s="220" t="s">
        <v>83</v>
      </c>
      <c r="B98" s="221"/>
      <c r="C98" s="221"/>
      <c r="D98" s="221"/>
      <c r="E98" s="221"/>
      <c r="F98" s="221"/>
      <c r="G98" s="221"/>
      <c r="H98" s="222"/>
      <c r="I98" s="1">
        <v>91</v>
      </c>
      <c r="J98" s="7">
        <v>3080984</v>
      </c>
      <c r="K98" s="7">
        <v>2803632</v>
      </c>
    </row>
    <row r="99" spans="1:11" ht="12.75">
      <c r="A99" s="220" t="s">
        <v>84</v>
      </c>
      <c r="B99" s="221"/>
      <c r="C99" s="221"/>
      <c r="D99" s="221"/>
      <c r="E99" s="221"/>
      <c r="F99" s="221"/>
      <c r="G99" s="221"/>
      <c r="H99" s="222"/>
      <c r="I99" s="1">
        <v>92</v>
      </c>
      <c r="J99" s="7">
        <v>0</v>
      </c>
      <c r="K99" s="7">
        <v>0</v>
      </c>
    </row>
    <row r="100" spans="1:11" ht="12.75">
      <c r="A100" s="209" t="s">
        <v>15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2">
        <f>SUM(J101:J112)</f>
        <v>300578478</v>
      </c>
      <c r="K100" s="52">
        <f>SUM(K101:K112)</f>
        <v>378838924</v>
      </c>
    </row>
    <row r="101" spans="1:11" ht="12.75">
      <c r="A101" s="220" t="s">
        <v>108</v>
      </c>
      <c r="B101" s="221"/>
      <c r="C101" s="221"/>
      <c r="D101" s="221"/>
      <c r="E101" s="221"/>
      <c r="F101" s="221"/>
      <c r="G101" s="221"/>
      <c r="H101" s="222"/>
      <c r="I101" s="1">
        <v>94</v>
      </c>
      <c r="J101" s="7">
        <v>11631862</v>
      </c>
      <c r="K101" s="7">
        <v>22146041</v>
      </c>
    </row>
    <row r="102" spans="1:11" ht="12.75">
      <c r="A102" s="220" t="s">
        <v>209</v>
      </c>
      <c r="B102" s="221"/>
      <c r="C102" s="221"/>
      <c r="D102" s="221"/>
      <c r="E102" s="221"/>
      <c r="F102" s="221"/>
      <c r="G102" s="221"/>
      <c r="H102" s="222"/>
      <c r="I102" s="1">
        <v>95</v>
      </c>
      <c r="J102" s="7">
        <v>0</v>
      </c>
      <c r="K102" s="7">
        <v>0</v>
      </c>
    </row>
    <row r="103" spans="1:11" ht="12.75">
      <c r="A103" s="220" t="s">
        <v>0</v>
      </c>
      <c r="B103" s="221"/>
      <c r="C103" s="221"/>
      <c r="D103" s="221"/>
      <c r="E103" s="221"/>
      <c r="F103" s="221"/>
      <c r="G103" s="221"/>
      <c r="H103" s="222"/>
      <c r="I103" s="1">
        <v>96</v>
      </c>
      <c r="J103" s="7">
        <v>98443057</v>
      </c>
      <c r="K103" s="7">
        <v>143731755</v>
      </c>
    </row>
    <row r="104" spans="1:11" ht="12.75">
      <c r="A104" s="220" t="s">
        <v>210</v>
      </c>
      <c r="B104" s="221"/>
      <c r="C104" s="221"/>
      <c r="D104" s="221"/>
      <c r="E104" s="221"/>
      <c r="F104" s="221"/>
      <c r="G104" s="221"/>
      <c r="H104" s="222"/>
      <c r="I104" s="1">
        <v>97</v>
      </c>
      <c r="J104" s="7">
        <v>1625</v>
      </c>
      <c r="K104" s="7">
        <v>11488</v>
      </c>
    </row>
    <row r="105" spans="1:11" ht="12.75">
      <c r="A105" s="220" t="s">
        <v>211</v>
      </c>
      <c r="B105" s="221"/>
      <c r="C105" s="221"/>
      <c r="D105" s="221"/>
      <c r="E105" s="221"/>
      <c r="F105" s="221"/>
      <c r="G105" s="221"/>
      <c r="H105" s="222"/>
      <c r="I105" s="1">
        <v>98</v>
      </c>
      <c r="J105" s="7">
        <v>136635752</v>
      </c>
      <c r="K105" s="7">
        <v>147746525</v>
      </c>
    </row>
    <row r="106" spans="1:11" ht="12.75">
      <c r="A106" s="220" t="s">
        <v>212</v>
      </c>
      <c r="B106" s="221"/>
      <c r="C106" s="221"/>
      <c r="D106" s="221"/>
      <c r="E106" s="221"/>
      <c r="F106" s="221"/>
      <c r="G106" s="221"/>
      <c r="H106" s="222"/>
      <c r="I106" s="1">
        <v>99</v>
      </c>
      <c r="J106" s="7">
        <v>0</v>
      </c>
      <c r="K106" s="7">
        <v>0</v>
      </c>
    </row>
    <row r="107" spans="1:11" ht="12.75">
      <c r="A107" s="220" t="s">
        <v>85</v>
      </c>
      <c r="B107" s="221"/>
      <c r="C107" s="221"/>
      <c r="D107" s="221"/>
      <c r="E107" s="221"/>
      <c r="F107" s="221"/>
      <c r="G107" s="221"/>
      <c r="H107" s="222"/>
      <c r="I107" s="1">
        <v>100</v>
      </c>
      <c r="J107" s="7">
        <v>21656493</v>
      </c>
      <c r="K107" s="7">
        <v>35272231</v>
      </c>
    </row>
    <row r="108" spans="1:11" ht="12.75">
      <c r="A108" s="220" t="s">
        <v>86</v>
      </c>
      <c r="B108" s="221"/>
      <c r="C108" s="221"/>
      <c r="D108" s="221"/>
      <c r="E108" s="221"/>
      <c r="F108" s="221"/>
      <c r="G108" s="221"/>
      <c r="H108" s="222"/>
      <c r="I108" s="1">
        <v>101</v>
      </c>
      <c r="J108" s="7">
        <v>9654837</v>
      </c>
      <c r="K108" s="7">
        <v>7596891</v>
      </c>
    </row>
    <row r="109" spans="1:11" ht="12.75">
      <c r="A109" s="220" t="s">
        <v>87</v>
      </c>
      <c r="B109" s="221"/>
      <c r="C109" s="221"/>
      <c r="D109" s="221"/>
      <c r="E109" s="221"/>
      <c r="F109" s="221"/>
      <c r="G109" s="221"/>
      <c r="H109" s="222"/>
      <c r="I109" s="1">
        <v>102</v>
      </c>
      <c r="J109" s="7">
        <v>9193889</v>
      </c>
      <c r="K109" s="7">
        <v>7594597</v>
      </c>
    </row>
    <row r="110" spans="1:11" ht="12.75">
      <c r="A110" s="220" t="s">
        <v>90</v>
      </c>
      <c r="B110" s="221"/>
      <c r="C110" s="221"/>
      <c r="D110" s="221"/>
      <c r="E110" s="221"/>
      <c r="F110" s="221"/>
      <c r="G110" s="221"/>
      <c r="H110" s="222"/>
      <c r="I110" s="1">
        <v>103</v>
      </c>
      <c r="J110" s="7">
        <v>1185253</v>
      </c>
      <c r="K110" s="7">
        <v>1094538</v>
      </c>
    </row>
    <row r="111" spans="1:11" ht="12.75">
      <c r="A111" s="220" t="s">
        <v>88</v>
      </c>
      <c r="B111" s="221"/>
      <c r="C111" s="221"/>
      <c r="D111" s="221"/>
      <c r="E111" s="221"/>
      <c r="F111" s="221"/>
      <c r="G111" s="221"/>
      <c r="H111" s="222"/>
      <c r="I111" s="1">
        <v>104</v>
      </c>
      <c r="J111" s="7">
        <v>0</v>
      </c>
      <c r="K111" s="7">
        <v>0</v>
      </c>
    </row>
    <row r="112" spans="1:11" ht="12.75">
      <c r="A112" s="220" t="s">
        <v>89</v>
      </c>
      <c r="B112" s="221"/>
      <c r="C112" s="221"/>
      <c r="D112" s="221"/>
      <c r="E112" s="221"/>
      <c r="F112" s="221"/>
      <c r="G112" s="221"/>
      <c r="H112" s="222"/>
      <c r="I112" s="1">
        <v>105</v>
      </c>
      <c r="J112" s="7">
        <v>12175710</v>
      </c>
      <c r="K112" s="7">
        <v>13644858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7436967</v>
      </c>
      <c r="K113" s="7">
        <v>7849522</v>
      </c>
    </row>
    <row r="114" spans="1:11" ht="12.75">
      <c r="A114" s="209" t="s">
        <v>19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2">
        <f>J69+J86+J90+J100+J113</f>
        <v>1068415727</v>
      </c>
      <c r="K114" s="52">
        <f>K69+K86+K90+K100+K113</f>
        <v>1196377720</v>
      </c>
    </row>
    <row r="115" spans="1:11" ht="12.75">
      <c r="A115" s="234" t="s">
        <v>48</v>
      </c>
      <c r="B115" s="235"/>
      <c r="C115" s="235"/>
      <c r="D115" s="235"/>
      <c r="E115" s="235"/>
      <c r="F115" s="235"/>
      <c r="G115" s="235"/>
      <c r="H115" s="236"/>
      <c r="I115" s="2">
        <v>108</v>
      </c>
      <c r="J115" s="8">
        <v>54829402</v>
      </c>
      <c r="K115" s="8">
        <v>51955989</v>
      </c>
    </row>
    <row r="116" spans="1:11" ht="12.75">
      <c r="A116" s="226" t="s">
        <v>276</v>
      </c>
      <c r="B116" s="237"/>
      <c r="C116" s="237"/>
      <c r="D116" s="237"/>
      <c r="E116" s="237"/>
      <c r="F116" s="237"/>
      <c r="G116" s="237"/>
      <c r="H116" s="237"/>
      <c r="I116" s="238"/>
      <c r="J116" s="238"/>
      <c r="K116" s="239"/>
    </row>
    <row r="117" spans="1:11" ht="12.75">
      <c r="A117" s="206" t="s">
        <v>155</v>
      </c>
      <c r="B117" s="207"/>
      <c r="C117" s="207"/>
      <c r="D117" s="207"/>
      <c r="E117" s="207"/>
      <c r="F117" s="207"/>
      <c r="G117" s="207"/>
      <c r="H117" s="207"/>
      <c r="I117" s="240"/>
      <c r="J117" s="240"/>
      <c r="K117" s="241"/>
    </row>
    <row r="118" spans="1:11" ht="12.75">
      <c r="A118" s="220" t="s">
        <v>3</v>
      </c>
      <c r="B118" s="221"/>
      <c r="C118" s="221"/>
      <c r="D118" s="221"/>
      <c r="E118" s="221"/>
      <c r="F118" s="221"/>
      <c r="G118" s="221"/>
      <c r="H118" s="222"/>
      <c r="I118" s="1">
        <v>109</v>
      </c>
      <c r="J118" s="7"/>
      <c r="K118" s="7"/>
    </row>
    <row r="119" spans="1:11" ht="12.75">
      <c r="A119" s="242" t="s">
        <v>4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/>
      <c r="K119" s="8"/>
    </row>
    <row r="120" spans="1:11" ht="12.75">
      <c r="A120" s="245" t="s">
        <v>277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32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:K67 J79:K84">
      <formula1>0</formula1>
    </dataValidation>
  </dataValidation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8">
      <selection activeCell="M80" sqref="M80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12" t="s">
        <v>128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</row>
    <row r="2" spans="1:13" ht="12.75" customHeight="1">
      <c r="A2" s="256" t="s">
        <v>303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47" t="s">
        <v>304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</row>
    <row r="4" spans="1:13" ht="23.25">
      <c r="A4" s="248" t="s">
        <v>50</v>
      </c>
      <c r="B4" s="248"/>
      <c r="C4" s="248"/>
      <c r="D4" s="248"/>
      <c r="E4" s="248"/>
      <c r="F4" s="248"/>
      <c r="G4" s="248"/>
      <c r="H4" s="248"/>
      <c r="I4" s="57" t="s">
        <v>245</v>
      </c>
      <c r="J4" s="249" t="s">
        <v>284</v>
      </c>
      <c r="K4" s="249"/>
      <c r="L4" s="249" t="s">
        <v>285</v>
      </c>
      <c r="M4" s="249"/>
    </row>
    <row r="5" spans="1:13" ht="22.5">
      <c r="A5" s="248"/>
      <c r="B5" s="248"/>
      <c r="C5" s="248"/>
      <c r="D5" s="248"/>
      <c r="E5" s="248"/>
      <c r="F5" s="248"/>
      <c r="G5" s="248"/>
      <c r="H5" s="248"/>
      <c r="I5" s="57"/>
      <c r="J5" s="59" t="s">
        <v>280</v>
      </c>
      <c r="K5" s="59" t="s">
        <v>281</v>
      </c>
      <c r="L5" s="59" t="s">
        <v>280</v>
      </c>
      <c r="M5" s="59" t="s">
        <v>281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6" t="s">
        <v>20</v>
      </c>
      <c r="B7" s="207"/>
      <c r="C7" s="207"/>
      <c r="D7" s="207"/>
      <c r="E7" s="207"/>
      <c r="F7" s="207"/>
      <c r="G7" s="207"/>
      <c r="H7" s="208"/>
      <c r="I7" s="3">
        <v>111</v>
      </c>
      <c r="J7" s="53">
        <f>SUM(J8:J9)</f>
        <v>886047939</v>
      </c>
      <c r="K7" s="53">
        <f>SUM(K8:K9)</f>
        <v>274133344</v>
      </c>
      <c r="L7" s="53">
        <f>SUM(L8:L9)</f>
        <v>909251277</v>
      </c>
      <c r="M7" s="53">
        <f>SUM(M8:M9)</f>
        <v>290502876</v>
      </c>
    </row>
    <row r="8" spans="1:13" ht="12.75">
      <c r="A8" s="209" t="s">
        <v>126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865053551</v>
      </c>
      <c r="K8" s="7">
        <v>261740828</v>
      </c>
      <c r="L8" s="7">
        <v>882872314</v>
      </c>
      <c r="M8" s="7">
        <v>277731267</v>
      </c>
    </row>
    <row r="9" spans="1:13" ht="12.75">
      <c r="A9" s="209" t="s">
        <v>94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20994388</v>
      </c>
      <c r="K9" s="7">
        <v>12392516</v>
      </c>
      <c r="L9" s="7">
        <v>26378963</v>
      </c>
      <c r="M9" s="7">
        <v>12771609</v>
      </c>
    </row>
    <row r="10" spans="1:13" ht="12.75">
      <c r="A10" s="209" t="s">
        <v>7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2">
        <f>J11+J12+J16+J20+J21+J22+J25+J26</f>
        <v>846190455</v>
      </c>
      <c r="K10" s="52">
        <f>K11+K12+K16+K20+K21+K22+K25+K26</f>
        <v>264205695</v>
      </c>
      <c r="L10" s="52">
        <f>L11+L12+L16+L20+L21+L22+L25+L26</f>
        <v>876141955</v>
      </c>
      <c r="M10" s="52">
        <f>M11+M12+M16+M20+M21+M22+M25+M26</f>
        <v>276702818</v>
      </c>
    </row>
    <row r="11" spans="1:13" ht="12.75">
      <c r="A11" s="209" t="s">
        <v>95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10448255</v>
      </c>
      <c r="K11" s="7">
        <v>39431981</v>
      </c>
      <c r="L11" s="7">
        <v>-8112373</v>
      </c>
      <c r="M11" s="7">
        <v>30790295</v>
      </c>
    </row>
    <row r="12" spans="1:13" ht="12.75">
      <c r="A12" s="209" t="s">
        <v>16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2">
        <f>SUM(J13:J15)</f>
        <v>543354172</v>
      </c>
      <c r="K12" s="52">
        <f>SUM(K13:K15)</f>
        <v>149474225</v>
      </c>
      <c r="L12" s="52">
        <f>SUM(L13:L15)</f>
        <v>593354530</v>
      </c>
      <c r="M12" s="52">
        <f>SUM(M13:M15)</f>
        <v>169491069</v>
      </c>
    </row>
    <row r="13" spans="1:13" ht="12.75">
      <c r="A13" s="220" t="s">
        <v>122</v>
      </c>
      <c r="B13" s="221"/>
      <c r="C13" s="221"/>
      <c r="D13" s="221"/>
      <c r="E13" s="221"/>
      <c r="F13" s="221"/>
      <c r="G13" s="221"/>
      <c r="H13" s="222"/>
      <c r="I13" s="1">
        <v>117</v>
      </c>
      <c r="J13" s="7">
        <v>387791453</v>
      </c>
      <c r="K13" s="7">
        <v>97754394</v>
      </c>
      <c r="L13" s="7">
        <v>409658077</v>
      </c>
      <c r="M13" s="7">
        <v>98844617</v>
      </c>
    </row>
    <row r="14" spans="1:13" ht="12.75">
      <c r="A14" s="220" t="s">
        <v>123</v>
      </c>
      <c r="B14" s="221"/>
      <c r="C14" s="221"/>
      <c r="D14" s="221"/>
      <c r="E14" s="221"/>
      <c r="F14" s="221"/>
      <c r="G14" s="221"/>
      <c r="H14" s="222"/>
      <c r="I14" s="1">
        <v>118</v>
      </c>
      <c r="J14" s="7">
        <v>74718389</v>
      </c>
      <c r="K14" s="7">
        <v>20471951</v>
      </c>
      <c r="L14" s="7">
        <v>95581808</v>
      </c>
      <c r="M14" s="7">
        <v>35375544</v>
      </c>
    </row>
    <row r="15" spans="1:13" ht="12.75">
      <c r="A15" s="220" t="s">
        <v>52</v>
      </c>
      <c r="B15" s="221"/>
      <c r="C15" s="221"/>
      <c r="D15" s="221"/>
      <c r="E15" s="221"/>
      <c r="F15" s="221"/>
      <c r="G15" s="221"/>
      <c r="H15" s="222"/>
      <c r="I15" s="1">
        <v>119</v>
      </c>
      <c r="J15" s="7">
        <v>80844330</v>
      </c>
      <c r="K15" s="7">
        <v>31247880</v>
      </c>
      <c r="L15" s="7">
        <v>88114645</v>
      </c>
      <c r="M15" s="7">
        <v>35270908</v>
      </c>
    </row>
    <row r="16" spans="1:13" ht="12.75">
      <c r="A16" s="209" t="s">
        <v>17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2">
        <f>SUM(J17:J19)</f>
        <v>210209268</v>
      </c>
      <c r="K16" s="52">
        <f>SUM(K17:K19)</f>
        <v>54431582</v>
      </c>
      <c r="L16" s="52">
        <f>SUM(L17:L19)</f>
        <v>202966334</v>
      </c>
      <c r="M16" s="52">
        <f>SUM(M17:M19)</f>
        <v>51093745</v>
      </c>
    </row>
    <row r="17" spans="1:13" ht="12.75">
      <c r="A17" s="220" t="s">
        <v>53</v>
      </c>
      <c r="B17" s="221"/>
      <c r="C17" s="221"/>
      <c r="D17" s="221"/>
      <c r="E17" s="221"/>
      <c r="F17" s="221"/>
      <c r="G17" s="221"/>
      <c r="H17" s="222"/>
      <c r="I17" s="1">
        <v>121</v>
      </c>
      <c r="J17" s="7">
        <v>119715676</v>
      </c>
      <c r="K17" s="7">
        <v>31472321</v>
      </c>
      <c r="L17" s="7">
        <v>119139178</v>
      </c>
      <c r="M17" s="7">
        <v>29862475</v>
      </c>
    </row>
    <row r="18" spans="1:13" ht="12.75">
      <c r="A18" s="220" t="s">
        <v>54</v>
      </c>
      <c r="B18" s="221"/>
      <c r="C18" s="221"/>
      <c r="D18" s="221"/>
      <c r="E18" s="221"/>
      <c r="F18" s="221"/>
      <c r="G18" s="221"/>
      <c r="H18" s="222"/>
      <c r="I18" s="1">
        <v>122</v>
      </c>
      <c r="J18" s="7">
        <v>59766167</v>
      </c>
      <c r="K18" s="7">
        <v>14978884</v>
      </c>
      <c r="L18" s="7">
        <v>54068458</v>
      </c>
      <c r="M18" s="7">
        <v>13739909</v>
      </c>
    </row>
    <row r="19" spans="1:13" ht="12.75">
      <c r="A19" s="220" t="s">
        <v>55</v>
      </c>
      <c r="B19" s="221"/>
      <c r="C19" s="221"/>
      <c r="D19" s="221"/>
      <c r="E19" s="221"/>
      <c r="F19" s="221"/>
      <c r="G19" s="221"/>
      <c r="H19" s="222"/>
      <c r="I19" s="1">
        <v>123</v>
      </c>
      <c r="J19" s="7">
        <v>30727425</v>
      </c>
      <c r="K19" s="7">
        <v>7980377</v>
      </c>
      <c r="L19" s="7">
        <v>29758698</v>
      </c>
      <c r="M19" s="7">
        <v>7491361</v>
      </c>
    </row>
    <row r="20" spans="1:13" ht="12.75">
      <c r="A20" s="209" t="s">
        <v>96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41656577</v>
      </c>
      <c r="K20" s="7">
        <v>10394923</v>
      </c>
      <c r="L20" s="7">
        <v>41830089</v>
      </c>
      <c r="M20" s="7">
        <v>10423986</v>
      </c>
    </row>
    <row r="21" spans="1:13" ht="12.75">
      <c r="A21" s="209" t="s">
        <v>97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36597909</v>
      </c>
      <c r="K21" s="7">
        <v>8422647</v>
      </c>
      <c r="L21" s="7">
        <v>37418088</v>
      </c>
      <c r="M21" s="7">
        <v>8809871</v>
      </c>
    </row>
    <row r="22" spans="1:13" ht="12.75">
      <c r="A22" s="209" t="s">
        <v>18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2">
        <f>SUM(J23:J24)</f>
        <v>15523</v>
      </c>
      <c r="K22" s="52">
        <f>SUM(K23:K24)</f>
        <v>0</v>
      </c>
      <c r="L22" s="52">
        <f>SUM(L23:L24)</f>
        <v>1669346</v>
      </c>
      <c r="M22" s="52">
        <f>SUM(M23:M24)</f>
        <v>416469</v>
      </c>
    </row>
    <row r="23" spans="1:13" ht="12.75">
      <c r="A23" s="220" t="s">
        <v>113</v>
      </c>
      <c r="B23" s="221"/>
      <c r="C23" s="221"/>
      <c r="D23" s="221"/>
      <c r="E23" s="221"/>
      <c r="F23" s="221"/>
      <c r="G23" s="221"/>
      <c r="H23" s="222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0" t="s">
        <v>114</v>
      </c>
      <c r="B24" s="221"/>
      <c r="C24" s="221"/>
      <c r="D24" s="221"/>
      <c r="E24" s="221"/>
      <c r="F24" s="221"/>
      <c r="G24" s="221"/>
      <c r="H24" s="222"/>
      <c r="I24" s="1">
        <v>128</v>
      </c>
      <c r="J24" s="7">
        <v>15523</v>
      </c>
      <c r="K24" s="7">
        <v>0</v>
      </c>
      <c r="L24" s="7">
        <v>1669346</v>
      </c>
      <c r="M24" s="7">
        <v>416469</v>
      </c>
    </row>
    <row r="25" spans="1:13" ht="12.75">
      <c r="A25" s="209" t="s">
        <v>98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9" t="s">
        <v>41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3908751</v>
      </c>
      <c r="K26" s="7">
        <v>2050337</v>
      </c>
      <c r="L26" s="7">
        <v>7015941</v>
      </c>
      <c r="M26" s="7">
        <v>5677383</v>
      </c>
    </row>
    <row r="27" spans="1:13" ht="12.75">
      <c r="A27" s="209" t="s">
        <v>179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2">
        <f>SUM(J28:J32)</f>
        <v>17351629</v>
      </c>
      <c r="K27" s="52">
        <f>SUM(K28:K32)</f>
        <v>7052787</v>
      </c>
      <c r="L27" s="52">
        <f>SUM(L28:L32)</f>
        <v>20402371</v>
      </c>
      <c r="M27" s="52">
        <f>SUM(M28:M32)</f>
        <v>9017193</v>
      </c>
    </row>
    <row r="28" spans="1:13" ht="12.75">
      <c r="A28" s="209" t="s">
        <v>193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8176139</v>
      </c>
      <c r="K28" s="7">
        <v>4868555</v>
      </c>
      <c r="L28" s="7">
        <v>6080275</v>
      </c>
      <c r="M28" s="7">
        <v>1126903</v>
      </c>
    </row>
    <row r="29" spans="1:13" ht="12.75">
      <c r="A29" s="209" t="s">
        <v>129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8883400</v>
      </c>
      <c r="K29" s="7">
        <v>2108235</v>
      </c>
      <c r="L29" s="7">
        <v>13762855</v>
      </c>
      <c r="M29" s="7">
        <v>7632539</v>
      </c>
    </row>
    <row r="30" spans="1:13" ht="12.75">
      <c r="A30" s="209" t="s">
        <v>115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9" t="s">
        <v>189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9" t="s">
        <v>116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292090</v>
      </c>
      <c r="K32" s="7">
        <v>75997</v>
      </c>
      <c r="L32" s="7">
        <v>559241</v>
      </c>
      <c r="M32" s="7">
        <v>257751</v>
      </c>
    </row>
    <row r="33" spans="1:13" ht="12.75">
      <c r="A33" s="209" t="s">
        <v>180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2">
        <f>SUM(J34:J37)</f>
        <v>23117497</v>
      </c>
      <c r="K33" s="52">
        <f>SUM(K34:K37)</f>
        <v>7706055</v>
      </c>
      <c r="L33" s="52">
        <f>SUM(L34:L37)</f>
        <v>31977612</v>
      </c>
      <c r="M33" s="52">
        <f>SUM(M34:M37)</f>
        <v>8272058</v>
      </c>
    </row>
    <row r="34" spans="1:13" ht="12.75">
      <c r="A34" s="209" t="s">
        <v>57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3547503</v>
      </c>
      <c r="K34" s="7">
        <v>866848</v>
      </c>
      <c r="L34" s="7">
        <v>2924744</v>
      </c>
      <c r="M34" s="7">
        <v>242611</v>
      </c>
    </row>
    <row r="35" spans="1:13" ht="12.75">
      <c r="A35" s="209" t="s">
        <v>56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19409606</v>
      </c>
      <c r="K35" s="7">
        <v>6722613</v>
      </c>
      <c r="L35" s="7">
        <v>28899547</v>
      </c>
      <c r="M35" s="7">
        <v>8029447</v>
      </c>
    </row>
    <row r="36" spans="1:13" ht="12.75">
      <c r="A36" s="209" t="s">
        <v>190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9" t="s">
        <v>58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160388</v>
      </c>
      <c r="K37" s="7">
        <v>116594</v>
      </c>
      <c r="L37" s="7">
        <v>153321</v>
      </c>
      <c r="M37" s="7">
        <v>0</v>
      </c>
    </row>
    <row r="38" spans="1:13" ht="12.75">
      <c r="A38" s="209" t="s">
        <v>164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9" t="s">
        <v>165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9" t="s">
        <v>191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9" t="s">
        <v>192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9" t="s">
        <v>181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2">
        <f>J7+J27+J38+J40</f>
        <v>903399568</v>
      </c>
      <c r="K42" s="52">
        <f>K7+K27+K38+K40</f>
        <v>281186131</v>
      </c>
      <c r="L42" s="52">
        <f>L7+L27+L38+L40</f>
        <v>929653648</v>
      </c>
      <c r="M42" s="52">
        <f>M7+M27+M38+M40</f>
        <v>299520069</v>
      </c>
    </row>
    <row r="43" spans="1:13" ht="12.75">
      <c r="A43" s="209" t="s">
        <v>182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2">
        <f>J10+J33+J39+J41</f>
        <v>869307952</v>
      </c>
      <c r="K43" s="52">
        <f>K10+K33+K39+K41</f>
        <v>271911750</v>
      </c>
      <c r="L43" s="52">
        <f>L10+L33+L39+L41</f>
        <v>908119567</v>
      </c>
      <c r="M43" s="52">
        <f>M10+M33+M39+M41</f>
        <v>284974876</v>
      </c>
    </row>
    <row r="44" spans="1:13" ht="12.75">
      <c r="A44" s="209" t="s">
        <v>202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2">
        <f>J42-J43</f>
        <v>34091616</v>
      </c>
      <c r="K44" s="52">
        <f>K42-K43</f>
        <v>9274381</v>
      </c>
      <c r="L44" s="52">
        <f>L42-L43</f>
        <v>21534081</v>
      </c>
      <c r="M44" s="52">
        <f>M42-M43</f>
        <v>14545193</v>
      </c>
    </row>
    <row r="45" spans="1:13" ht="12.75">
      <c r="A45" s="229" t="s">
        <v>184</v>
      </c>
      <c r="B45" s="230"/>
      <c r="C45" s="230"/>
      <c r="D45" s="230"/>
      <c r="E45" s="230"/>
      <c r="F45" s="230"/>
      <c r="G45" s="230"/>
      <c r="H45" s="231"/>
      <c r="I45" s="1">
        <v>149</v>
      </c>
      <c r="J45" s="52">
        <f>IF(J42&gt;J43,J42-J43,0)</f>
        <v>34091616</v>
      </c>
      <c r="K45" s="52">
        <f>IF(K42&gt;K43,K42-K43,0)</f>
        <v>9274381</v>
      </c>
      <c r="L45" s="52">
        <f>IF(L42&gt;L43,L42-L43,0)</f>
        <v>21534081</v>
      </c>
      <c r="M45" s="52">
        <f>IF(M42&gt;M43,M42-M43,0)</f>
        <v>14545193</v>
      </c>
    </row>
    <row r="46" spans="1:13" ht="12.75">
      <c r="A46" s="229" t="s">
        <v>185</v>
      </c>
      <c r="B46" s="230"/>
      <c r="C46" s="230"/>
      <c r="D46" s="230"/>
      <c r="E46" s="230"/>
      <c r="F46" s="230"/>
      <c r="G46" s="230"/>
      <c r="H46" s="231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209" t="s">
        <v>183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8051321</v>
      </c>
      <c r="K47" s="7">
        <v>1821528</v>
      </c>
      <c r="L47" s="7">
        <v>7516782</v>
      </c>
      <c r="M47" s="7">
        <v>4553607</v>
      </c>
    </row>
    <row r="48" spans="1:13" ht="12.75">
      <c r="A48" s="209" t="s">
        <v>203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2">
        <f>J44-J47</f>
        <v>26040295</v>
      </c>
      <c r="K48" s="52">
        <f>K44-K47</f>
        <v>7452853</v>
      </c>
      <c r="L48" s="52">
        <f>L44-L47</f>
        <v>14017299</v>
      </c>
      <c r="M48" s="52">
        <f>M44-M47</f>
        <v>9991586</v>
      </c>
    </row>
    <row r="49" spans="1:13" ht="12.75">
      <c r="A49" s="229" t="s">
        <v>161</v>
      </c>
      <c r="B49" s="230"/>
      <c r="C49" s="230"/>
      <c r="D49" s="230"/>
      <c r="E49" s="230"/>
      <c r="F49" s="230"/>
      <c r="G49" s="230"/>
      <c r="H49" s="231"/>
      <c r="I49" s="1">
        <v>153</v>
      </c>
      <c r="J49" s="52">
        <f>IF(J48&gt;0,J48,0)</f>
        <v>26040295</v>
      </c>
      <c r="K49" s="52">
        <f>IF(K48&gt;0,K48,0)</f>
        <v>7452853</v>
      </c>
      <c r="L49" s="52">
        <f>IF(L48&gt;0,L48,0)</f>
        <v>14017299</v>
      </c>
      <c r="M49" s="52">
        <f>IF(M48&gt;0,M48,0)</f>
        <v>9991586</v>
      </c>
    </row>
    <row r="50" spans="1:13" ht="12.75">
      <c r="A50" s="253" t="s">
        <v>186</v>
      </c>
      <c r="B50" s="254"/>
      <c r="C50" s="254"/>
      <c r="D50" s="254"/>
      <c r="E50" s="254"/>
      <c r="F50" s="254"/>
      <c r="G50" s="254"/>
      <c r="H50" s="255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26" t="s">
        <v>278</v>
      </c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2" spans="1:13" ht="12.75" customHeight="1">
      <c r="A52" s="206" t="s">
        <v>156</v>
      </c>
      <c r="B52" s="207"/>
      <c r="C52" s="207"/>
      <c r="D52" s="207"/>
      <c r="E52" s="207"/>
      <c r="F52" s="207"/>
      <c r="G52" s="207"/>
      <c r="H52" s="207"/>
      <c r="I52" s="54"/>
      <c r="J52" s="54"/>
      <c r="K52" s="54"/>
      <c r="L52" s="54"/>
      <c r="M52" s="61"/>
    </row>
    <row r="53" spans="1:13" ht="12.75">
      <c r="A53" s="250" t="s">
        <v>200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v>0</v>
      </c>
      <c r="K53" s="7">
        <v>0</v>
      </c>
      <c r="L53" s="7"/>
      <c r="M53" s="7">
        <v>0</v>
      </c>
    </row>
    <row r="54" spans="1:13" ht="12.75">
      <c r="A54" s="250" t="s">
        <v>201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>
        <v>0</v>
      </c>
      <c r="K54" s="8">
        <v>0</v>
      </c>
      <c r="L54" s="8"/>
      <c r="M54" s="8">
        <v>0</v>
      </c>
    </row>
    <row r="55" spans="1:13" ht="12.75" customHeight="1">
      <c r="A55" s="226" t="s">
        <v>158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</row>
    <row r="56" spans="1:13" ht="12.75">
      <c r="A56" s="206" t="s">
        <v>170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26040295</v>
      </c>
      <c r="K56" s="6">
        <v>7452853</v>
      </c>
      <c r="L56" s="6">
        <v>14017299</v>
      </c>
      <c r="M56" s="6">
        <v>9991586</v>
      </c>
    </row>
    <row r="57" spans="1:13" ht="12.75">
      <c r="A57" s="209" t="s">
        <v>187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2">
        <f>SUM(J58:J64)</f>
        <v>356331</v>
      </c>
      <c r="K57" s="52">
        <f>SUM(K58:K64)</f>
        <v>356331</v>
      </c>
      <c r="L57" s="52">
        <f>SUM(L58:L64)</f>
        <v>-1770011</v>
      </c>
      <c r="M57" s="52">
        <f>SUM(M58:M64)</f>
        <v>-1770011</v>
      </c>
    </row>
    <row r="58" spans="1:13" ht="12.75">
      <c r="A58" s="209" t="s">
        <v>194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9" t="s">
        <v>195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9" t="s">
        <v>39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356331</v>
      </c>
      <c r="K60" s="7">
        <v>356331</v>
      </c>
      <c r="L60" s="7">
        <v>-1770011</v>
      </c>
      <c r="M60" s="7">
        <v>-1770011</v>
      </c>
    </row>
    <row r="61" spans="1:13" ht="12.75">
      <c r="A61" s="209" t="s">
        <v>196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9" t="s">
        <v>197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9" t="s">
        <v>198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9" t="s">
        <v>199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9" t="s">
        <v>188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9" t="s">
        <v>162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2">
        <f>J57-J65</f>
        <v>356331</v>
      </c>
      <c r="K66" s="52">
        <f>K57-K65</f>
        <v>356331</v>
      </c>
      <c r="L66" s="52">
        <f>L57-L65</f>
        <v>-1770011</v>
      </c>
      <c r="M66" s="52">
        <f>M57-M65</f>
        <v>-1770011</v>
      </c>
    </row>
    <row r="67" spans="1:13" ht="12.75">
      <c r="A67" s="209" t="s">
        <v>163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0">
        <f>J56+J66</f>
        <v>26396626</v>
      </c>
      <c r="K67" s="60">
        <f>K56+K66</f>
        <v>7809184</v>
      </c>
      <c r="L67" s="60">
        <f>L56+L66</f>
        <v>12247288</v>
      </c>
      <c r="M67" s="60">
        <f>M56+M66</f>
        <v>8221575</v>
      </c>
    </row>
    <row r="68" spans="1:13" ht="12.75" customHeight="1">
      <c r="A68" s="260" t="s">
        <v>279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157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 ht="12.75">
      <c r="A70" s="250" t="s">
        <v>200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/>
      <c r="K70" s="7"/>
      <c r="L70" s="7"/>
      <c r="M70" s="7"/>
    </row>
    <row r="71" spans="1:13" ht="12.75">
      <c r="A71" s="257" t="s">
        <v>201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66:M67 K58:L65 K57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J48:M50 K23:L26 K27:M27 K28:L32 K33:M33 K34:L41 K2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B1">
      <selection activeCell="J52" sqref="J52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1.7109375" style="51" customWidth="1"/>
    <col min="12" max="16384" width="9.140625" style="51" customWidth="1"/>
  </cols>
  <sheetData>
    <row r="1" spans="1:11" ht="12.75" customHeight="1">
      <c r="A1" s="267" t="s">
        <v>136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305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302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50</v>
      </c>
      <c r="B4" s="269"/>
      <c r="C4" s="269"/>
      <c r="D4" s="269"/>
      <c r="E4" s="269"/>
      <c r="F4" s="269"/>
      <c r="G4" s="269"/>
      <c r="H4" s="269"/>
      <c r="I4" s="65" t="s">
        <v>245</v>
      </c>
      <c r="J4" s="66" t="s">
        <v>284</v>
      </c>
      <c r="K4" s="66" t="s">
        <v>285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7">
        <v>2</v>
      </c>
      <c r="J5" s="68" t="s">
        <v>249</v>
      </c>
      <c r="K5" s="68" t="s">
        <v>250</v>
      </c>
    </row>
    <row r="6" spans="1:11" ht="12.75">
      <c r="A6" s="226" t="s">
        <v>130</v>
      </c>
      <c r="B6" s="237"/>
      <c r="C6" s="237"/>
      <c r="D6" s="237"/>
      <c r="E6" s="237"/>
      <c r="F6" s="237"/>
      <c r="G6" s="237"/>
      <c r="H6" s="237"/>
      <c r="I6" s="271"/>
      <c r="J6" s="271"/>
      <c r="K6" s="272"/>
    </row>
    <row r="7" spans="1:11" ht="12.75">
      <c r="A7" s="220" t="s">
        <v>34</v>
      </c>
      <c r="B7" s="221"/>
      <c r="C7" s="221"/>
      <c r="D7" s="221"/>
      <c r="E7" s="221"/>
      <c r="F7" s="221"/>
      <c r="G7" s="221"/>
      <c r="H7" s="221"/>
      <c r="I7" s="1">
        <v>1</v>
      </c>
      <c r="J7" s="5">
        <v>34091617</v>
      </c>
      <c r="K7" s="7">
        <v>21534080</v>
      </c>
    </row>
    <row r="8" spans="1:11" ht="12.75">
      <c r="A8" s="220" t="s">
        <v>35</v>
      </c>
      <c r="B8" s="221"/>
      <c r="C8" s="221"/>
      <c r="D8" s="221"/>
      <c r="E8" s="221"/>
      <c r="F8" s="221"/>
      <c r="G8" s="221"/>
      <c r="H8" s="221"/>
      <c r="I8" s="1">
        <v>2</v>
      </c>
      <c r="J8" s="5">
        <v>41656577</v>
      </c>
      <c r="K8" s="7">
        <v>41830089</v>
      </c>
    </row>
    <row r="9" spans="1:11" ht="12.75">
      <c r="A9" s="220" t="s">
        <v>36</v>
      </c>
      <c r="B9" s="221"/>
      <c r="C9" s="221"/>
      <c r="D9" s="221"/>
      <c r="E9" s="221"/>
      <c r="F9" s="221"/>
      <c r="G9" s="221"/>
      <c r="H9" s="221"/>
      <c r="I9" s="1">
        <v>3</v>
      </c>
      <c r="J9" s="5">
        <v>13513761</v>
      </c>
      <c r="K9" s="7">
        <v>20205016</v>
      </c>
    </row>
    <row r="10" spans="1:11" ht="12.75">
      <c r="A10" s="220" t="s">
        <v>37</v>
      </c>
      <c r="B10" s="221"/>
      <c r="C10" s="221"/>
      <c r="D10" s="221"/>
      <c r="E10" s="221"/>
      <c r="F10" s="221"/>
      <c r="G10" s="221"/>
      <c r="H10" s="221"/>
      <c r="I10" s="1">
        <v>4</v>
      </c>
      <c r="J10" s="5">
        <v>0</v>
      </c>
      <c r="K10" s="7">
        <v>0</v>
      </c>
    </row>
    <row r="11" spans="1:11" ht="12.75">
      <c r="A11" s="220" t="s">
        <v>38</v>
      </c>
      <c r="B11" s="221"/>
      <c r="C11" s="221"/>
      <c r="D11" s="221"/>
      <c r="E11" s="221"/>
      <c r="F11" s="221"/>
      <c r="G11" s="221"/>
      <c r="H11" s="221"/>
      <c r="I11" s="1">
        <v>5</v>
      </c>
      <c r="J11" s="5">
        <v>6204436</v>
      </c>
      <c r="K11" s="7">
        <v>0</v>
      </c>
    </row>
    <row r="12" spans="1:11" ht="12.75">
      <c r="A12" s="220" t="s">
        <v>42</v>
      </c>
      <c r="B12" s="221"/>
      <c r="C12" s="221"/>
      <c r="D12" s="221"/>
      <c r="E12" s="221"/>
      <c r="F12" s="221"/>
      <c r="G12" s="221"/>
      <c r="H12" s="221"/>
      <c r="I12" s="1">
        <v>6</v>
      </c>
      <c r="J12" s="5">
        <v>2468454</v>
      </c>
      <c r="K12" s="7">
        <v>3706070</v>
      </c>
    </row>
    <row r="13" spans="1:11" ht="12.75">
      <c r="A13" s="209" t="s">
        <v>131</v>
      </c>
      <c r="B13" s="210"/>
      <c r="C13" s="210"/>
      <c r="D13" s="210"/>
      <c r="E13" s="210"/>
      <c r="F13" s="210"/>
      <c r="G13" s="210"/>
      <c r="H13" s="210"/>
      <c r="I13" s="1">
        <v>7</v>
      </c>
      <c r="J13" s="63">
        <f>SUM(J7:J12)</f>
        <v>97934845</v>
      </c>
      <c r="K13" s="52">
        <f>SUM(K7:K12)</f>
        <v>87275255</v>
      </c>
    </row>
    <row r="14" spans="1:11" ht="12.75">
      <c r="A14" s="220" t="s">
        <v>43</v>
      </c>
      <c r="B14" s="221"/>
      <c r="C14" s="221"/>
      <c r="D14" s="221"/>
      <c r="E14" s="221"/>
      <c r="F14" s="221"/>
      <c r="G14" s="221"/>
      <c r="H14" s="221"/>
      <c r="I14" s="1">
        <v>8</v>
      </c>
      <c r="J14" s="5">
        <v>0</v>
      </c>
      <c r="K14" s="7">
        <v>0</v>
      </c>
    </row>
    <row r="15" spans="1:11" ht="12.75">
      <c r="A15" s="220" t="s">
        <v>44</v>
      </c>
      <c r="B15" s="221"/>
      <c r="C15" s="221"/>
      <c r="D15" s="221"/>
      <c r="E15" s="221"/>
      <c r="F15" s="221"/>
      <c r="G15" s="221"/>
      <c r="H15" s="221"/>
      <c r="I15" s="1">
        <v>9</v>
      </c>
      <c r="J15" s="5">
        <v>3441880</v>
      </c>
      <c r="K15" s="7">
        <v>72215454</v>
      </c>
    </row>
    <row r="16" spans="1:11" ht="12.75">
      <c r="A16" s="220" t="s">
        <v>45</v>
      </c>
      <c r="B16" s="221"/>
      <c r="C16" s="221"/>
      <c r="D16" s="221"/>
      <c r="E16" s="221"/>
      <c r="F16" s="221"/>
      <c r="G16" s="221"/>
      <c r="H16" s="221"/>
      <c r="I16" s="1">
        <v>10</v>
      </c>
      <c r="J16" s="5">
        <v>0</v>
      </c>
      <c r="K16" s="7">
        <v>12546104</v>
      </c>
    </row>
    <row r="17" spans="1:11" ht="12.75">
      <c r="A17" s="220" t="s">
        <v>46</v>
      </c>
      <c r="B17" s="221"/>
      <c r="C17" s="221"/>
      <c r="D17" s="221"/>
      <c r="E17" s="221"/>
      <c r="F17" s="221"/>
      <c r="G17" s="221"/>
      <c r="H17" s="221"/>
      <c r="I17" s="1">
        <v>11</v>
      </c>
      <c r="J17" s="5">
        <v>9646289</v>
      </c>
      <c r="K17" s="7">
        <v>8212628</v>
      </c>
    </row>
    <row r="18" spans="1:11" ht="12.75">
      <c r="A18" s="209" t="s">
        <v>132</v>
      </c>
      <c r="B18" s="210"/>
      <c r="C18" s="210"/>
      <c r="D18" s="210"/>
      <c r="E18" s="210"/>
      <c r="F18" s="210"/>
      <c r="G18" s="210"/>
      <c r="H18" s="210"/>
      <c r="I18" s="1">
        <v>12</v>
      </c>
      <c r="J18" s="63">
        <f>SUM(J14:J17)</f>
        <v>13088169</v>
      </c>
      <c r="K18" s="52">
        <f>SUM(K14:K17)</f>
        <v>92974186</v>
      </c>
    </row>
    <row r="19" spans="1:11" ht="12.75">
      <c r="A19" s="209" t="s">
        <v>30</v>
      </c>
      <c r="B19" s="210"/>
      <c r="C19" s="210"/>
      <c r="D19" s="210"/>
      <c r="E19" s="210"/>
      <c r="F19" s="210"/>
      <c r="G19" s="210"/>
      <c r="H19" s="210"/>
      <c r="I19" s="1">
        <v>13</v>
      </c>
      <c r="J19" s="63">
        <f>IF(J13&gt;J18,J13-J18,0)</f>
        <v>84846676</v>
      </c>
      <c r="K19" s="52">
        <f>IF(K13&gt;K18,K13-K18,0)</f>
        <v>0</v>
      </c>
    </row>
    <row r="20" spans="1:11" ht="12.75">
      <c r="A20" s="209" t="s">
        <v>31</v>
      </c>
      <c r="B20" s="210"/>
      <c r="C20" s="210"/>
      <c r="D20" s="210"/>
      <c r="E20" s="210"/>
      <c r="F20" s="210"/>
      <c r="G20" s="210"/>
      <c r="H20" s="210"/>
      <c r="I20" s="1">
        <v>14</v>
      </c>
      <c r="J20" s="63">
        <f>IF(J18&gt;J13,J18-J13,0)</f>
        <v>0</v>
      </c>
      <c r="K20" s="52">
        <f>IF(K18&gt;K13,K18-K13,0)</f>
        <v>5698931</v>
      </c>
    </row>
    <row r="21" spans="1:11" ht="12.75">
      <c r="A21" s="226" t="s">
        <v>133</v>
      </c>
      <c r="B21" s="237"/>
      <c r="C21" s="237"/>
      <c r="D21" s="237"/>
      <c r="E21" s="237"/>
      <c r="F21" s="237"/>
      <c r="G21" s="237"/>
      <c r="H21" s="237"/>
      <c r="I21" s="271"/>
      <c r="J21" s="271"/>
      <c r="K21" s="272"/>
    </row>
    <row r="22" spans="1:11" ht="12.75">
      <c r="A22" s="220" t="s">
        <v>147</v>
      </c>
      <c r="B22" s="221"/>
      <c r="C22" s="221"/>
      <c r="D22" s="221"/>
      <c r="E22" s="221"/>
      <c r="F22" s="221"/>
      <c r="G22" s="221"/>
      <c r="H22" s="221"/>
      <c r="I22" s="1">
        <v>15</v>
      </c>
      <c r="J22" s="5">
        <v>350517</v>
      </c>
      <c r="K22" s="7">
        <v>1292742</v>
      </c>
    </row>
    <row r="23" spans="1:11" ht="12.75">
      <c r="A23" s="220" t="s">
        <v>148</v>
      </c>
      <c r="B23" s="221"/>
      <c r="C23" s="221"/>
      <c r="D23" s="221"/>
      <c r="E23" s="221"/>
      <c r="F23" s="221"/>
      <c r="G23" s="221"/>
      <c r="H23" s="221"/>
      <c r="I23" s="1">
        <v>16</v>
      </c>
      <c r="J23" s="5">
        <v>0</v>
      </c>
      <c r="K23" s="7">
        <v>6682900</v>
      </c>
    </row>
    <row r="24" spans="1:11" ht="12.75">
      <c r="A24" s="220" t="s">
        <v>149</v>
      </c>
      <c r="B24" s="221"/>
      <c r="C24" s="221"/>
      <c r="D24" s="221"/>
      <c r="E24" s="221"/>
      <c r="F24" s="221"/>
      <c r="G24" s="221"/>
      <c r="H24" s="221"/>
      <c r="I24" s="1">
        <v>17</v>
      </c>
      <c r="J24" s="5">
        <v>0</v>
      </c>
      <c r="K24" s="7">
        <v>0</v>
      </c>
    </row>
    <row r="25" spans="1:11" ht="12.75">
      <c r="A25" s="220" t="s">
        <v>150</v>
      </c>
      <c r="B25" s="221"/>
      <c r="C25" s="221"/>
      <c r="D25" s="221"/>
      <c r="E25" s="221"/>
      <c r="F25" s="221"/>
      <c r="G25" s="221"/>
      <c r="H25" s="221"/>
      <c r="I25" s="1">
        <v>18</v>
      </c>
      <c r="J25" s="5">
        <v>0</v>
      </c>
      <c r="K25" s="7">
        <v>0</v>
      </c>
    </row>
    <row r="26" spans="1:11" ht="12.75">
      <c r="A26" s="220" t="s">
        <v>151</v>
      </c>
      <c r="B26" s="221"/>
      <c r="C26" s="221"/>
      <c r="D26" s="221"/>
      <c r="E26" s="221"/>
      <c r="F26" s="221"/>
      <c r="G26" s="221"/>
      <c r="H26" s="221"/>
      <c r="I26" s="1">
        <v>19</v>
      </c>
      <c r="J26" s="5">
        <v>128917</v>
      </c>
      <c r="K26" s="7">
        <v>17068650</v>
      </c>
    </row>
    <row r="27" spans="1:11" ht="12.75">
      <c r="A27" s="209" t="s">
        <v>137</v>
      </c>
      <c r="B27" s="210"/>
      <c r="C27" s="210"/>
      <c r="D27" s="210"/>
      <c r="E27" s="210"/>
      <c r="F27" s="210"/>
      <c r="G27" s="210"/>
      <c r="H27" s="210"/>
      <c r="I27" s="1">
        <v>20</v>
      </c>
      <c r="J27" s="63">
        <f>SUM(J22:J26)</f>
        <v>479434</v>
      </c>
      <c r="K27" s="52">
        <f>SUM(K22:K26)</f>
        <v>25044292</v>
      </c>
    </row>
    <row r="28" spans="1:11" ht="12.75">
      <c r="A28" s="220" t="s">
        <v>101</v>
      </c>
      <c r="B28" s="221"/>
      <c r="C28" s="221"/>
      <c r="D28" s="221"/>
      <c r="E28" s="221"/>
      <c r="F28" s="221"/>
      <c r="G28" s="221"/>
      <c r="H28" s="221"/>
      <c r="I28" s="1">
        <v>21</v>
      </c>
      <c r="J28" s="5">
        <v>35831730</v>
      </c>
      <c r="K28" s="7">
        <v>31526078</v>
      </c>
    </row>
    <row r="29" spans="1:11" ht="12.75">
      <c r="A29" s="220" t="s">
        <v>102</v>
      </c>
      <c r="B29" s="221"/>
      <c r="C29" s="221"/>
      <c r="D29" s="221"/>
      <c r="E29" s="221"/>
      <c r="F29" s="221"/>
      <c r="G29" s="221"/>
      <c r="H29" s="221"/>
      <c r="I29" s="1">
        <v>22</v>
      </c>
      <c r="J29" s="5">
        <v>2500</v>
      </c>
      <c r="K29" s="7">
        <v>54042615</v>
      </c>
    </row>
    <row r="30" spans="1:11" ht="12.75">
      <c r="A30" s="220" t="s">
        <v>10</v>
      </c>
      <c r="B30" s="221"/>
      <c r="C30" s="221"/>
      <c r="D30" s="221"/>
      <c r="E30" s="221"/>
      <c r="F30" s="221"/>
      <c r="G30" s="221"/>
      <c r="H30" s="221"/>
      <c r="I30" s="1">
        <v>23</v>
      </c>
      <c r="J30" s="5">
        <v>8231696</v>
      </c>
      <c r="K30" s="7">
        <v>45391709</v>
      </c>
    </row>
    <row r="31" spans="1:11" ht="12.75">
      <c r="A31" s="209" t="s">
        <v>2</v>
      </c>
      <c r="B31" s="210"/>
      <c r="C31" s="210"/>
      <c r="D31" s="210"/>
      <c r="E31" s="210"/>
      <c r="F31" s="210"/>
      <c r="G31" s="210"/>
      <c r="H31" s="210"/>
      <c r="I31" s="1">
        <v>24</v>
      </c>
      <c r="J31" s="63">
        <f>SUM(J28:J30)</f>
        <v>44065926</v>
      </c>
      <c r="K31" s="52">
        <f>SUM(K28:K30)</f>
        <v>130960402</v>
      </c>
    </row>
    <row r="32" spans="1:11" ht="12.75">
      <c r="A32" s="209" t="s">
        <v>32</v>
      </c>
      <c r="B32" s="210"/>
      <c r="C32" s="210"/>
      <c r="D32" s="210"/>
      <c r="E32" s="210"/>
      <c r="F32" s="210"/>
      <c r="G32" s="210"/>
      <c r="H32" s="210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9" t="s">
        <v>33</v>
      </c>
      <c r="B33" s="210"/>
      <c r="C33" s="210"/>
      <c r="D33" s="210"/>
      <c r="E33" s="210"/>
      <c r="F33" s="210"/>
      <c r="G33" s="210"/>
      <c r="H33" s="210"/>
      <c r="I33" s="1">
        <v>26</v>
      </c>
      <c r="J33" s="63">
        <f>IF(J31&gt;J27,J31-J27,0)</f>
        <v>43586492</v>
      </c>
      <c r="K33" s="52">
        <f>IF(K31&gt;K27,K31-K27,0)</f>
        <v>105916110</v>
      </c>
    </row>
    <row r="34" spans="1:11" ht="12.75">
      <c r="A34" s="226" t="s">
        <v>134</v>
      </c>
      <c r="B34" s="237"/>
      <c r="C34" s="237"/>
      <c r="D34" s="237"/>
      <c r="E34" s="237"/>
      <c r="F34" s="237"/>
      <c r="G34" s="237"/>
      <c r="H34" s="237"/>
      <c r="I34" s="271"/>
      <c r="J34" s="271"/>
      <c r="K34" s="272"/>
    </row>
    <row r="35" spans="1:11" ht="12.75">
      <c r="A35" s="220" t="s">
        <v>143</v>
      </c>
      <c r="B35" s="221"/>
      <c r="C35" s="221"/>
      <c r="D35" s="221"/>
      <c r="E35" s="221"/>
      <c r="F35" s="221"/>
      <c r="G35" s="221"/>
      <c r="H35" s="221"/>
      <c r="I35" s="1">
        <v>27</v>
      </c>
      <c r="J35" s="5">
        <v>0</v>
      </c>
      <c r="K35" s="7">
        <v>0</v>
      </c>
    </row>
    <row r="36" spans="1:11" ht="12.75">
      <c r="A36" s="220" t="s">
        <v>23</v>
      </c>
      <c r="B36" s="221"/>
      <c r="C36" s="221"/>
      <c r="D36" s="221"/>
      <c r="E36" s="221"/>
      <c r="F36" s="221"/>
      <c r="G36" s="221"/>
      <c r="H36" s="221"/>
      <c r="I36" s="1">
        <v>28</v>
      </c>
      <c r="J36" s="5">
        <v>21968105</v>
      </c>
      <c r="K36" s="7">
        <v>156756964</v>
      </c>
    </row>
    <row r="37" spans="1:11" ht="12.75">
      <c r="A37" s="220" t="s">
        <v>24</v>
      </c>
      <c r="B37" s="221"/>
      <c r="C37" s="221"/>
      <c r="D37" s="221"/>
      <c r="E37" s="221"/>
      <c r="F37" s="221"/>
      <c r="G37" s="221"/>
      <c r="H37" s="221"/>
      <c r="I37" s="1">
        <v>29</v>
      </c>
      <c r="J37" s="5">
        <v>12214036</v>
      </c>
      <c r="K37" s="7">
        <v>21929250</v>
      </c>
    </row>
    <row r="38" spans="1:11" ht="12.75">
      <c r="A38" s="209" t="s">
        <v>59</v>
      </c>
      <c r="B38" s="210"/>
      <c r="C38" s="210"/>
      <c r="D38" s="210"/>
      <c r="E38" s="210"/>
      <c r="F38" s="210"/>
      <c r="G38" s="210"/>
      <c r="H38" s="210"/>
      <c r="I38" s="1">
        <v>30</v>
      </c>
      <c r="J38" s="63">
        <f>SUM(J35:J37)</f>
        <v>34182141</v>
      </c>
      <c r="K38" s="52">
        <f>SUM(K35:K37)</f>
        <v>178686214</v>
      </c>
    </row>
    <row r="39" spans="1:11" ht="12.75">
      <c r="A39" s="220" t="s">
        <v>25</v>
      </c>
      <c r="B39" s="221"/>
      <c r="C39" s="221"/>
      <c r="D39" s="221"/>
      <c r="E39" s="221"/>
      <c r="F39" s="221"/>
      <c r="G39" s="221"/>
      <c r="H39" s="221"/>
      <c r="I39" s="1">
        <v>31</v>
      </c>
      <c r="J39" s="5">
        <v>35893669</v>
      </c>
      <c r="K39" s="7">
        <v>45157769</v>
      </c>
    </row>
    <row r="40" spans="1:11" ht="12.75">
      <c r="A40" s="220" t="s">
        <v>26</v>
      </c>
      <c r="B40" s="221"/>
      <c r="C40" s="221"/>
      <c r="D40" s="221"/>
      <c r="E40" s="221"/>
      <c r="F40" s="221"/>
      <c r="G40" s="221"/>
      <c r="H40" s="221"/>
      <c r="I40" s="1">
        <v>32</v>
      </c>
      <c r="J40" s="5">
        <v>26603940</v>
      </c>
      <c r="K40" s="7">
        <v>26509940</v>
      </c>
    </row>
    <row r="41" spans="1:11" ht="12.75">
      <c r="A41" s="220" t="s">
        <v>27</v>
      </c>
      <c r="B41" s="221"/>
      <c r="C41" s="221"/>
      <c r="D41" s="221"/>
      <c r="E41" s="221"/>
      <c r="F41" s="221"/>
      <c r="G41" s="221"/>
      <c r="H41" s="221"/>
      <c r="I41" s="1">
        <v>33</v>
      </c>
      <c r="J41" s="5">
        <v>0</v>
      </c>
      <c r="K41" s="7">
        <v>0</v>
      </c>
    </row>
    <row r="42" spans="1:11" ht="12.75">
      <c r="A42" s="220" t="s">
        <v>28</v>
      </c>
      <c r="B42" s="221"/>
      <c r="C42" s="221"/>
      <c r="D42" s="221"/>
      <c r="E42" s="221"/>
      <c r="F42" s="221"/>
      <c r="G42" s="221"/>
      <c r="H42" s="221"/>
      <c r="I42" s="1">
        <v>34</v>
      </c>
      <c r="J42" s="5">
        <v>9056863</v>
      </c>
      <c r="K42" s="7">
        <v>6364170</v>
      </c>
    </row>
    <row r="43" spans="1:11" ht="12.75">
      <c r="A43" s="220" t="s">
        <v>29</v>
      </c>
      <c r="B43" s="221"/>
      <c r="C43" s="221"/>
      <c r="D43" s="221"/>
      <c r="E43" s="221"/>
      <c r="F43" s="221"/>
      <c r="G43" s="221"/>
      <c r="H43" s="221"/>
      <c r="I43" s="1">
        <v>35</v>
      </c>
      <c r="J43" s="5">
        <v>252084</v>
      </c>
      <c r="K43" s="7">
        <v>277352</v>
      </c>
    </row>
    <row r="44" spans="1:11" ht="12.75">
      <c r="A44" s="209" t="s">
        <v>60</v>
      </c>
      <c r="B44" s="210"/>
      <c r="C44" s="210"/>
      <c r="D44" s="210"/>
      <c r="E44" s="210"/>
      <c r="F44" s="210"/>
      <c r="G44" s="210"/>
      <c r="H44" s="210"/>
      <c r="I44" s="1">
        <v>36</v>
      </c>
      <c r="J44" s="63">
        <f>SUM(J39:J43)</f>
        <v>71806556</v>
      </c>
      <c r="K44" s="52">
        <f>SUM(K39:K43)</f>
        <v>78309231</v>
      </c>
    </row>
    <row r="45" spans="1:11" ht="12.75">
      <c r="A45" s="209" t="s">
        <v>11</v>
      </c>
      <c r="B45" s="210"/>
      <c r="C45" s="210"/>
      <c r="D45" s="210"/>
      <c r="E45" s="210"/>
      <c r="F45" s="210"/>
      <c r="G45" s="210"/>
      <c r="H45" s="210"/>
      <c r="I45" s="1">
        <v>37</v>
      </c>
      <c r="J45" s="63">
        <f>IF(J38&gt;J44,J38-J44,0)</f>
        <v>0</v>
      </c>
      <c r="K45" s="52">
        <f>IF(K38&gt;K44,K38-K44,0)</f>
        <v>100376983</v>
      </c>
    </row>
    <row r="46" spans="1:11" ht="12.75">
      <c r="A46" s="209" t="s">
        <v>12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3">
        <f>IF(J44&gt;J38,J44-J38,0)</f>
        <v>37624415</v>
      </c>
      <c r="K46" s="52">
        <f>IF(K44&gt;K38,K44-K38,0)</f>
        <v>0</v>
      </c>
    </row>
    <row r="47" spans="1:11" ht="12.75">
      <c r="A47" s="220" t="s">
        <v>61</v>
      </c>
      <c r="B47" s="221"/>
      <c r="C47" s="221"/>
      <c r="D47" s="221"/>
      <c r="E47" s="221"/>
      <c r="F47" s="221"/>
      <c r="G47" s="221"/>
      <c r="H47" s="221"/>
      <c r="I47" s="1">
        <v>39</v>
      </c>
      <c r="J47" s="63">
        <f>IF(J19-J20+J32-J33+J45-J46&gt;0,J19-J20+J32-J33+J45-J46,0)</f>
        <v>3635769</v>
      </c>
      <c r="K47" s="52">
        <f>IF(K19-K20+K32-K33+K45-K46&gt;0,K19-K20+K32-K33+K45-K46,0)</f>
        <v>0</v>
      </c>
    </row>
    <row r="48" spans="1:11" ht="12.75">
      <c r="A48" s="220" t="s">
        <v>62</v>
      </c>
      <c r="B48" s="221"/>
      <c r="C48" s="221"/>
      <c r="D48" s="221"/>
      <c r="E48" s="221"/>
      <c r="F48" s="221"/>
      <c r="G48" s="221"/>
      <c r="H48" s="221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11238058</v>
      </c>
    </row>
    <row r="49" spans="1:11" ht="12.75">
      <c r="A49" s="220" t="s">
        <v>135</v>
      </c>
      <c r="B49" s="221"/>
      <c r="C49" s="221"/>
      <c r="D49" s="221"/>
      <c r="E49" s="221"/>
      <c r="F49" s="221"/>
      <c r="G49" s="221"/>
      <c r="H49" s="221"/>
      <c r="I49" s="1">
        <v>41</v>
      </c>
      <c r="J49" s="5">
        <v>42819693</v>
      </c>
      <c r="K49" s="7">
        <v>46455462</v>
      </c>
    </row>
    <row r="50" spans="1:11" ht="12.75">
      <c r="A50" s="220" t="s">
        <v>144</v>
      </c>
      <c r="B50" s="221"/>
      <c r="C50" s="221"/>
      <c r="D50" s="221"/>
      <c r="E50" s="221"/>
      <c r="F50" s="221"/>
      <c r="G50" s="221"/>
      <c r="H50" s="221"/>
      <c r="I50" s="1">
        <v>42</v>
      </c>
      <c r="J50" s="5">
        <v>3635769</v>
      </c>
      <c r="K50" s="7">
        <v>0</v>
      </c>
    </row>
    <row r="51" spans="1:11" ht="12.75">
      <c r="A51" s="220" t="s">
        <v>145</v>
      </c>
      <c r="B51" s="221"/>
      <c r="C51" s="221"/>
      <c r="D51" s="221"/>
      <c r="E51" s="221"/>
      <c r="F51" s="221"/>
      <c r="G51" s="221"/>
      <c r="H51" s="221"/>
      <c r="I51" s="1">
        <v>43</v>
      </c>
      <c r="J51" s="5"/>
      <c r="K51" s="7">
        <v>11238058</v>
      </c>
    </row>
    <row r="52" spans="1:11" ht="12.75">
      <c r="A52" s="242" t="s">
        <v>146</v>
      </c>
      <c r="B52" s="243"/>
      <c r="C52" s="243"/>
      <c r="D52" s="243"/>
      <c r="E52" s="243"/>
      <c r="F52" s="243"/>
      <c r="G52" s="243"/>
      <c r="H52" s="243"/>
      <c r="I52" s="4">
        <v>44</v>
      </c>
      <c r="J52" s="64">
        <f>J49+J50-J51</f>
        <v>46455462</v>
      </c>
      <c r="K52" s="60">
        <f>K49+K50-K51</f>
        <v>35217404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4">
      <selection activeCell="K24" sqref="K24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1" width="9.57421875" style="72" bestFit="1" customWidth="1"/>
    <col min="12" max="16384" width="9.140625" style="72" customWidth="1"/>
  </cols>
  <sheetData>
    <row r="1" spans="1:12" ht="12.75">
      <c r="A1" s="279" t="s">
        <v>247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1"/>
    </row>
    <row r="2" spans="1:12" ht="15.75">
      <c r="A2" s="41"/>
      <c r="B2" s="70"/>
      <c r="C2" s="289" t="s">
        <v>248</v>
      </c>
      <c r="D2" s="289"/>
      <c r="E2" s="73">
        <v>40544</v>
      </c>
      <c r="F2" s="42" t="s">
        <v>216</v>
      </c>
      <c r="G2" s="290">
        <v>40908</v>
      </c>
      <c r="H2" s="291"/>
      <c r="I2" s="70"/>
      <c r="J2" s="70"/>
      <c r="K2" s="70"/>
      <c r="L2" s="74"/>
    </row>
    <row r="3" spans="1:11" ht="23.25">
      <c r="A3" s="292" t="s">
        <v>50</v>
      </c>
      <c r="B3" s="292"/>
      <c r="C3" s="292"/>
      <c r="D3" s="292"/>
      <c r="E3" s="292"/>
      <c r="F3" s="292"/>
      <c r="G3" s="292"/>
      <c r="H3" s="292"/>
      <c r="I3" s="77" t="s">
        <v>271</v>
      </c>
      <c r="J3" s="78" t="s">
        <v>124</v>
      </c>
      <c r="K3" s="78" t="s">
        <v>125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80">
        <v>2</v>
      </c>
      <c r="J4" s="79" t="s">
        <v>249</v>
      </c>
      <c r="K4" s="79" t="s">
        <v>250</v>
      </c>
    </row>
    <row r="5" spans="1:11" ht="12.75">
      <c r="A5" s="281" t="s">
        <v>251</v>
      </c>
      <c r="B5" s="282"/>
      <c r="C5" s="282"/>
      <c r="D5" s="282"/>
      <c r="E5" s="282"/>
      <c r="F5" s="282"/>
      <c r="G5" s="282"/>
      <c r="H5" s="282"/>
      <c r="I5" s="43">
        <v>1</v>
      </c>
      <c r="J5" s="44">
        <v>549448400</v>
      </c>
      <c r="K5" s="44">
        <v>549448400</v>
      </c>
    </row>
    <row r="6" spans="1:11" ht="12.75">
      <c r="A6" s="281" t="s">
        <v>252</v>
      </c>
      <c r="B6" s="282"/>
      <c r="C6" s="282"/>
      <c r="D6" s="282"/>
      <c r="E6" s="282"/>
      <c r="F6" s="282"/>
      <c r="G6" s="282"/>
      <c r="H6" s="282"/>
      <c r="I6" s="43">
        <v>2</v>
      </c>
      <c r="J6" s="45">
        <v>-14328706</v>
      </c>
      <c r="K6" s="45">
        <v>-10135171</v>
      </c>
    </row>
    <row r="7" spans="1:11" ht="12.75">
      <c r="A7" s="281" t="s">
        <v>253</v>
      </c>
      <c r="B7" s="282"/>
      <c r="C7" s="282"/>
      <c r="D7" s="282"/>
      <c r="E7" s="282"/>
      <c r="F7" s="282"/>
      <c r="G7" s="282"/>
      <c r="H7" s="282"/>
      <c r="I7" s="43">
        <v>3</v>
      </c>
      <c r="J7" s="45">
        <v>23022134</v>
      </c>
      <c r="K7" s="45">
        <v>24324149</v>
      </c>
    </row>
    <row r="8" spans="1:11" ht="12.75">
      <c r="A8" s="281" t="s">
        <v>254</v>
      </c>
      <c r="B8" s="282"/>
      <c r="C8" s="282"/>
      <c r="D8" s="282"/>
      <c r="E8" s="282"/>
      <c r="F8" s="282"/>
      <c r="G8" s="282"/>
      <c r="H8" s="282"/>
      <c r="I8" s="43">
        <v>4</v>
      </c>
      <c r="J8" s="45">
        <v>48568065</v>
      </c>
      <c r="K8" s="45">
        <v>57472103</v>
      </c>
    </row>
    <row r="9" spans="1:11" ht="12.75">
      <c r="A9" s="281" t="s">
        <v>255</v>
      </c>
      <c r="B9" s="282"/>
      <c r="C9" s="282"/>
      <c r="D9" s="282"/>
      <c r="E9" s="282"/>
      <c r="F9" s="282"/>
      <c r="G9" s="282"/>
      <c r="H9" s="282"/>
      <c r="I9" s="43">
        <v>5</v>
      </c>
      <c r="J9" s="45">
        <v>26040295</v>
      </c>
      <c r="K9" s="45">
        <v>14017299</v>
      </c>
    </row>
    <row r="10" spans="1:11" ht="12.75">
      <c r="A10" s="281" t="s">
        <v>256</v>
      </c>
      <c r="B10" s="282"/>
      <c r="C10" s="282"/>
      <c r="D10" s="282"/>
      <c r="E10" s="282"/>
      <c r="F10" s="282"/>
      <c r="G10" s="282"/>
      <c r="H10" s="282"/>
      <c r="I10" s="43">
        <v>6</v>
      </c>
      <c r="J10" s="45">
        <v>0</v>
      </c>
      <c r="K10" s="45">
        <v>0</v>
      </c>
    </row>
    <row r="11" spans="1:11" ht="12.75">
      <c r="A11" s="281" t="s">
        <v>257</v>
      </c>
      <c r="B11" s="282"/>
      <c r="C11" s="282"/>
      <c r="D11" s="282"/>
      <c r="E11" s="282"/>
      <c r="F11" s="282"/>
      <c r="G11" s="282"/>
      <c r="H11" s="282"/>
      <c r="I11" s="43">
        <v>7</v>
      </c>
      <c r="J11" s="45">
        <v>0</v>
      </c>
      <c r="K11" s="45">
        <v>0</v>
      </c>
    </row>
    <row r="12" spans="1:11" ht="12.75">
      <c r="A12" s="281" t="s">
        <v>258</v>
      </c>
      <c r="B12" s="282"/>
      <c r="C12" s="282"/>
      <c r="D12" s="282"/>
      <c r="E12" s="282"/>
      <c r="F12" s="282"/>
      <c r="G12" s="282"/>
      <c r="H12" s="282"/>
      <c r="I12" s="43">
        <v>8</v>
      </c>
      <c r="J12" s="45">
        <v>-17504852</v>
      </c>
      <c r="K12" s="45">
        <v>-19274863</v>
      </c>
    </row>
    <row r="13" spans="1:11" ht="12.75">
      <c r="A13" s="281" t="s">
        <v>259</v>
      </c>
      <c r="B13" s="282"/>
      <c r="C13" s="282"/>
      <c r="D13" s="282"/>
      <c r="E13" s="282"/>
      <c r="F13" s="282"/>
      <c r="G13" s="282"/>
      <c r="H13" s="282"/>
      <c r="I13" s="43">
        <v>9</v>
      </c>
      <c r="J13" s="45">
        <v>0</v>
      </c>
      <c r="K13" s="45">
        <v>0</v>
      </c>
    </row>
    <row r="14" spans="1:11" ht="12.75">
      <c r="A14" s="283" t="s">
        <v>260</v>
      </c>
      <c r="B14" s="284"/>
      <c r="C14" s="284"/>
      <c r="D14" s="284"/>
      <c r="E14" s="284"/>
      <c r="F14" s="284"/>
      <c r="G14" s="284"/>
      <c r="H14" s="284"/>
      <c r="I14" s="43">
        <v>10</v>
      </c>
      <c r="J14" s="75">
        <f>SUM(J5:J13)</f>
        <v>615245336</v>
      </c>
      <c r="K14" s="75">
        <f>SUM(K5:K13)</f>
        <v>615851917</v>
      </c>
    </row>
    <row r="15" spans="1:11" ht="12.75">
      <c r="A15" s="281" t="s">
        <v>261</v>
      </c>
      <c r="B15" s="282"/>
      <c r="C15" s="282"/>
      <c r="D15" s="282"/>
      <c r="E15" s="282"/>
      <c r="F15" s="282"/>
      <c r="G15" s="282"/>
      <c r="H15" s="282"/>
      <c r="I15" s="43">
        <v>11</v>
      </c>
      <c r="J15" s="45">
        <v>0</v>
      </c>
      <c r="K15" s="45">
        <v>0</v>
      </c>
    </row>
    <row r="16" spans="1:11" ht="12.75">
      <c r="A16" s="281" t="s">
        <v>262</v>
      </c>
      <c r="B16" s="282"/>
      <c r="C16" s="282"/>
      <c r="D16" s="282"/>
      <c r="E16" s="282"/>
      <c r="F16" s="282"/>
      <c r="G16" s="282"/>
      <c r="H16" s="282"/>
      <c r="I16" s="43">
        <v>12</v>
      </c>
      <c r="J16" s="45">
        <v>0</v>
      </c>
      <c r="K16" s="45">
        <v>0</v>
      </c>
    </row>
    <row r="17" spans="1:11" ht="12.75">
      <c r="A17" s="281" t="s">
        <v>263</v>
      </c>
      <c r="B17" s="282"/>
      <c r="C17" s="282"/>
      <c r="D17" s="282"/>
      <c r="E17" s="282"/>
      <c r="F17" s="282"/>
      <c r="G17" s="282"/>
      <c r="H17" s="282"/>
      <c r="I17" s="43">
        <v>13</v>
      </c>
      <c r="J17" s="45">
        <v>0</v>
      </c>
      <c r="K17" s="45">
        <v>0</v>
      </c>
    </row>
    <row r="18" spans="1:11" ht="12.75">
      <c r="A18" s="281" t="s">
        <v>264</v>
      </c>
      <c r="B18" s="282"/>
      <c r="C18" s="282"/>
      <c r="D18" s="282"/>
      <c r="E18" s="282"/>
      <c r="F18" s="282"/>
      <c r="G18" s="282"/>
      <c r="H18" s="282"/>
      <c r="I18" s="43">
        <v>14</v>
      </c>
      <c r="J18" s="45">
        <v>0</v>
      </c>
      <c r="K18" s="45">
        <v>0</v>
      </c>
    </row>
    <row r="19" spans="1:11" ht="12.75">
      <c r="A19" s="281" t="s">
        <v>265</v>
      </c>
      <c r="B19" s="282"/>
      <c r="C19" s="282"/>
      <c r="D19" s="282"/>
      <c r="E19" s="282"/>
      <c r="F19" s="282"/>
      <c r="G19" s="282"/>
      <c r="H19" s="282"/>
      <c r="I19" s="43">
        <v>15</v>
      </c>
      <c r="J19" s="45">
        <v>0</v>
      </c>
      <c r="K19" s="45">
        <v>0</v>
      </c>
    </row>
    <row r="20" spans="1:11" ht="12.75">
      <c r="A20" s="281" t="s">
        <v>266</v>
      </c>
      <c r="B20" s="282"/>
      <c r="C20" s="282"/>
      <c r="D20" s="282"/>
      <c r="E20" s="282"/>
      <c r="F20" s="282"/>
      <c r="G20" s="282"/>
      <c r="H20" s="282"/>
      <c r="I20" s="43">
        <v>16</v>
      </c>
      <c r="J20" s="45">
        <v>0</v>
      </c>
      <c r="K20" s="45">
        <v>0</v>
      </c>
    </row>
    <row r="21" spans="1:11" ht="12.75">
      <c r="A21" s="283" t="s">
        <v>267</v>
      </c>
      <c r="B21" s="284"/>
      <c r="C21" s="284"/>
      <c r="D21" s="284"/>
      <c r="E21" s="284"/>
      <c r="F21" s="284"/>
      <c r="G21" s="284"/>
      <c r="H21" s="284"/>
      <c r="I21" s="43">
        <v>17</v>
      </c>
      <c r="J21" s="76">
        <f>SUM(J15:J20)</f>
        <v>0</v>
      </c>
      <c r="K21" s="76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268</v>
      </c>
      <c r="B23" s="274"/>
      <c r="C23" s="274"/>
      <c r="D23" s="274"/>
      <c r="E23" s="274"/>
      <c r="F23" s="274"/>
      <c r="G23" s="274"/>
      <c r="H23" s="274"/>
      <c r="I23" s="46">
        <v>18</v>
      </c>
      <c r="J23" s="44">
        <v>0</v>
      </c>
      <c r="K23" s="44">
        <v>0</v>
      </c>
    </row>
    <row r="24" spans="1:11" ht="17.25" customHeight="1">
      <c r="A24" s="275" t="s">
        <v>269</v>
      </c>
      <c r="B24" s="276"/>
      <c r="C24" s="276"/>
      <c r="D24" s="276"/>
      <c r="E24" s="276"/>
      <c r="F24" s="276"/>
      <c r="G24" s="276"/>
      <c r="H24" s="276"/>
      <c r="I24" s="47">
        <v>19</v>
      </c>
      <c r="J24" s="76">
        <v>0</v>
      </c>
      <c r="K24" s="76">
        <v>0</v>
      </c>
    </row>
    <row r="25" spans="1:11" ht="30" customHeight="1">
      <c r="A25" s="277" t="s">
        <v>270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1" sqref="A11:J1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4" t="s">
        <v>246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5" t="s">
        <v>306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2012-02-13T13:42:50Z</cp:lastPrinted>
  <dcterms:created xsi:type="dcterms:W3CDTF">2008-10-17T11:51:54Z</dcterms:created>
  <dcterms:modified xsi:type="dcterms:W3CDTF">2012-02-13T15:11:17Z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