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6"/>
  </bookViews>
  <sheets>
    <sheet name="Naslovnica" sheetId="1" r:id="rId1"/>
    <sheet name="Izvještaj poslovodstva" sheetId="2" r:id="rId2"/>
    <sheet name="Izjava odgovorne osobe" sheetId="3" r:id="rId3"/>
    <sheet name="OPĆI PODACI" sheetId="4" r:id="rId4"/>
    <sheet name="Bilanca" sheetId="5" r:id="rId5"/>
    <sheet name="RDG" sheetId="6" r:id="rId6"/>
    <sheet name="NT_I" sheetId="7" r:id="rId7"/>
    <sheet name="PK" sheetId="8" r:id="rId8"/>
    <sheet name="Bilješke" sheetId="9" r:id="rId9"/>
  </sheets>
  <definedNames>
    <definedName name="_xlnm.Print_Area" localSheetId="8">'Bilješke'!$A$1:$J$53</definedName>
    <definedName name="_xlnm.Print_Area" localSheetId="3">'OPĆI PODACI'!$A$1:$I$63</definedName>
    <definedName name="_xlnm.Print_Area" localSheetId="7">'PK'!$A$1:$K$25</definedName>
  </definedNames>
  <calcPr fullCalcOnLoad="1"/>
</workbook>
</file>

<file path=xl/sharedStrings.xml><?xml version="1.0" encoding="utf-8"?>
<sst xmlns="http://schemas.openxmlformats.org/spreadsheetml/2006/main" count="442" uniqueCount="406">
  <si>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</si>
  <si>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</si>
  <si>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</si>
  <si>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</si>
  <si>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</si>
  <si>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</si>
  <si>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</si>
  <si>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</si>
  <si>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</si>
  <si>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</si>
  <si>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</si>
  <si>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</si>
  <si>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</si>
  <si>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</si>
  <si>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</si>
  <si>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</si>
  <si>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</si>
  <si>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</si>
  <si>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</si>
  <si>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</si>
  <si>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</si>
  <si>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</si>
  <si>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</si>
  <si>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</si>
  <si>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</si>
  <si>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</si>
  <si>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</si>
  <si>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</si>
  <si>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</si>
  <si>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</si>
  <si>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</si>
  <si>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</si>
  <si>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</si>
  <si>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</si>
  <si>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</si>
  <si>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</si>
  <si>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</si>
  <si>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</si>
  <si>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</si>
  <si>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</si>
  <si>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</si>
  <si>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</si>
  <si>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</si>
  <si>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</si>
  <si>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</si>
  <si>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</si>
  <si>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</si>
  <si>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</si>
  <si>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</si>
  <si>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</si>
  <si>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</si>
  <si>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</si>
  <si>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</si>
  <si>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</si>
  <si>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</si>
  <si>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</si>
  <si>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</si>
  <si>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</si>
  <si>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</si>
  <si>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</si>
  <si>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</si>
  <si>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</si>
  <si>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</si>
  <si>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</si>
  <si>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</si>
  <si>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</si>
  <si>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</si>
  <si>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</si>
  <si>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</si>
  <si>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</si>
  <si>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</si>
  <si>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</si>
  <si>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</si>
  <si>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</si>
  <si>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</si>
  <si>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</si>
  <si>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</si>
  <si>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</si>
  <si>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</si>
  <si>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</si>
  <si>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</si>
  <si>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</si>
  <si>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</si>
  <si>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</si>
  <si>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</si>
  <si>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</si>
  <si>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</si>
  <si>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</si>
  <si>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</si>
  <si>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</si>
  <si>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</si>
  <si>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</si>
  <si>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</si>
  <si>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</si>
  <si>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</si>
  <si>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</si>
  <si>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</si>
  <si>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</si>
  <si>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</si>
  <si>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</si>
  <si>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</si>
  <si>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</si>
  <si>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</si>
  <si>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</si>
  <si>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</si>
  <si>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</si>
  <si>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</si>
  <si>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</si>
  <si>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</si>
  <si>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</si>
  <si>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</si>
  <si>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</si>
  <si>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</si>
  <si>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</si>
  <si>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</si>
  <si>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</si>
  <si>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</si>
  <si>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</si>
  <si>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</si>
  <si>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</si>
  <si>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</si>
  <si>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</si>
  <si>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</si>
  <si>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</si>
  <si>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</si>
  <si>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</si>
  <si>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</si>
  <si>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</si>
  <si>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</si>
  <si>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</si>
  <si>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</si>
  <si>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</si>
  <si>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</si>
  <si>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</si>
  <si>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</si>
  <si>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</si>
  <si>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</si>
  <si>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</si>
  <si>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</si>
  <si>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</si>
  <si>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</si>
  <si>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</si>
  <si>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</si>
  <si>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</si>
  <si>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</si>
  <si>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</si>
  <si>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</si>
  <si>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</si>
  <si>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</si>
  <si>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</si>
  <si>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</si>
  <si>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</si>
  <si>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</si>
  <si>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</si>
  <si>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</si>
  <si>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</si>
  <si>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</si>
  <si>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</si>
  <si>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</si>
  <si>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</si>
  <si>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</si>
  <si>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</si>
  <si>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</si>
  <si>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</si>
  <si>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</si>
  <si>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</si>
  <si>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</si>
  <si>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</si>
  <si>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</si>
  <si>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</si>
  <si>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</si>
  <si>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</si>
  <si>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</si>
  <si>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</si>
  <si>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</si>
  <si>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</si>
  <si>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</si>
  <si>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</si>
  <si>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</si>
  <si>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</si>
  <si>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</si>
  <si>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</si>
  <si>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</si>
  <si>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</si>
  <si>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</si>
  <si>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</si>
  <si>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</si>
  <si>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</si>
  <si>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</si>
  <si>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</si>
  <si>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</si>
  <si>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</si>
  <si>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</si>
  <si>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</si>
  <si>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</si>
  <si>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</si>
  <si>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</si>
  <si>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</si>
  <si>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</si>
  <si>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</si>
  <si>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</si>
  <si>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</si>
  <si>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</si>
  <si>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</si>
  <si>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</si>
  <si>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</si>
  <si>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</si>
  <si>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</si>
  <si>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</si>
  <si>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</si>
  <si>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</si>
  <si>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</si>
  <si>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</si>
  <si>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</si>
  <si>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</si>
  <si>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</si>
  <si>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</si>
  <si>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</si>
  <si>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</si>
  <si>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</si>
  <si>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</si>
  <si>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</si>
  <si>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</si>
  <si>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</si>
  <si>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</si>
  <si>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</si>
  <si>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</si>
  <si>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</si>
  <si>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</si>
  <si>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</si>
  <si>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</si>
  <si>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</si>
  <si>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</si>
  <si>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</si>
  <si>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</si>
  <si>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</si>
  <si>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</si>
  <si>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</si>
  <si>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</si>
  <si>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</si>
  <si>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</si>
  <si>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</si>
  <si>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</si>
  <si>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</si>
  <si>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</si>
  <si>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</si>
  <si>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</si>
  <si>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</si>
  <si>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</si>
  <si>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</si>
  <si>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</si>
  <si>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</si>
  <si>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</si>
  <si>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</si>
  <si>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</si>
  <si>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</si>
  <si>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</si>
  <si>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</si>
  <si>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</si>
  <si>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</si>
  <si>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</si>
  <si>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</si>
  <si>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</si>
  <si>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</si>
  <si>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</si>
  <si>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</si>
  <si>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</si>
  <si>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</si>
  <si>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</si>
  <si>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</si>
  <si>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</si>
  <si>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</si>
  <si>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</si>
  <si>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</si>
  <si>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</si>
  <si>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</si>
  <si>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</si>
  <si>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</si>
  <si>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</si>
  <si>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</si>
  <si>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</si>
  <si>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</si>
  <si>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</si>
  <si>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</si>
  <si>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</si>
  <si>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</si>
  <si>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</si>
  <si>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</si>
  <si>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</si>
  <si>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</si>
  <si>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</si>
  <si>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</si>
  <si>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</si>
  <si>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</si>
  <si>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DA</t>
  </si>
  <si>
    <t>1082</t>
  </si>
  <si>
    <t xml:space="preserve"> </t>
  </si>
  <si>
    <t>Kraš-trgovina d.o.o.,Zagreb</t>
  </si>
  <si>
    <t>Kraš trgovina d.o.o., Široki Brijeg</t>
  </si>
  <si>
    <t>Mira a.d.,Prijedor</t>
  </si>
  <si>
    <t>Krašcommerce d.o.o., Ljubljana</t>
  </si>
  <si>
    <t>Karolina d.o.o., Osijek</t>
  </si>
  <si>
    <t>Zagreb, Ravnice 48</t>
  </si>
  <si>
    <t>Široki Brijeg, Visoka Glavica 15, BiH</t>
  </si>
  <si>
    <t>Prijedor, Kralja Aleksandra 3, BiH</t>
  </si>
  <si>
    <t>Ljubljana, Tivolska cesta 30, Slovenija</t>
  </si>
  <si>
    <t xml:space="preserve">Osijek, Vukovarska cesta 209 a  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</si>
  <si>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</si>
  <si>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</si>
  <si>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</si>
  <si>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</si>
  <si>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</si>
  <si>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</si>
  <si>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</si>
  <si>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01/2396433</t>
  </si>
  <si>
    <t>01/2396579</t>
  </si>
  <si>
    <t>igranic@kras.hr</t>
  </si>
  <si>
    <t>Bulić Damir</t>
  </si>
  <si>
    <t>Kraškomerc Kraš d.o.o.e.l., Skopje</t>
  </si>
  <si>
    <t>Skopje, Dame Gruev 3., Makedonija</t>
  </si>
  <si>
    <t>stanje na dan 31.12.2011</t>
  </si>
  <si>
    <t>Obveznik: KRAŠ, d.d. Zagreb</t>
  </si>
  <si>
    <t>u razdoblju _01.01.2011 do 31.12.2011</t>
  </si>
  <si>
    <t>Obveznik: KRAŠ, d.d. Zagreb_____________________________________________________________</t>
  </si>
  <si>
    <t>u razdoblju 01.01.2011 do 31.12.2011</t>
  </si>
  <si>
    <t>Zbog stjecanja novog ovisnog društva podaci nisu usporedni sa proteklim razdobljima.</t>
  </si>
  <si>
    <t>Kraš d.d., Zagreb</t>
  </si>
  <si>
    <t>OIB: :94989605030</t>
  </si>
  <si>
    <t>Priopćenje za javnost i medije</t>
  </si>
  <si>
    <t>Za objavu odmah</t>
  </si>
  <si>
    <t>REZULTATI POSLOVANJA KRAŠ GRUPE ZA RAZDOBLJE I-XII  2011.GODINE</t>
  </si>
  <si>
    <t>S UKLJUČENIM ČETVRTIM TROMJESEČJEM 2011. GODINE</t>
  </si>
  <si>
    <t xml:space="preserve"> -PRIVREMENI, NEREVIDIRANI, KONSOLIDIRANI</t>
  </si>
  <si>
    <t>obavještavamo da je SET FINANCIJSKIH IZVJEŠTAJA ZA RAZDOBLJE I-XII  2011. godine</t>
  </si>
  <si>
    <t xml:space="preserve">(KRAŠ, d.d. MATICA i KRAŠ GRUPA), Međuizvještaj poslovodstva i Izjava osobe odgovorne </t>
  </si>
  <si>
    <t>za sastavljanje  financijskih izvještaja (KRAŠ, d.d. MATICA i KRAŠ GRUPA) za RAZDOBLJE I-XII</t>
  </si>
  <si>
    <t xml:space="preserve"> 2011. godine  objavljen na internetskim stranicama Društva www.kras.hr,  na internetskim </t>
  </si>
  <si>
    <t>stranicama Zagrebačke burze d.d. Zagreb, te je dostavljen HINA-i putem sustava HinaOTS,</t>
  </si>
  <si>
    <t>u Službeni registar propisanih informacija i Hrvatskoj agenciji za nadzor financijskih usluga.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</si>
  <si>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</si>
  <si>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</si>
  <si>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</si>
  <si>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</si>
  <si>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</si>
  <si>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</si>
  <si>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</si>
  <si>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</si>
  <si>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</si>
  <si>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IZVJEŠTAJ POSLOVODSTVA</t>
  </si>
  <si>
    <t xml:space="preserve">PRIVREMENI NEREVIDIRANI REZULTATI POSLOVANJA KRAŠ GRUPE </t>
  </si>
  <si>
    <t>ZA RAZDOBLJE I-XII 2011. GODINE</t>
  </si>
  <si>
    <t xml:space="preserve"> 1.139,8 milijuna kuna.</t>
  </si>
  <si>
    <t>Ukupni konsolidirani rashodi u poslovnoj 2011. godini ostvareni su u iznosu od  1.106,6 milijuna kuna.</t>
  </si>
  <si>
    <t xml:space="preserve">KRAŠ GRUPA je u poslovnoj  2011. godini nakon pokrića ukupnih rashoda poslovanja ostvarila </t>
  </si>
  <si>
    <t xml:space="preserve"> dobit prije porezivanja u iznosu od 33,2 milijuna kuna, dok neto dobit razdoblja iznosi 25  milijuna kuna.</t>
  </si>
  <si>
    <t>Neto dobit pripisana imateljima kapitala MATICE  ostvarena je u iznosu od 24,2 milijuna kuna.</t>
  </si>
  <si>
    <t>Zarada po dionici za razdoblje siječanj-prosinac  2011. godine iznosi 23,51 kunu.</t>
  </si>
  <si>
    <t xml:space="preserve">U odnosu na isto razdoblje prošle godine porasli su ukupni prihodi za 10,3%  i ukupni rashodi za 10,1%, </t>
  </si>
  <si>
    <t>kao i dobit  KRAŠ GRUPE.</t>
  </si>
  <si>
    <t xml:space="preserve">Na povećanje ukupnih prihoda i ukupnih rashoda znatan utjecaj imalo je stjecanje Karoline iz Osijeka, </t>
  </si>
  <si>
    <t xml:space="preserve">zbog čega podaci iz financijskog izvještaja za poslovnu 2011. godinu  nisu usporedivi sa podacima iz </t>
  </si>
  <si>
    <t>financijskog izvještaja za poslovnu 2010. godinu.</t>
  </si>
  <si>
    <t xml:space="preserve">Na domaćem tržištu ostvareni su prihodi od prodaje u visini  od 600,4  milijuna kuna, dok su </t>
  </si>
  <si>
    <t xml:space="preserve"> prihodi  od prodaje u inozemstvu ostvareni u visini od 460,6 milijuna kuna.</t>
  </si>
  <si>
    <t xml:space="preserve">Na obujam prodaje na domaćem tržištu najviše je utjecala visoka razina uvoza konditorskih proizvoda, te </t>
  </si>
  <si>
    <t>smanjena kupovna moći uvjetovana krizom.</t>
  </si>
  <si>
    <t>U promatranom razdoblju povećan je izvoz na prekomorska tržišta - Saudijsku Arabiju, Australiju</t>
  </si>
  <si>
    <t xml:space="preserve"> i Kanadu,  na regionalna tržišta - Sloveniju, Makedoniju i Crnu Goru, te u Češku.</t>
  </si>
  <si>
    <t>Na kretanje konsolidiranih rashoda negativno se odrazilo povećanje cijena glavnih sirovina:</t>
  </si>
  <si>
    <t xml:space="preserve"> šećera, brašna, mlijeka u prahu, bombonskog sirupa, biljnih masti i drugih sirovina, te energenata.</t>
  </si>
  <si>
    <t xml:space="preserve">Rast konsolidiranih rashoda posljedica je povećanih ulaganja u tržište kao i  većih izdataka za kamate, </t>
  </si>
  <si>
    <t>te negativnih tečajnih razlika.</t>
  </si>
  <si>
    <t xml:space="preserve">Nakon provedene akvizicije Karoline koncem ožujka 2011. godine, u drugoj polovici godine uspješno je </t>
  </si>
  <si>
    <t xml:space="preserve">provedena integracija Karoline u poslovni sustav Kraša. Uložena su zanačajna sredstva u infrastrukturu i </t>
  </si>
  <si>
    <t xml:space="preserve">proizvodne linije čime su povećani proizvodni kapaciteti i unaprijeđena  tehnologija, što je rezultiralo </t>
  </si>
  <si>
    <t>povećanom proizvodnjom i zaposlenošću.</t>
  </si>
  <si>
    <t xml:space="preserve">U poslovnoj 2011. godini u kojoj je Kraš obilježio 100-tu obljetnicu poslovanja na tržište je lansirano više </t>
  </si>
  <si>
    <t xml:space="preserve">novih i inoviranih proizvoda:  čajno pecivo Kraš express, Spekulas čajno pecivo, čokolada Životinjsko </t>
  </si>
  <si>
    <t>carstvo - Dinosauri i Escura praline, te redizajnirani brendovi Domaćica i obiteljske napolitanke.</t>
  </si>
  <si>
    <t>Poslovna politika i  ciljevi KRAŠ GRUPE za 2011. godinu kontinuirano  su usmjereni na maksimalnu</t>
  </si>
  <si>
    <t xml:space="preserve"> prilagodbu gospodarskim uvjetima i tržišnim trendovima, s ciljem održavanja stabilnosti proizvodnje i </t>
  </si>
  <si>
    <t>ukupnog poslovanja, te održavanja tekuće likvidnosti.</t>
  </si>
  <si>
    <t xml:space="preserve"> Kraš,  d.d. Zagreb</t>
  </si>
  <si>
    <t>Zagreb,veljača 2012. godine</t>
  </si>
  <si>
    <t>Uprava Društva</t>
  </si>
  <si>
    <t>Izjava osobe odgovorne za sastavljanje  financijskih izvještaja za razdoblje</t>
  </si>
  <si>
    <t xml:space="preserve">I-XII  2011. godine s uključenim četvrtim tromjesečjem 2011. godine  </t>
  </si>
  <si>
    <t>KRAŠ, d.d. MATICA i KRAŠ GRUPA</t>
  </si>
  <si>
    <t>(sukladno članku 403.stavku 2. Zakona o tržištu kapitala)</t>
  </si>
  <si>
    <t>Prema mojem najboljem saznanju:</t>
  </si>
  <si>
    <t>1. set financijskih izvještaja KRAŠ, d.d. MATICA za razdoblje I-XII 2011. godine i set</t>
  </si>
  <si>
    <t xml:space="preserve"> konsolidiranih financijskih  KRAŠ GRUPE za RAZDOBLJE I-XII  2011. godine sastavljeni </t>
  </si>
  <si>
    <t xml:space="preserve"> su u skladu s Međunarodnim standardima financijskog izvještavanja odobrenih za </t>
  </si>
  <si>
    <t xml:space="preserve"> primjenu u Republici Hrvatskoj, te daju cjelovit,  fer i istinit prikaz imovine i obveza, </t>
  </si>
  <si>
    <t xml:space="preserve">dobitaka, financijskog položaja i  poslovanja Kraš, d.d. Zagreb i ovisnih društava  </t>
  </si>
  <si>
    <t>uključenih u konsolidaciju kao cjelinu;</t>
  </si>
  <si>
    <t>2. međuizvještaj poslovodstva za razdoblje I-XII 2011. godine sadrži istinit prikaz razvoja</t>
  </si>
  <si>
    <t xml:space="preserve">i rezultata poslovanja i položaja  Kraš, d.d. Zagreb i ovisnih društava uključenih u </t>
  </si>
  <si>
    <t xml:space="preserve"> konsolidaciju.</t>
  </si>
  <si>
    <t>U Zagrebu, veljača 2012. godine</t>
  </si>
  <si>
    <t>Za Kraš,  d.d. Zagreb</t>
  </si>
  <si>
    <t>direktorica računovodstva</t>
  </si>
  <si>
    <t xml:space="preserve">KRAŠ GRUPA je u poslovnoj  2011. godini ostvarila  konsolidirane ukupne prihode u iznosu od </t>
  </si>
  <si>
    <t>Ivanka Granić, dipl.oec., v.r.</t>
  </si>
  <si>
    <t>Damir Bulić, v.r.</t>
  </si>
  <si>
    <t>(Zagreb, 14.02.2012.) Temeljem članka 440., stavka 4. Zakona o tržištu kapitala,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</si>
</sst>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8" xfId="57" applyFont="1" applyBorder="1" applyAlignment="1" applyProtection="1">
      <alignment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G7" sqref="G7"/>
    </sheetView>
  </sheetViews>
  <sheetFormatPr defaultColWidth="9.140625" defaultRowHeight="12.75"/>
  <sheetData>
    <row r="6" spans="1:9" ht="12.75">
      <c r="A6" s="124" t="s">
        <v>326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327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 t="s">
        <v>328</v>
      </c>
      <c r="B9" s="125"/>
      <c r="C9" s="125"/>
      <c r="D9" s="125"/>
      <c r="E9" s="125"/>
      <c r="F9" s="126" t="s">
        <v>329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330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8" t="s">
        <v>331</v>
      </c>
      <c r="B12" s="128"/>
      <c r="C12" s="128"/>
      <c r="D12" s="128"/>
      <c r="E12" s="128"/>
      <c r="F12" s="128"/>
      <c r="I12" s="125"/>
    </row>
    <row r="13" spans="1:9" ht="15">
      <c r="A13" s="125"/>
      <c r="B13" s="125"/>
      <c r="C13" s="125"/>
      <c r="D13" s="127" t="s">
        <v>332</v>
      </c>
      <c r="E13" s="127"/>
      <c r="F13" s="127"/>
      <c r="G13" s="127"/>
      <c r="H13" s="127"/>
      <c r="I13" s="125"/>
    </row>
    <row r="14" spans="1:9" ht="15">
      <c r="A14" s="125"/>
      <c r="B14" s="125"/>
      <c r="C14" s="125"/>
      <c r="D14" s="127"/>
      <c r="E14" s="127"/>
      <c r="F14" s="127"/>
      <c r="G14" s="127"/>
      <c r="H14" s="127"/>
      <c r="I14" s="125"/>
    </row>
    <row r="15" spans="1:9" ht="12.75">
      <c r="A15" s="125" t="s">
        <v>405</v>
      </c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25" t="s">
        <v>333</v>
      </c>
      <c r="B16" s="125"/>
      <c r="C16" s="125"/>
      <c r="D16" s="125"/>
      <c r="E16" s="125"/>
      <c r="F16" s="125"/>
      <c r="G16" s="125"/>
      <c r="H16" s="125"/>
      <c r="I16" s="125"/>
    </row>
    <row r="17" spans="1:9" ht="12.75">
      <c r="A17" s="125" t="s">
        <v>334</v>
      </c>
      <c r="B17" s="125"/>
      <c r="C17" s="125"/>
      <c r="D17" s="125"/>
      <c r="E17" s="125"/>
      <c r="F17" s="125"/>
      <c r="G17" s="125"/>
      <c r="H17" s="125"/>
      <c r="I17" s="125"/>
    </row>
    <row r="18" spans="1:9" ht="12.75">
      <c r="A18" s="125" t="s">
        <v>335</v>
      </c>
      <c r="B18" s="125"/>
      <c r="C18" s="125"/>
      <c r="D18" s="125"/>
      <c r="E18" s="125"/>
      <c r="F18" s="125"/>
      <c r="G18" s="125"/>
      <c r="H18" s="125"/>
      <c r="I18" s="125"/>
    </row>
    <row r="19" spans="1:9" ht="12.75">
      <c r="A19" s="125" t="s">
        <v>336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337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338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6:9" ht="12.75">
      <c r="F23" s="125"/>
      <c r="G23" s="125"/>
      <c r="H23" s="125"/>
      <c r="I23" s="125"/>
    </row>
    <row r="24" spans="1:9" ht="12.75">
      <c r="A24" s="124" t="s">
        <v>339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4" t="s">
        <v>340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4" t="s">
        <v>291</v>
      </c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341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4" t="s">
        <v>342</v>
      </c>
      <c r="B28" s="125"/>
      <c r="C28" s="125"/>
      <c r="D28" s="125"/>
      <c r="E28" s="125"/>
      <c r="F28" s="125"/>
      <c r="G28" s="125"/>
      <c r="H28" s="125"/>
      <c r="I28" s="125"/>
    </row>
    <row r="29" spans="1:9" ht="12.75">
      <c r="A29" s="124" t="s">
        <v>343</v>
      </c>
      <c r="B29" s="125"/>
      <c r="C29" s="125"/>
      <c r="D29" s="125"/>
      <c r="E29" s="125"/>
      <c r="F29" s="125"/>
      <c r="G29" s="125"/>
      <c r="H29" s="125"/>
      <c r="I29" s="125"/>
    </row>
    <row r="30" spans="1:9" ht="12.75">
      <c r="A30" s="124" t="s">
        <v>344</v>
      </c>
      <c r="B30" s="125"/>
      <c r="C30" s="125"/>
      <c r="D30" s="125"/>
      <c r="E30" s="125"/>
      <c r="F30" s="125"/>
      <c r="G30" s="125"/>
      <c r="H30" s="125"/>
      <c r="I30" s="125"/>
    </row>
    <row r="31" spans="1:9" ht="12.75">
      <c r="A31" s="124" t="s">
        <v>345</v>
      </c>
      <c r="B31" s="125"/>
      <c r="C31" s="125"/>
      <c r="D31" s="125"/>
      <c r="E31" s="125"/>
      <c r="F31" s="125"/>
      <c r="G31" s="125"/>
      <c r="H31" s="125"/>
      <c r="I31" s="125"/>
    </row>
    <row r="32" spans="1:5" ht="12.75">
      <c r="A32" s="124" t="s">
        <v>346</v>
      </c>
      <c r="B32" s="125"/>
      <c r="C32" s="125"/>
      <c r="D32" s="125"/>
      <c r="E32" s="1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3"/>
  <sheetViews>
    <sheetView zoomScalePageLayoutView="0" workbookViewId="0" topLeftCell="A7">
      <selection activeCell="I10" sqref="I10"/>
    </sheetView>
  </sheetViews>
  <sheetFormatPr defaultColWidth="9.140625" defaultRowHeight="12.75"/>
  <cols>
    <col min="9" max="9" width="14.7109375" style="0" customWidth="1"/>
  </cols>
  <sheetData>
    <row r="5" spans="1:9" ht="12.75">
      <c r="A5" s="129" t="s">
        <v>326</v>
      </c>
      <c r="B5" s="129"/>
      <c r="C5" s="129"/>
      <c r="D5" s="129"/>
      <c r="E5" s="129"/>
      <c r="F5" s="129"/>
      <c r="G5" s="129"/>
      <c r="H5" s="130"/>
      <c r="I5" s="130"/>
    </row>
    <row r="6" spans="1:9" ht="12.75">
      <c r="A6" s="129" t="s">
        <v>327</v>
      </c>
      <c r="B6" s="129"/>
      <c r="C6" s="129"/>
      <c r="D6" s="129"/>
      <c r="E6" s="129"/>
      <c r="F6" s="131" t="s">
        <v>347</v>
      </c>
      <c r="G6" s="129"/>
      <c r="H6" s="130"/>
      <c r="I6" s="130"/>
    </row>
    <row r="7" spans="1:9" ht="12.75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.75">
      <c r="A8" s="129"/>
      <c r="B8" s="129"/>
      <c r="C8" s="131" t="s">
        <v>348</v>
      </c>
      <c r="D8" s="129"/>
      <c r="E8" s="129"/>
      <c r="F8" s="129"/>
      <c r="G8" s="129"/>
      <c r="H8" s="129"/>
      <c r="I8" s="129"/>
    </row>
    <row r="9" spans="1:9" ht="12.75">
      <c r="A9" s="132" t="s">
        <v>349</v>
      </c>
      <c r="B9" s="131"/>
      <c r="C9" s="131"/>
      <c r="D9" s="131"/>
      <c r="E9" s="131"/>
      <c r="F9" s="131"/>
      <c r="G9" s="131"/>
      <c r="H9" s="131"/>
      <c r="I9" s="129"/>
    </row>
    <row r="10" spans="1:9" ht="12.75">
      <c r="A10" s="131"/>
      <c r="B10" s="131"/>
      <c r="C10" s="131" t="s">
        <v>350</v>
      </c>
      <c r="D10" s="131"/>
      <c r="E10" s="131"/>
      <c r="F10" s="131"/>
      <c r="G10" s="131"/>
      <c r="H10" s="129"/>
      <c r="I10" s="129"/>
    </row>
    <row r="11" spans="1:9" ht="12.75">
      <c r="A11" s="131"/>
      <c r="B11" s="131"/>
      <c r="C11" s="131"/>
      <c r="D11" s="131"/>
      <c r="E11" s="131"/>
      <c r="F11" s="131"/>
      <c r="G11" s="131"/>
      <c r="H11" s="129"/>
      <c r="I11" s="129"/>
    </row>
    <row r="12" spans="1:9" ht="12.75">
      <c r="A12" s="129" t="s">
        <v>402</v>
      </c>
      <c r="B12" s="131"/>
      <c r="C12" s="131"/>
      <c r="D12" s="131"/>
      <c r="E12" s="129"/>
      <c r="F12" s="129"/>
      <c r="G12" s="129"/>
      <c r="H12" s="129"/>
      <c r="I12" s="129"/>
    </row>
    <row r="13" spans="1:9" ht="12.75">
      <c r="A13" s="129" t="s">
        <v>351</v>
      </c>
      <c r="B13" s="129"/>
      <c r="C13" s="129"/>
      <c r="D13" s="129"/>
      <c r="E13" s="129"/>
      <c r="F13" s="129"/>
      <c r="G13" s="129"/>
      <c r="H13" s="129"/>
      <c r="I13" s="129"/>
    </row>
    <row r="14" spans="1:9" ht="12.75">
      <c r="A14" s="129" t="s">
        <v>352</v>
      </c>
      <c r="B14" s="129"/>
      <c r="C14" s="129"/>
      <c r="D14" s="129"/>
      <c r="E14" s="129"/>
      <c r="F14" s="129"/>
      <c r="G14" s="129"/>
      <c r="H14" s="129"/>
      <c r="I14" s="129"/>
    </row>
    <row r="15" spans="1:9" ht="12.75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12.75">
      <c r="A16" s="129" t="s">
        <v>353</v>
      </c>
      <c r="B16" s="129"/>
      <c r="C16" s="129"/>
      <c r="D16" s="129"/>
      <c r="E16" s="129"/>
      <c r="F16" s="129"/>
      <c r="G16" s="129"/>
      <c r="H16" s="129"/>
      <c r="I16" s="129"/>
    </row>
    <row r="17" spans="1:9" ht="12.75">
      <c r="A17" s="129" t="s">
        <v>354</v>
      </c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12.75">
      <c r="A19" s="129" t="s">
        <v>355</v>
      </c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29" t="s">
        <v>356</v>
      </c>
      <c r="B20" s="129"/>
      <c r="C20" s="129"/>
      <c r="D20" s="129"/>
      <c r="E20" s="129"/>
      <c r="F20" s="129"/>
      <c r="G20" s="129"/>
      <c r="H20" s="129"/>
      <c r="I20" s="129"/>
    </row>
    <row r="22" spans="1:9" ht="12.75">
      <c r="A22" s="129" t="s">
        <v>357</v>
      </c>
      <c r="B22" s="129"/>
      <c r="C22" s="129"/>
      <c r="D22" s="129"/>
      <c r="E22" s="129"/>
      <c r="F22" s="129"/>
      <c r="G22" s="129"/>
      <c r="H22" s="129"/>
      <c r="I22" s="129"/>
    </row>
    <row r="23" spans="1:9" ht="12.75">
      <c r="A23" s="129" t="s">
        <v>358</v>
      </c>
      <c r="B23" s="129"/>
      <c r="C23" s="130"/>
      <c r="D23" s="130"/>
      <c r="E23" s="130"/>
      <c r="F23" s="130"/>
      <c r="G23" s="130"/>
      <c r="H23" s="130"/>
      <c r="I23" s="130"/>
    </row>
    <row r="24" spans="1:9" ht="12.75">
      <c r="A24" s="129" t="s">
        <v>359</v>
      </c>
      <c r="B24" s="129"/>
      <c r="C24" s="129"/>
      <c r="D24" s="129"/>
      <c r="E24" s="129"/>
      <c r="F24" s="129"/>
      <c r="G24" s="129"/>
      <c r="H24" s="129"/>
      <c r="I24" s="129"/>
    </row>
    <row r="25" spans="1:9" ht="12.75">
      <c r="A25" s="129" t="s">
        <v>360</v>
      </c>
      <c r="B25" s="129"/>
      <c r="C25" s="129"/>
      <c r="D25" s="129"/>
      <c r="E25" s="129"/>
      <c r="F25" s="129"/>
      <c r="G25" s="129"/>
      <c r="H25" s="129"/>
      <c r="I25" s="129"/>
    </row>
    <row r="26" spans="1:9" ht="12.75">
      <c r="A26" s="129" t="s">
        <v>361</v>
      </c>
      <c r="B26" s="129"/>
      <c r="C26" s="129"/>
      <c r="D26" s="129"/>
      <c r="E26" s="129"/>
      <c r="F26" s="129"/>
      <c r="G26" s="129"/>
      <c r="H26" s="129"/>
      <c r="I26" s="129"/>
    </row>
    <row r="27" spans="1:9" ht="12.75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2.75">
      <c r="A28" s="129" t="s">
        <v>362</v>
      </c>
      <c r="B28" s="129"/>
      <c r="C28" s="129"/>
      <c r="D28" s="129"/>
      <c r="E28" s="129"/>
      <c r="F28" s="129"/>
      <c r="G28" s="129"/>
      <c r="H28" s="129"/>
      <c r="I28" s="129"/>
    </row>
    <row r="29" spans="1:9" ht="12.75">
      <c r="A29" s="129" t="s">
        <v>363</v>
      </c>
      <c r="B29" s="129"/>
      <c r="C29" s="129"/>
      <c r="D29" s="129"/>
      <c r="E29" s="129"/>
      <c r="F29" s="129"/>
      <c r="G29" s="129"/>
      <c r="H29" s="129"/>
      <c r="I29" s="129"/>
    </row>
    <row r="30" spans="1:9" ht="12.75">
      <c r="A30" s="133" t="s">
        <v>364</v>
      </c>
      <c r="B30" s="133"/>
      <c r="C30" s="133"/>
      <c r="D30" s="133"/>
      <c r="E30" s="133"/>
      <c r="F30" s="133"/>
      <c r="G30" s="133"/>
      <c r="H30" s="133"/>
      <c r="I30" s="133"/>
    </row>
    <row r="31" spans="1:9" ht="12.75">
      <c r="A31" s="133" t="s">
        <v>365</v>
      </c>
      <c r="B31" s="133"/>
      <c r="C31" s="133"/>
      <c r="D31" s="133"/>
      <c r="E31" s="133"/>
      <c r="F31" s="133"/>
      <c r="G31" s="133"/>
      <c r="H31" s="133"/>
      <c r="I31" s="133"/>
    </row>
    <row r="32" spans="1:9" ht="12.75">
      <c r="A32" s="134" t="s">
        <v>366</v>
      </c>
      <c r="B32" s="134"/>
      <c r="C32" s="134"/>
      <c r="D32" s="134"/>
      <c r="E32" s="134"/>
      <c r="F32" s="134"/>
      <c r="G32" s="134"/>
      <c r="H32" s="134"/>
      <c r="I32" s="135"/>
    </row>
    <row r="33" spans="1:9" ht="12.75">
      <c r="A33" s="134" t="s">
        <v>367</v>
      </c>
      <c r="B33" s="134"/>
      <c r="C33" s="134"/>
      <c r="D33" s="134"/>
      <c r="E33" s="134"/>
      <c r="F33" s="134"/>
      <c r="G33" s="134"/>
      <c r="H33" s="134"/>
      <c r="I33" s="134"/>
    </row>
    <row r="34" spans="1:9" ht="12.75">
      <c r="A34" s="69"/>
      <c r="B34" s="69"/>
      <c r="C34" s="69"/>
      <c r="D34" s="69"/>
      <c r="E34" s="69"/>
      <c r="F34" s="69"/>
      <c r="G34" s="134"/>
      <c r="H34" s="134"/>
      <c r="I34" s="134"/>
    </row>
    <row r="35" spans="1:9" ht="12.75">
      <c r="A35" s="69" t="s">
        <v>368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134" t="s">
        <v>369</v>
      </c>
      <c r="B36" s="134"/>
      <c r="C36" s="134"/>
      <c r="D36" s="134"/>
      <c r="E36" s="134"/>
      <c r="F36" s="134"/>
      <c r="G36" s="134"/>
      <c r="H36" s="134"/>
      <c r="I36" s="134"/>
    </row>
    <row r="37" spans="1:9" ht="12.75">
      <c r="A37" s="134" t="s">
        <v>370</v>
      </c>
      <c r="B37" s="133"/>
      <c r="C37" s="133"/>
      <c r="D37" s="133"/>
      <c r="E37" s="133"/>
      <c r="F37" s="133"/>
      <c r="G37" s="133"/>
      <c r="H37" s="133"/>
      <c r="I37" s="133"/>
    </row>
    <row r="38" spans="1:9" ht="12.75">
      <c r="A38" s="136" t="s">
        <v>371</v>
      </c>
      <c r="B38" s="136"/>
      <c r="C38" s="136"/>
      <c r="D38" s="136"/>
      <c r="E38" s="136"/>
      <c r="F38" s="136"/>
      <c r="G38" s="136"/>
      <c r="H38" s="136"/>
      <c r="I38" s="136"/>
    </row>
    <row r="39" spans="1:9" ht="12.75">
      <c r="A39" s="136"/>
      <c r="B39" s="136"/>
      <c r="C39" s="136"/>
      <c r="D39" s="136"/>
      <c r="E39" s="136"/>
      <c r="F39" s="136"/>
      <c r="G39" s="136"/>
      <c r="H39" s="136"/>
      <c r="I39" s="136"/>
    </row>
    <row r="40" spans="1:9" ht="12.75">
      <c r="A40" s="134" t="s">
        <v>372</v>
      </c>
      <c r="B40" s="136"/>
      <c r="C40" s="136"/>
      <c r="D40" s="136"/>
      <c r="E40" s="136"/>
      <c r="F40" s="136"/>
      <c r="G40" s="136"/>
      <c r="H40" s="136"/>
      <c r="I40" s="136"/>
    </row>
    <row r="41" spans="1:9" ht="12.75">
      <c r="A41" s="134" t="s">
        <v>373</v>
      </c>
      <c r="B41" s="136"/>
      <c r="C41" s="136"/>
      <c r="D41" s="136"/>
      <c r="E41" s="136"/>
      <c r="F41" s="136"/>
      <c r="G41" s="136"/>
      <c r="H41" s="136"/>
      <c r="I41" s="136"/>
    </row>
    <row r="42" spans="1:9" ht="12.75">
      <c r="A42" s="134" t="s">
        <v>374</v>
      </c>
      <c r="B42" s="136"/>
      <c r="C42" s="136"/>
      <c r="D42" s="136"/>
      <c r="E42" s="136"/>
      <c r="F42" s="136"/>
      <c r="G42" s="136"/>
      <c r="H42" s="136"/>
      <c r="I42" s="136"/>
    </row>
    <row r="43" spans="1:9" ht="12.75">
      <c r="A43" s="134" t="s">
        <v>375</v>
      </c>
      <c r="B43" s="136"/>
      <c r="C43" s="136"/>
      <c r="D43" s="136"/>
      <c r="E43" s="136"/>
      <c r="F43" s="136"/>
      <c r="G43" s="136"/>
      <c r="H43" s="136"/>
      <c r="I43" s="136"/>
    </row>
    <row r="44" spans="1:9" ht="12.75">
      <c r="A44" s="134"/>
      <c r="B44" s="136"/>
      <c r="C44" s="136"/>
      <c r="D44" s="136"/>
      <c r="E44" s="136"/>
      <c r="F44" s="136"/>
      <c r="G44" s="136"/>
      <c r="H44" s="136"/>
      <c r="I44" s="136"/>
    </row>
    <row r="45" spans="1:9" ht="12.75">
      <c r="A45" s="134" t="s">
        <v>376</v>
      </c>
      <c r="B45" s="134"/>
      <c r="C45" s="134"/>
      <c r="D45" s="134"/>
      <c r="E45" s="134"/>
      <c r="F45" s="134"/>
      <c r="G45" s="134"/>
      <c r="H45" s="134"/>
      <c r="I45" s="134"/>
    </row>
    <row r="46" spans="1:9" ht="12.75">
      <c r="A46" s="134" t="s">
        <v>377</v>
      </c>
      <c r="B46" s="134"/>
      <c r="C46" s="134"/>
      <c r="D46" s="134"/>
      <c r="E46" s="134"/>
      <c r="F46" s="134"/>
      <c r="G46" s="134"/>
      <c r="H46" s="69"/>
      <c r="I46" s="134"/>
    </row>
    <row r="47" spans="1:9" ht="12.75">
      <c r="A47" s="69" t="s">
        <v>378</v>
      </c>
      <c r="B47" s="69"/>
      <c r="C47" s="69"/>
      <c r="D47" s="69"/>
      <c r="E47" s="69"/>
      <c r="F47" s="69"/>
      <c r="G47" s="69"/>
      <c r="H47" s="69"/>
      <c r="I47" s="69"/>
    </row>
    <row r="48" spans="1:9" ht="12.75">
      <c r="A48" s="69"/>
      <c r="B48" s="69"/>
      <c r="C48" s="69"/>
      <c r="D48" s="69"/>
      <c r="E48" s="69"/>
      <c r="F48" s="69"/>
      <c r="G48" s="69"/>
      <c r="H48" s="69"/>
      <c r="I48" s="69"/>
    </row>
    <row r="49" spans="1:9" ht="12.75">
      <c r="A49" s="69" t="s">
        <v>379</v>
      </c>
      <c r="B49" s="69"/>
      <c r="C49" s="69"/>
      <c r="D49" s="69"/>
      <c r="E49" s="69"/>
      <c r="F49" s="69"/>
      <c r="G49" s="69"/>
      <c r="H49" s="69"/>
      <c r="I49" s="69"/>
    </row>
    <row r="50" spans="1:9" ht="12.75">
      <c r="A50" s="69" t="s">
        <v>380</v>
      </c>
      <c r="B50" s="69"/>
      <c r="C50" s="69"/>
      <c r="D50" s="69"/>
      <c r="E50" s="69"/>
      <c r="F50" s="69"/>
      <c r="G50" s="69"/>
      <c r="H50" s="69"/>
      <c r="I50" s="69"/>
    </row>
    <row r="51" spans="1:9" ht="12.75">
      <c r="A51" s="69" t="s">
        <v>381</v>
      </c>
      <c r="B51" s="69"/>
      <c r="C51" s="69"/>
      <c r="D51" s="69"/>
      <c r="E51" s="69"/>
      <c r="F51" s="69"/>
      <c r="G51" s="69"/>
      <c r="H51" s="69"/>
      <c r="I51" s="69"/>
    </row>
    <row r="52" spans="1:9" ht="12.75">
      <c r="A52" s="130"/>
      <c r="B52" s="130"/>
      <c r="C52" s="130"/>
      <c r="D52" s="130"/>
      <c r="E52" s="130"/>
      <c r="F52" s="130"/>
      <c r="G52" s="129" t="s">
        <v>382</v>
      </c>
      <c r="H52" s="129"/>
      <c r="I52" s="130"/>
    </row>
    <row r="53" spans="1:9" ht="12.75">
      <c r="A53" s="129" t="s">
        <v>383</v>
      </c>
      <c r="B53" s="129"/>
      <c r="C53" s="129"/>
      <c r="D53" s="129"/>
      <c r="E53" s="129"/>
      <c r="F53" s="129"/>
      <c r="G53" s="129" t="s">
        <v>384</v>
      </c>
      <c r="H53" s="129"/>
      <c r="I53" s="1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E31" sqref="E31"/>
    </sheetView>
  </sheetViews>
  <sheetFormatPr defaultColWidth="9.140625" defaultRowHeight="12.75"/>
  <sheetData>
    <row r="6" spans="1:9" ht="12.75">
      <c r="A6" s="124" t="s">
        <v>326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327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5"/>
      <c r="B9" s="125"/>
      <c r="C9" s="125"/>
      <c r="D9" s="125"/>
      <c r="E9" s="125"/>
      <c r="F9" s="126" t="s">
        <v>347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385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7" t="s">
        <v>386</v>
      </c>
      <c r="B12" s="127"/>
      <c r="C12" s="127"/>
      <c r="D12" s="127"/>
      <c r="E12" s="127"/>
      <c r="F12" s="127"/>
      <c r="G12" s="127"/>
      <c r="H12" s="127"/>
      <c r="I12" s="125"/>
    </row>
    <row r="13" spans="1:9" ht="15">
      <c r="A13" s="127" t="s">
        <v>387</v>
      </c>
      <c r="B13" s="127"/>
      <c r="C13" s="127"/>
      <c r="D13" s="127"/>
      <c r="E13" s="125"/>
      <c r="F13" s="125"/>
      <c r="G13" s="125"/>
      <c r="H13" s="125"/>
      <c r="I13" s="125"/>
    </row>
    <row r="14" spans="1:9" ht="12.75">
      <c r="A14" s="125"/>
      <c r="B14" s="125"/>
      <c r="C14" s="125"/>
      <c r="D14" s="125" t="s">
        <v>388</v>
      </c>
      <c r="E14" s="125"/>
      <c r="F14" s="125"/>
      <c r="G14" s="125"/>
      <c r="H14" s="125"/>
      <c r="I14" s="125"/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37" t="s">
        <v>389</v>
      </c>
      <c r="B16" s="137"/>
      <c r="C16" s="137"/>
      <c r="D16" s="137"/>
      <c r="E16" s="137"/>
      <c r="F16" s="125"/>
      <c r="G16" s="125"/>
      <c r="H16" s="125"/>
      <c r="I16" s="125"/>
    </row>
    <row r="17" spans="1:9" ht="12.75">
      <c r="A17" s="125" t="s">
        <v>390</v>
      </c>
      <c r="B17" s="137"/>
      <c r="C17" s="137"/>
      <c r="D17" s="137"/>
      <c r="E17" s="137"/>
      <c r="F17" s="125"/>
      <c r="G17" s="125"/>
      <c r="H17" s="125"/>
      <c r="I17" s="125"/>
    </row>
    <row r="18" spans="1:9" ht="12.75">
      <c r="A18" s="125" t="s">
        <v>391</v>
      </c>
      <c r="B18" s="137"/>
      <c r="C18" s="137"/>
      <c r="D18" s="137"/>
      <c r="E18" s="137"/>
      <c r="F18" s="125"/>
      <c r="G18" s="125"/>
      <c r="H18" s="125"/>
      <c r="I18" s="125"/>
    </row>
    <row r="19" spans="1:9" ht="12.75">
      <c r="A19" s="125" t="s">
        <v>392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393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394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 t="s">
        <v>395</v>
      </c>
      <c r="B22" s="125"/>
      <c r="C22" s="125"/>
      <c r="D22" s="125"/>
      <c r="E22" s="125"/>
      <c r="F22" s="125"/>
      <c r="G22" s="125"/>
      <c r="H22" s="125"/>
      <c r="I22" s="125"/>
    </row>
    <row r="23" spans="1:9" ht="12.75">
      <c r="A23" s="125" t="s">
        <v>396</v>
      </c>
      <c r="B23" s="125"/>
      <c r="C23" s="125"/>
      <c r="D23" s="125"/>
      <c r="E23" s="125"/>
      <c r="F23" s="125"/>
      <c r="G23" s="125"/>
      <c r="H23" s="125"/>
      <c r="I23" s="125"/>
    </row>
    <row r="24" spans="1:9" ht="12.75">
      <c r="A24" s="125" t="s">
        <v>397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5" t="s">
        <v>398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399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5"/>
      <c r="B28" s="125"/>
      <c r="C28" s="125"/>
      <c r="D28" s="125"/>
      <c r="E28" s="124" t="s">
        <v>400</v>
      </c>
      <c r="F28" s="125"/>
      <c r="G28" s="125"/>
      <c r="H28" s="125"/>
      <c r="I28" s="125"/>
    </row>
    <row r="29" spans="1:9" ht="12.75">
      <c r="A29" s="124"/>
      <c r="B29" s="125"/>
      <c r="C29" s="125"/>
      <c r="D29" s="125"/>
      <c r="E29" s="139" t="s">
        <v>403</v>
      </c>
      <c r="F29" s="125"/>
      <c r="G29" s="125"/>
      <c r="H29" s="125"/>
      <c r="I29" s="125"/>
    </row>
    <row r="30" spans="1:9" ht="12.75">
      <c r="A30" s="124"/>
      <c r="B30" s="125"/>
      <c r="C30" s="125"/>
      <c r="D30" s="125"/>
      <c r="E30" s="125" t="s">
        <v>401</v>
      </c>
      <c r="F30" s="125"/>
      <c r="G30" s="125"/>
      <c r="H30" s="125"/>
      <c r="I30" s="125"/>
    </row>
    <row r="31" ht="12.75">
      <c r="E31" s="13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5">
      <selection activeCell="B59" sqref="B59:I5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214</v>
      </c>
      <c r="B1" s="145"/>
      <c r="C1" s="14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95" t="s">
        <v>215</v>
      </c>
      <c r="B2" s="196"/>
      <c r="C2" s="196"/>
      <c r="D2" s="197"/>
      <c r="E2" s="116">
        <v>40544</v>
      </c>
      <c r="F2" s="12"/>
      <c r="G2" s="13" t="s">
        <v>216</v>
      </c>
      <c r="H2" s="116">
        <v>40908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8" t="s">
        <v>282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63" t="s">
        <v>217</v>
      </c>
      <c r="B6" s="164"/>
      <c r="C6" s="155" t="s">
        <v>286</v>
      </c>
      <c r="D6" s="156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1" t="s">
        <v>218</v>
      </c>
      <c r="B8" s="202"/>
      <c r="C8" s="155" t="s">
        <v>287</v>
      </c>
      <c r="D8" s="156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7" t="s">
        <v>219</v>
      </c>
      <c r="B10" s="193"/>
      <c r="C10" s="155" t="s">
        <v>288</v>
      </c>
      <c r="D10" s="156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3" t="s">
        <v>220</v>
      </c>
      <c r="B12" s="164"/>
      <c r="C12" s="149" t="s">
        <v>289</v>
      </c>
      <c r="D12" s="190"/>
      <c r="E12" s="190"/>
      <c r="F12" s="190"/>
      <c r="G12" s="190"/>
      <c r="H12" s="190"/>
      <c r="I12" s="165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3" t="s">
        <v>221</v>
      </c>
      <c r="B14" s="164"/>
      <c r="C14" s="191">
        <v>10000</v>
      </c>
      <c r="D14" s="192"/>
      <c r="E14" s="16"/>
      <c r="F14" s="149" t="s">
        <v>290</v>
      </c>
      <c r="G14" s="190"/>
      <c r="H14" s="190"/>
      <c r="I14" s="165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3" t="s">
        <v>222</v>
      </c>
      <c r="B16" s="164"/>
      <c r="C16" s="149" t="s">
        <v>291</v>
      </c>
      <c r="D16" s="190"/>
      <c r="E16" s="190"/>
      <c r="F16" s="190"/>
      <c r="G16" s="190"/>
      <c r="H16" s="190"/>
      <c r="I16" s="165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3" t="s">
        <v>223</v>
      </c>
      <c r="B18" s="164"/>
      <c r="C18" s="186"/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3" t="s">
        <v>224</v>
      </c>
      <c r="B20" s="164"/>
      <c r="C20" s="186" t="s">
        <v>292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3" t="s">
        <v>225</v>
      </c>
      <c r="B22" s="164"/>
      <c r="C22" s="117">
        <v>133</v>
      </c>
      <c r="D22" s="149" t="s">
        <v>290</v>
      </c>
      <c r="E22" s="183"/>
      <c r="F22" s="184"/>
      <c r="G22" s="163"/>
      <c r="H22" s="189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63" t="s">
        <v>226</v>
      </c>
      <c r="B24" s="164"/>
      <c r="C24" s="117">
        <v>21</v>
      </c>
      <c r="D24" s="149" t="s">
        <v>293</v>
      </c>
      <c r="E24" s="183"/>
      <c r="F24" s="183"/>
      <c r="G24" s="184"/>
      <c r="H24" s="50" t="s">
        <v>227</v>
      </c>
      <c r="I24" s="118">
        <v>2636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63" t="s">
        <v>228</v>
      </c>
      <c r="B26" s="164"/>
      <c r="C26" s="119" t="s">
        <v>294</v>
      </c>
      <c r="D26" s="25"/>
      <c r="E26" s="33"/>
      <c r="F26" s="24"/>
      <c r="G26" s="185" t="s">
        <v>229</v>
      </c>
      <c r="H26" s="164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 t="s">
        <v>296</v>
      </c>
      <c r="J27" s="10"/>
      <c r="K27" s="10"/>
      <c r="L27" s="10"/>
    </row>
    <row r="28" spans="1:12" ht="12.75">
      <c r="A28" s="176" t="s">
        <v>230</v>
      </c>
      <c r="B28" s="177"/>
      <c r="C28" s="178"/>
      <c r="D28" s="178"/>
      <c r="E28" s="179" t="s">
        <v>231</v>
      </c>
      <c r="F28" s="180"/>
      <c r="G28" s="180"/>
      <c r="H28" s="181" t="s">
        <v>232</v>
      </c>
      <c r="I28" s="18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3" t="s">
        <v>297</v>
      </c>
      <c r="B30" s="168"/>
      <c r="C30" s="168"/>
      <c r="D30" s="169"/>
      <c r="E30" s="173" t="s">
        <v>302</v>
      </c>
      <c r="F30" s="168"/>
      <c r="G30" s="168"/>
      <c r="H30" s="155" t="s">
        <v>307</v>
      </c>
      <c r="I30" s="156"/>
      <c r="J30" s="10"/>
      <c r="K30" s="10"/>
      <c r="L30" s="10"/>
    </row>
    <row r="31" spans="1:12" ht="12.75">
      <c r="A31" s="90"/>
      <c r="B31" s="22"/>
      <c r="C31" s="21"/>
      <c r="D31" s="174"/>
      <c r="E31" s="174"/>
      <c r="F31" s="174"/>
      <c r="G31" s="175"/>
      <c r="H31" s="16"/>
      <c r="I31" s="97"/>
      <c r="J31" s="10"/>
      <c r="K31" s="10"/>
      <c r="L31" s="10"/>
    </row>
    <row r="32" spans="1:12" ht="12.75">
      <c r="A32" s="173" t="s">
        <v>298</v>
      </c>
      <c r="B32" s="168"/>
      <c r="C32" s="168"/>
      <c r="D32" s="169"/>
      <c r="E32" s="173" t="s">
        <v>303</v>
      </c>
      <c r="F32" s="168"/>
      <c r="G32" s="168"/>
      <c r="H32" s="155" t="s">
        <v>308</v>
      </c>
      <c r="I32" s="156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3" t="s">
        <v>299</v>
      </c>
      <c r="B34" s="168"/>
      <c r="C34" s="168"/>
      <c r="D34" s="169"/>
      <c r="E34" s="173" t="s">
        <v>304</v>
      </c>
      <c r="F34" s="168"/>
      <c r="G34" s="168"/>
      <c r="H34" s="155" t="s">
        <v>309</v>
      </c>
      <c r="I34" s="156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3" t="s">
        <v>318</v>
      </c>
      <c r="B36" s="168"/>
      <c r="C36" s="168"/>
      <c r="D36" s="169"/>
      <c r="E36" s="173" t="s">
        <v>319</v>
      </c>
      <c r="F36" s="168"/>
      <c r="G36" s="168"/>
      <c r="H36" s="155" t="s">
        <v>310</v>
      </c>
      <c r="I36" s="156"/>
      <c r="J36" s="10"/>
      <c r="K36" s="10"/>
      <c r="L36" s="10"/>
    </row>
    <row r="37" spans="1:12" ht="12.75">
      <c r="A37" s="99"/>
      <c r="B37" s="30"/>
      <c r="C37" s="170"/>
      <c r="D37" s="171"/>
      <c r="E37" s="16"/>
      <c r="F37" s="170"/>
      <c r="G37" s="171"/>
      <c r="H37" s="16"/>
      <c r="I37" s="91"/>
      <c r="J37" s="10"/>
      <c r="K37" s="10"/>
      <c r="L37" s="10"/>
    </row>
    <row r="38" spans="1:12" ht="12.75">
      <c r="A38" s="173" t="s">
        <v>300</v>
      </c>
      <c r="B38" s="168"/>
      <c r="C38" s="168"/>
      <c r="D38" s="169"/>
      <c r="E38" s="173" t="s">
        <v>305</v>
      </c>
      <c r="F38" s="168"/>
      <c r="G38" s="168"/>
      <c r="H38" s="155" t="s">
        <v>311</v>
      </c>
      <c r="I38" s="156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3" t="s">
        <v>301</v>
      </c>
      <c r="B40" s="168"/>
      <c r="C40" s="168"/>
      <c r="D40" s="169"/>
      <c r="E40" s="173" t="s">
        <v>306</v>
      </c>
      <c r="F40" s="168"/>
      <c r="G40" s="168"/>
      <c r="H40" s="155" t="s">
        <v>312</v>
      </c>
      <c r="I40" s="156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7" t="s">
        <v>233</v>
      </c>
      <c r="B44" s="148"/>
      <c r="C44" s="155"/>
      <c r="D44" s="156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99"/>
      <c r="B45" s="30"/>
      <c r="C45" s="170"/>
      <c r="D45" s="171"/>
      <c r="E45" s="16"/>
      <c r="F45" s="170"/>
      <c r="G45" s="172"/>
      <c r="H45" s="35"/>
      <c r="I45" s="103"/>
      <c r="J45" s="10"/>
      <c r="K45" s="10"/>
      <c r="L45" s="10"/>
    </row>
    <row r="46" spans="1:12" ht="12.75">
      <c r="A46" s="147" t="s">
        <v>234</v>
      </c>
      <c r="B46" s="148"/>
      <c r="C46" s="149" t="s">
        <v>313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7" t="s">
        <v>236</v>
      </c>
      <c r="B48" s="148"/>
      <c r="C48" s="152" t="s">
        <v>314</v>
      </c>
      <c r="D48" s="153"/>
      <c r="E48" s="154"/>
      <c r="F48" s="16"/>
      <c r="G48" s="50" t="s">
        <v>237</v>
      </c>
      <c r="H48" s="152" t="s">
        <v>315</v>
      </c>
      <c r="I48" s="15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7" t="s">
        <v>223</v>
      </c>
      <c r="B50" s="148"/>
      <c r="C50" s="162" t="s">
        <v>316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3" t="s">
        <v>238</v>
      </c>
      <c r="B52" s="164"/>
      <c r="C52" s="152" t="s">
        <v>317</v>
      </c>
      <c r="D52" s="153"/>
      <c r="E52" s="153"/>
      <c r="F52" s="153"/>
      <c r="G52" s="153"/>
      <c r="H52" s="153"/>
      <c r="I52" s="165"/>
      <c r="J52" s="10"/>
      <c r="K52" s="10"/>
      <c r="L52" s="10"/>
    </row>
    <row r="53" spans="1:12" ht="12.75">
      <c r="A53" s="104"/>
      <c r="B53" s="20"/>
      <c r="C53" s="146" t="s">
        <v>239</v>
      </c>
      <c r="D53" s="146"/>
      <c r="E53" s="146"/>
      <c r="F53" s="146"/>
      <c r="G53" s="146"/>
      <c r="H53" s="146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66" t="s">
        <v>240</v>
      </c>
      <c r="C55" s="167"/>
      <c r="D55" s="167"/>
      <c r="E55" s="167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41" t="s">
        <v>272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4"/>
      <c r="B57" s="141" t="s">
        <v>273</v>
      </c>
      <c r="C57" s="142"/>
      <c r="D57" s="142"/>
      <c r="E57" s="142"/>
      <c r="F57" s="142"/>
      <c r="G57" s="142"/>
      <c r="H57" s="142"/>
      <c r="I57" s="106"/>
      <c r="J57" s="10"/>
      <c r="K57" s="10"/>
      <c r="L57" s="10"/>
    </row>
    <row r="58" spans="1:12" ht="12.75">
      <c r="A58" s="104"/>
      <c r="B58" s="141" t="s">
        <v>274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4"/>
      <c r="B59" s="141" t="s">
        <v>275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140" t="s">
        <v>404</v>
      </c>
      <c r="H61" s="37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57" t="s">
        <v>243</v>
      </c>
      <c r="H62" s="158"/>
      <c r="I62" s="159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60"/>
      <c r="H63" s="161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/>
  <pageMargins left="0.7" right="0.7" top="0.75" bottom="0.75" header="0.3" footer="0.3"/>
  <pageSetup horizontalDpi="600" verticalDpi="600" orientation="portrait" paperSize="9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62">
      <selection activeCell="C123" sqref="C123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0.8515625" style="51" customWidth="1"/>
    <col min="12" max="16384" width="9.140625" style="51" customWidth="1"/>
  </cols>
  <sheetData>
    <row r="1" spans="1:11" ht="12.7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320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321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50</v>
      </c>
      <c r="B4" s="209"/>
      <c r="C4" s="209"/>
      <c r="D4" s="209"/>
      <c r="E4" s="209"/>
      <c r="F4" s="209"/>
      <c r="G4" s="209"/>
      <c r="H4" s="210"/>
      <c r="I4" s="57" t="s">
        <v>244</v>
      </c>
      <c r="J4" s="58" t="s">
        <v>284</v>
      </c>
      <c r="K4" s="59" t="s">
        <v>285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6">
        <v>2</v>
      </c>
      <c r="J5" s="55">
        <v>3</v>
      </c>
      <c r="K5" s="55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51</v>
      </c>
      <c r="B7" s="216"/>
      <c r="C7" s="216"/>
      <c r="D7" s="216"/>
      <c r="E7" s="216"/>
      <c r="F7" s="216"/>
      <c r="G7" s="216"/>
      <c r="H7" s="217"/>
      <c r="I7" s="3">
        <v>1</v>
      </c>
      <c r="J7" s="6">
        <v>0</v>
      </c>
      <c r="K7" s="6"/>
    </row>
    <row r="8" spans="1:11" ht="12.75">
      <c r="A8" s="218" t="s">
        <v>8</v>
      </c>
      <c r="B8" s="219"/>
      <c r="C8" s="219"/>
      <c r="D8" s="219"/>
      <c r="E8" s="219"/>
      <c r="F8" s="219"/>
      <c r="G8" s="219"/>
      <c r="H8" s="220"/>
      <c r="I8" s="1">
        <v>2</v>
      </c>
      <c r="J8" s="52">
        <f>J9+J16+J26+J35+J39</f>
        <v>636131813</v>
      </c>
      <c r="K8" s="52">
        <f>K9+K16+K26+K35+K39</f>
        <v>741646901</v>
      </c>
    </row>
    <row r="9" spans="1:11" ht="12.75">
      <c r="A9" s="221" t="s">
        <v>171</v>
      </c>
      <c r="B9" s="222"/>
      <c r="C9" s="222"/>
      <c r="D9" s="222"/>
      <c r="E9" s="222"/>
      <c r="F9" s="222"/>
      <c r="G9" s="222"/>
      <c r="H9" s="223"/>
      <c r="I9" s="1">
        <v>3</v>
      </c>
      <c r="J9" s="52">
        <f>SUM(J10:J15)</f>
        <v>3731983</v>
      </c>
      <c r="K9" s="52">
        <f>SUM(K10:K15)</f>
        <v>2948550</v>
      </c>
    </row>
    <row r="10" spans="1:11" ht="12.75">
      <c r="A10" s="221" t="s">
        <v>99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</row>
    <row r="11" spans="1:11" ht="12.75">
      <c r="A11" s="221" t="s">
        <v>9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3510037</v>
      </c>
      <c r="K11" s="7">
        <v>2610754</v>
      </c>
    </row>
    <row r="12" spans="1:11" ht="12.75">
      <c r="A12" s="221" t="s">
        <v>100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</row>
    <row r="13" spans="1:11" ht="12.75">
      <c r="A13" s="221" t="s">
        <v>174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175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95586</v>
      </c>
      <c r="K14" s="7">
        <v>287346</v>
      </c>
    </row>
    <row r="15" spans="1:11" ht="12.75">
      <c r="A15" s="221" t="s">
        <v>176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126360</v>
      </c>
      <c r="K15" s="7">
        <v>50450</v>
      </c>
    </row>
    <row r="16" spans="1:11" ht="12.75">
      <c r="A16" s="221" t="s">
        <v>172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SUM(J17:J25)</f>
        <v>530031082</v>
      </c>
      <c r="K16" s="52">
        <f>SUM(K17:K25)</f>
        <v>615354578</v>
      </c>
    </row>
    <row r="17" spans="1:11" ht="12.75">
      <c r="A17" s="221" t="s">
        <v>177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71013701</v>
      </c>
      <c r="K17" s="7">
        <v>104138582</v>
      </c>
    </row>
    <row r="18" spans="1:11" ht="12.75">
      <c r="A18" s="221" t="s">
        <v>213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229616034</v>
      </c>
      <c r="K18" s="7">
        <v>273046960</v>
      </c>
    </row>
    <row r="19" spans="1:11" ht="12.75">
      <c r="A19" s="221" t="s">
        <v>178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133416658</v>
      </c>
      <c r="K19" s="7">
        <v>131076962</v>
      </c>
    </row>
    <row r="20" spans="1:11" ht="12.75">
      <c r="A20" s="221" t="s">
        <v>21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18419899</v>
      </c>
      <c r="K20" s="7">
        <v>20560772</v>
      </c>
    </row>
    <row r="21" spans="1:11" ht="12.75">
      <c r="A21" s="221" t="s">
        <v>22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2628985</v>
      </c>
      <c r="K21" s="7">
        <v>2496005</v>
      </c>
    </row>
    <row r="22" spans="1:11" ht="12.75">
      <c r="A22" s="221" t="s">
        <v>63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2061666</v>
      </c>
      <c r="K22" s="7">
        <v>1347749</v>
      </c>
    </row>
    <row r="23" spans="1:11" ht="12.75">
      <c r="A23" s="221" t="s">
        <v>64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59873015</v>
      </c>
      <c r="K23" s="7">
        <v>69874515</v>
      </c>
    </row>
    <row r="24" spans="1:11" ht="12.75">
      <c r="A24" s="221" t="s">
        <v>65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3488548</v>
      </c>
      <c r="K24" s="7">
        <v>3377406</v>
      </c>
    </row>
    <row r="25" spans="1:11" ht="12.75">
      <c r="A25" s="221" t="s">
        <v>66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9512576</v>
      </c>
      <c r="K25" s="7">
        <v>9435627</v>
      </c>
    </row>
    <row r="26" spans="1:11" ht="12.75">
      <c r="A26" s="221" t="s">
        <v>159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SUM(J27:J34)</f>
        <v>102344042</v>
      </c>
      <c r="K26" s="52">
        <f>SUM(K27:K34)</f>
        <v>123332357</v>
      </c>
    </row>
    <row r="27" spans="1:11" ht="12.75">
      <c r="A27" s="221" t="s">
        <v>67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68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ht="12.75">
      <c r="A29" s="221" t="s">
        <v>69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14085468</v>
      </c>
      <c r="K29" s="7">
        <v>5635977</v>
      </c>
    </row>
    <row r="30" spans="1:11" ht="12.75">
      <c r="A30" s="221" t="s">
        <v>74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75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289112</v>
      </c>
      <c r="K31" s="7">
        <v>289112</v>
      </c>
    </row>
    <row r="32" spans="1:11" ht="12.75">
      <c r="A32" s="221" t="s">
        <v>76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87627446</v>
      </c>
      <c r="K32" s="7">
        <v>117040752</v>
      </c>
    </row>
    <row r="33" spans="1:11" ht="12.75">
      <c r="A33" s="221" t="s">
        <v>70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342016</v>
      </c>
      <c r="K33" s="7">
        <v>366516</v>
      </c>
    </row>
    <row r="34" spans="1:11" ht="12.75">
      <c r="A34" s="221" t="s">
        <v>152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ht="12.75">
      <c r="A35" s="221" t="s">
        <v>153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1" t="s">
        <v>71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72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0</v>
      </c>
      <c r="K37" s="7">
        <v>0</v>
      </c>
    </row>
    <row r="38" spans="1:11" ht="12.75">
      <c r="A38" s="221" t="s">
        <v>73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ht="12.75">
      <c r="A39" s="221" t="s">
        <v>154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24706</v>
      </c>
      <c r="K39" s="7">
        <v>11416</v>
      </c>
    </row>
    <row r="40" spans="1:11" ht="12.75">
      <c r="A40" s="218" t="s">
        <v>206</v>
      </c>
      <c r="B40" s="219"/>
      <c r="C40" s="219"/>
      <c r="D40" s="219"/>
      <c r="E40" s="219"/>
      <c r="F40" s="219"/>
      <c r="G40" s="219"/>
      <c r="H40" s="220"/>
      <c r="I40" s="1">
        <v>34</v>
      </c>
      <c r="J40" s="52">
        <f>J41+J49+J56+J64</f>
        <v>482830468</v>
      </c>
      <c r="K40" s="52">
        <f>K41+K49+K56+K64</f>
        <v>565493912</v>
      </c>
    </row>
    <row r="41" spans="1:11" ht="12.75">
      <c r="A41" s="221" t="s">
        <v>91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SUM(J42:J48)</f>
        <v>136642870</v>
      </c>
      <c r="K41" s="52">
        <f>SUM(K42:K48)</f>
        <v>165954506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62571244</v>
      </c>
      <c r="K42" s="7">
        <v>74411171</v>
      </c>
    </row>
    <row r="43" spans="1:11" ht="12.75">
      <c r="A43" s="221" t="s">
        <v>104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588161</v>
      </c>
      <c r="K43" s="7">
        <v>1046566</v>
      </c>
    </row>
    <row r="44" spans="1:11" ht="12.75">
      <c r="A44" s="221" t="s">
        <v>77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29600770</v>
      </c>
      <c r="K44" s="7">
        <v>41515428</v>
      </c>
    </row>
    <row r="45" spans="1:11" ht="12.75">
      <c r="A45" s="221" t="s">
        <v>78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41797979</v>
      </c>
      <c r="K45" s="7">
        <v>47370318</v>
      </c>
    </row>
    <row r="46" spans="1:11" ht="12.75">
      <c r="A46" s="221" t="s">
        <v>79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1769757</v>
      </c>
      <c r="K46" s="7">
        <v>280545</v>
      </c>
    </row>
    <row r="47" spans="1:11" ht="12.75">
      <c r="A47" s="221" t="s">
        <v>80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81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314959</v>
      </c>
      <c r="K48" s="7">
        <v>1330478</v>
      </c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SUM(J50:J55)</f>
        <v>254919807</v>
      </c>
      <c r="K49" s="52">
        <f>SUM(K50:K55)</f>
        <v>337940289</v>
      </c>
    </row>
    <row r="50" spans="1:11" ht="12.75">
      <c r="A50" s="221" t="s">
        <v>166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0</v>
      </c>
      <c r="K50" s="7">
        <v>0</v>
      </c>
    </row>
    <row r="51" spans="1:11" ht="12.75">
      <c r="A51" s="221" t="s">
        <v>167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231021240</v>
      </c>
      <c r="K51" s="7">
        <v>309926439</v>
      </c>
    </row>
    <row r="52" spans="1:11" ht="12.75">
      <c r="A52" s="221" t="s">
        <v>168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30947</v>
      </c>
      <c r="K52" s="7">
        <v>41471</v>
      </c>
    </row>
    <row r="53" spans="1:11" ht="12.75">
      <c r="A53" s="221" t="s">
        <v>169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1067495</v>
      </c>
      <c r="K53" s="7">
        <v>1049985</v>
      </c>
    </row>
    <row r="54" spans="1:11" ht="12.75">
      <c r="A54" s="221" t="s">
        <v>5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4642186</v>
      </c>
      <c r="K54" s="7">
        <v>11760481</v>
      </c>
    </row>
    <row r="55" spans="1:11" ht="12.75">
      <c r="A55" s="221" t="s">
        <v>6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18157939</v>
      </c>
      <c r="K55" s="7">
        <v>15161913</v>
      </c>
    </row>
    <row r="56" spans="1:11" ht="12.75">
      <c r="A56" s="221" t="s">
        <v>93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SUM(J57:J63)</f>
        <v>61585515</v>
      </c>
      <c r="K56" s="52">
        <f>SUM(K57:K63)</f>
        <v>15090717</v>
      </c>
    </row>
    <row r="57" spans="1:11" ht="12.75">
      <c r="A57" s="221" t="s">
        <v>67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68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ht="12.75">
      <c r="A59" s="221" t="s">
        <v>208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74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75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24147634</v>
      </c>
      <c r="K61" s="7">
        <v>0</v>
      </c>
    </row>
    <row r="62" spans="1:11" ht="12.75">
      <c r="A62" s="221" t="s">
        <v>76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37359576</v>
      </c>
      <c r="K62" s="7">
        <v>15010754</v>
      </c>
    </row>
    <row r="63" spans="1:11" ht="12.75">
      <c r="A63" s="221" t="s">
        <v>40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78305</v>
      </c>
      <c r="K63" s="7">
        <v>79963</v>
      </c>
    </row>
    <row r="64" spans="1:11" ht="12.75">
      <c r="A64" s="221" t="s">
        <v>173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29682276</v>
      </c>
      <c r="K64" s="7">
        <v>46508400</v>
      </c>
    </row>
    <row r="65" spans="1:11" ht="12.75">
      <c r="A65" s="218" t="s">
        <v>47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4656554</v>
      </c>
      <c r="K65" s="7">
        <v>1193112</v>
      </c>
    </row>
    <row r="66" spans="1:11" ht="12.75">
      <c r="A66" s="218" t="s">
        <v>207</v>
      </c>
      <c r="B66" s="219"/>
      <c r="C66" s="219"/>
      <c r="D66" s="219"/>
      <c r="E66" s="219"/>
      <c r="F66" s="219"/>
      <c r="G66" s="219"/>
      <c r="H66" s="220"/>
      <c r="I66" s="1">
        <v>60</v>
      </c>
      <c r="J66" s="52">
        <f>J7+J8+J40+J65</f>
        <v>1123618835</v>
      </c>
      <c r="K66" s="52">
        <f>K7+K8+K40+K65</f>
        <v>1308333925</v>
      </c>
    </row>
    <row r="67" spans="1:11" ht="12.75">
      <c r="A67" s="224" t="s">
        <v>82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54829402</v>
      </c>
      <c r="K67" s="8">
        <v>56548843</v>
      </c>
    </row>
    <row r="68" spans="1:11" ht="12.75">
      <c r="A68" s="227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160</v>
      </c>
      <c r="B69" s="216"/>
      <c r="C69" s="216"/>
      <c r="D69" s="216"/>
      <c r="E69" s="216"/>
      <c r="F69" s="216"/>
      <c r="G69" s="216"/>
      <c r="H69" s="217"/>
      <c r="I69" s="3">
        <v>62</v>
      </c>
      <c r="J69" s="53">
        <f>J70+J71+J72+J78+J79+J82+J85</f>
        <v>648563296</v>
      </c>
      <c r="K69" s="53">
        <f>K70+K71+K72+K78+K79+K82+K85</f>
        <v>657446400</v>
      </c>
    </row>
    <row r="70" spans="1:11" ht="12.75">
      <c r="A70" s="221" t="s">
        <v>117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549448400</v>
      </c>
      <c r="K70" s="7">
        <v>549448400</v>
      </c>
    </row>
    <row r="71" spans="1:11" ht="12.75">
      <c r="A71" s="221" t="s">
        <v>118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-14328706</v>
      </c>
      <c r="K71" s="7">
        <v>-10135171</v>
      </c>
    </row>
    <row r="72" spans="1:11" ht="12.75">
      <c r="A72" s="221" t="s">
        <v>119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>
        <f>J73+J74-J75+J76+J77</f>
        <v>24129370</v>
      </c>
      <c r="K72" s="52">
        <f>K73+K74-K75+K76+K77</f>
        <v>25579367</v>
      </c>
    </row>
    <row r="73" spans="1:11" ht="12.75">
      <c r="A73" s="221" t="s">
        <v>120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24042817</v>
      </c>
      <c r="K73" s="7">
        <v>25492814</v>
      </c>
    </row>
    <row r="74" spans="1:11" ht="12.75">
      <c r="A74" s="221" t="s">
        <v>121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16104291</v>
      </c>
      <c r="K74" s="7">
        <v>571964</v>
      </c>
    </row>
    <row r="75" spans="1:11" ht="12.75">
      <c r="A75" s="221" t="s">
        <v>109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16104291</v>
      </c>
      <c r="K75" s="7">
        <v>571964</v>
      </c>
    </row>
    <row r="76" spans="1:11" ht="12.75">
      <c r="A76" s="221" t="s">
        <v>110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111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86553</v>
      </c>
      <c r="K77" s="7">
        <v>86553</v>
      </c>
    </row>
    <row r="78" spans="1:11" ht="12.75">
      <c r="A78" s="221" t="s">
        <v>112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-17394450</v>
      </c>
      <c r="K78" s="7">
        <v>-19162892</v>
      </c>
    </row>
    <row r="79" spans="1:11" ht="12.75">
      <c r="A79" s="221" t="s">
        <v>204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J80-J81</f>
        <v>70905125</v>
      </c>
      <c r="K79" s="52">
        <f>K80-K81</f>
        <v>69105112</v>
      </c>
    </row>
    <row r="80" spans="1:11" ht="12.75">
      <c r="A80" s="230" t="s">
        <v>138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70905125</v>
      </c>
      <c r="K80" s="7">
        <v>69105112</v>
      </c>
    </row>
    <row r="81" spans="1:11" ht="12.75">
      <c r="A81" s="230" t="s">
        <v>139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205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J83-J84</f>
        <v>18810297</v>
      </c>
      <c r="K82" s="52">
        <f>K83-K84</f>
        <v>24249738</v>
      </c>
    </row>
    <row r="83" spans="1:11" ht="12.75">
      <c r="A83" s="230" t="s">
        <v>140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18810297</v>
      </c>
      <c r="K83" s="7">
        <v>24249738</v>
      </c>
    </row>
    <row r="84" spans="1:11" ht="12.75">
      <c r="A84" s="230" t="s">
        <v>141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ht="12.75">
      <c r="A85" s="221" t="s">
        <v>142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16993260</v>
      </c>
      <c r="K85" s="7">
        <v>18361846</v>
      </c>
    </row>
    <row r="86" spans="1:11" ht="12.75">
      <c r="A86" s="218" t="s">
        <v>13</v>
      </c>
      <c r="B86" s="219"/>
      <c r="C86" s="219"/>
      <c r="D86" s="219"/>
      <c r="E86" s="219"/>
      <c r="F86" s="219"/>
      <c r="G86" s="219"/>
      <c r="H86" s="220"/>
      <c r="I86" s="1">
        <v>79</v>
      </c>
      <c r="J86" s="52">
        <f>SUM(J87:J89)</f>
        <v>425696</v>
      </c>
      <c r="K86" s="52">
        <f>SUM(K87:K89)</f>
        <v>1459202</v>
      </c>
    </row>
    <row r="87" spans="1:11" ht="12.75">
      <c r="A87" s="221" t="s">
        <v>105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276220</v>
      </c>
      <c r="K87" s="7">
        <v>1422037</v>
      </c>
    </row>
    <row r="88" spans="1:11" ht="12.75">
      <c r="A88" s="221" t="s">
        <v>106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107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149476</v>
      </c>
      <c r="K89" s="7">
        <v>37165</v>
      </c>
    </row>
    <row r="90" spans="1:11" ht="12.75">
      <c r="A90" s="218" t="s">
        <v>14</v>
      </c>
      <c r="B90" s="219"/>
      <c r="C90" s="219"/>
      <c r="D90" s="219"/>
      <c r="E90" s="219"/>
      <c r="F90" s="219"/>
      <c r="G90" s="219"/>
      <c r="H90" s="220"/>
      <c r="I90" s="1">
        <v>83</v>
      </c>
      <c r="J90" s="52">
        <f>SUM(J91:J99)</f>
        <v>145581228</v>
      </c>
      <c r="K90" s="52">
        <f>SUM(K91:K99)</f>
        <v>220322292</v>
      </c>
    </row>
    <row r="91" spans="1:11" ht="12.75">
      <c r="A91" s="221" t="s">
        <v>108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209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95307862</v>
      </c>
      <c r="K93" s="7">
        <v>174701179</v>
      </c>
    </row>
    <row r="94" spans="1:11" ht="12.75">
      <c r="A94" s="221" t="s">
        <v>210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211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212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85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47156012</v>
      </c>
      <c r="K97" s="7">
        <v>42772786</v>
      </c>
    </row>
    <row r="98" spans="1:11" ht="12.75">
      <c r="A98" s="221" t="s">
        <v>83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3099683</v>
      </c>
      <c r="K98" s="7">
        <v>2827656</v>
      </c>
    </row>
    <row r="99" spans="1:11" ht="12.75">
      <c r="A99" s="221" t="s">
        <v>84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17671</v>
      </c>
      <c r="K99" s="7">
        <v>20671</v>
      </c>
    </row>
    <row r="100" spans="1:11" ht="12.75">
      <c r="A100" s="218" t="s">
        <v>15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2">
        <f>SUM(J101:J112)</f>
        <v>318227862</v>
      </c>
      <c r="K100" s="52">
        <f>SUM(K101:K112)</f>
        <v>412305143</v>
      </c>
    </row>
    <row r="101" spans="1:11" ht="12.75">
      <c r="A101" s="221" t="s">
        <v>108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0</v>
      </c>
    </row>
    <row r="102" spans="1:11" ht="12.75">
      <c r="A102" s="221" t="s">
        <v>209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8472</v>
      </c>
      <c r="K102" s="7">
        <v>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98558119</v>
      </c>
      <c r="K103" s="7">
        <v>143830383</v>
      </c>
    </row>
    <row r="104" spans="1:11" ht="12.75">
      <c r="A104" s="221" t="s">
        <v>210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55991</v>
      </c>
      <c r="K104" s="7">
        <v>88970</v>
      </c>
    </row>
    <row r="105" spans="1:11" ht="12.75">
      <c r="A105" s="221" t="s">
        <v>211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158584359</v>
      </c>
      <c r="K105" s="7">
        <v>189993129</v>
      </c>
    </row>
    <row r="106" spans="1:11" ht="12.75">
      <c r="A106" s="221" t="s">
        <v>212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ht="12.75">
      <c r="A107" s="221" t="s">
        <v>85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21656493</v>
      </c>
      <c r="K107" s="7">
        <v>35272231</v>
      </c>
    </row>
    <row r="108" spans="1:11" ht="12.75">
      <c r="A108" s="221" t="s">
        <v>86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12172677</v>
      </c>
      <c r="K108" s="7">
        <v>12403772</v>
      </c>
    </row>
    <row r="109" spans="1:11" ht="12.75">
      <c r="A109" s="221" t="s">
        <v>87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13440051</v>
      </c>
      <c r="K109" s="7">
        <v>11749949</v>
      </c>
    </row>
    <row r="110" spans="1:11" ht="12.75">
      <c r="A110" s="221" t="s">
        <v>90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1185253</v>
      </c>
      <c r="K110" s="7">
        <v>1094538</v>
      </c>
    </row>
    <row r="111" spans="1:11" ht="12.75">
      <c r="A111" s="221" t="s">
        <v>88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33292</v>
      </c>
      <c r="K111" s="7">
        <v>36113</v>
      </c>
    </row>
    <row r="112" spans="1:11" ht="12.75">
      <c r="A112" s="221" t="s">
        <v>89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12533155</v>
      </c>
      <c r="K112" s="7">
        <v>17836058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10820753</v>
      </c>
      <c r="K113" s="7">
        <v>16800888</v>
      </c>
    </row>
    <row r="114" spans="1:11" ht="12.75">
      <c r="A114" s="218" t="s">
        <v>19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2">
        <f>J69+J86+J90+J100+J113</f>
        <v>1123618835</v>
      </c>
      <c r="K114" s="52">
        <f>K69+K86+K90+K100+K113</f>
        <v>1308333925</v>
      </c>
    </row>
    <row r="115" spans="1:11" ht="12.75">
      <c r="A115" s="240" t="s">
        <v>48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54829402</v>
      </c>
      <c r="K115" s="8">
        <v>56548843</v>
      </c>
    </row>
    <row r="116" spans="1:11" ht="12.75">
      <c r="A116" s="227" t="s">
        <v>276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155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3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631570036</v>
      </c>
      <c r="K118" s="7">
        <v>639084554</v>
      </c>
    </row>
    <row r="119" spans="1:11" ht="12.75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16993260</v>
      </c>
      <c r="K119" s="8">
        <v>18361846</v>
      </c>
    </row>
    <row r="120" spans="1:11" ht="12.75">
      <c r="A120" s="236" t="s">
        <v>277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A51" sqref="A51:M51"/>
    </sheetView>
  </sheetViews>
  <sheetFormatPr defaultColWidth="9.140625" defaultRowHeight="12.75"/>
  <cols>
    <col min="1" max="9" width="9.140625" style="51" customWidth="1"/>
    <col min="10" max="10" width="12.8515625" style="51" customWidth="1"/>
    <col min="11" max="11" width="10.00390625" style="51" customWidth="1"/>
    <col min="12" max="12" width="11.00390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322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7" t="s">
        <v>245</v>
      </c>
      <c r="J4" s="248" t="s">
        <v>284</v>
      </c>
      <c r="K4" s="248"/>
      <c r="L4" s="248" t="s">
        <v>285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280</v>
      </c>
      <c r="K5" s="59" t="s">
        <v>281</v>
      </c>
      <c r="L5" s="59" t="s">
        <v>280</v>
      </c>
      <c r="M5" s="59" t="s">
        <v>281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5" t="s">
        <v>20</v>
      </c>
      <c r="B7" s="216"/>
      <c r="C7" s="216"/>
      <c r="D7" s="216"/>
      <c r="E7" s="216"/>
      <c r="F7" s="216"/>
      <c r="G7" s="216"/>
      <c r="H7" s="217"/>
      <c r="I7" s="3">
        <v>111</v>
      </c>
      <c r="J7" s="53">
        <f>SUM(J8:J9)</f>
        <v>1013802294</v>
      </c>
      <c r="K7" s="53">
        <f>SUM(K8:K9)</f>
        <v>312203037</v>
      </c>
      <c r="L7" s="53">
        <f>SUM(L8:L9)</f>
        <v>1114801004</v>
      </c>
      <c r="M7" s="53">
        <f>SUM(M8:M9)</f>
        <v>341690701</v>
      </c>
    </row>
    <row r="8" spans="1:13" ht="12.75">
      <c r="A8" s="218" t="s">
        <v>126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992976645</v>
      </c>
      <c r="K8" s="7">
        <v>302055555</v>
      </c>
      <c r="L8" s="7">
        <v>1060954653</v>
      </c>
      <c r="M8" s="7">
        <v>327372463</v>
      </c>
    </row>
    <row r="9" spans="1:13" ht="12.75">
      <c r="A9" s="218" t="s">
        <v>94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20825649</v>
      </c>
      <c r="K9" s="7">
        <v>10147482</v>
      </c>
      <c r="L9" s="7">
        <v>53846351</v>
      </c>
      <c r="M9" s="7">
        <v>14318238</v>
      </c>
    </row>
    <row r="10" spans="1:13" ht="12.75">
      <c r="A10" s="218" t="s">
        <v>7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2">
        <f>J11+J12+J16+J20+J21+J22+J25+J26</f>
        <v>977166542</v>
      </c>
      <c r="K10" s="52">
        <f>K11+K12+K16+K20+K21+K22+K25+K26</f>
        <v>303235518</v>
      </c>
      <c r="L10" s="52">
        <f>L11+L12+L16+L20+L21+L22+L25+L26</f>
        <v>1069204866</v>
      </c>
      <c r="M10" s="52">
        <f>M11+M12+M16+M20+M21+M22+M25+M26</f>
        <v>331014090</v>
      </c>
    </row>
    <row r="11" spans="1:13" ht="12.75">
      <c r="A11" s="218" t="s">
        <v>95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12105138</v>
      </c>
      <c r="K11" s="7">
        <v>39306498</v>
      </c>
      <c r="L11" s="7">
        <v>-10548170</v>
      </c>
      <c r="M11" s="7">
        <v>30849767</v>
      </c>
    </row>
    <row r="12" spans="1:13" ht="12.75">
      <c r="A12" s="218" t="s">
        <v>16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2">
        <f>SUM(J13:J15)</f>
        <v>603601296</v>
      </c>
      <c r="K12" s="52">
        <f>SUM(K13:K15)</f>
        <v>168650559</v>
      </c>
      <c r="L12" s="52">
        <f>SUM(L13:L15)</f>
        <v>692210621</v>
      </c>
      <c r="M12" s="52">
        <f>SUM(M13:M15)</f>
        <v>194032258</v>
      </c>
    </row>
    <row r="13" spans="1:13" ht="12.75">
      <c r="A13" s="221" t="s">
        <v>122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431155970</v>
      </c>
      <c r="K13" s="7">
        <v>114250777</v>
      </c>
      <c r="L13" s="7">
        <v>508057041</v>
      </c>
      <c r="M13" s="7">
        <v>132624066</v>
      </c>
    </row>
    <row r="14" spans="1:13" ht="12.75">
      <c r="A14" s="221" t="s">
        <v>123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52780049</v>
      </c>
      <c r="K14" s="7">
        <v>11134448</v>
      </c>
      <c r="L14" s="7">
        <v>47285014</v>
      </c>
      <c r="M14" s="7">
        <v>12370401</v>
      </c>
    </row>
    <row r="15" spans="1:13" ht="12.75">
      <c r="A15" s="221" t="s">
        <v>52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119665277</v>
      </c>
      <c r="K15" s="7">
        <v>43265334</v>
      </c>
      <c r="L15" s="7">
        <v>136868566</v>
      </c>
      <c r="M15" s="7">
        <v>49037791</v>
      </c>
    </row>
    <row r="16" spans="1:13" ht="12.75">
      <c r="A16" s="218" t="s">
        <v>17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2">
        <f>SUM(J17:J19)</f>
        <v>257781330</v>
      </c>
      <c r="K16" s="52">
        <f>SUM(K17:K19)</f>
        <v>66892019</v>
      </c>
      <c r="L16" s="52">
        <f>SUM(L17:L19)</f>
        <v>267597172</v>
      </c>
      <c r="M16" s="52">
        <f>SUM(M17:M19)</f>
        <v>69640632</v>
      </c>
    </row>
    <row r="17" spans="1:13" ht="12.75">
      <c r="A17" s="221" t="s">
        <v>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149372607</v>
      </c>
      <c r="K17" s="7">
        <v>39258558</v>
      </c>
      <c r="L17" s="7">
        <v>158201441</v>
      </c>
      <c r="M17" s="7">
        <v>41245184</v>
      </c>
    </row>
    <row r="18" spans="1:13" ht="12.75">
      <c r="A18" s="221" t="s">
        <v>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74427322</v>
      </c>
      <c r="K18" s="7">
        <v>18841518</v>
      </c>
      <c r="L18" s="7">
        <v>74055081</v>
      </c>
      <c r="M18" s="7">
        <v>19240606</v>
      </c>
    </row>
    <row r="19" spans="1:13" ht="12.75">
      <c r="A19" s="221" t="s">
        <v>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33981401</v>
      </c>
      <c r="K19" s="7">
        <v>8791943</v>
      </c>
      <c r="L19" s="7">
        <v>35340650</v>
      </c>
      <c r="M19" s="7">
        <v>9154842</v>
      </c>
    </row>
    <row r="20" spans="1:13" ht="12.75">
      <c r="A20" s="218" t="s">
        <v>96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45990666</v>
      </c>
      <c r="K20" s="7">
        <v>11684769</v>
      </c>
      <c r="L20" s="7">
        <v>50697185</v>
      </c>
      <c r="M20" s="7">
        <v>13013404</v>
      </c>
    </row>
    <row r="21" spans="1:13" ht="12.75">
      <c r="A21" s="218" t="s">
        <v>97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51327441</v>
      </c>
      <c r="K21" s="7">
        <v>13124654</v>
      </c>
      <c r="L21" s="7">
        <v>56166783</v>
      </c>
      <c r="M21" s="7">
        <v>14577587</v>
      </c>
    </row>
    <row r="22" spans="1:13" ht="12.75">
      <c r="A22" s="218" t="s">
        <v>18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2">
        <f>SUM(J23:J24)</f>
        <v>1504071</v>
      </c>
      <c r="K22" s="52">
        <f>SUM(K23:K24)</f>
        <v>1012234</v>
      </c>
      <c r="L22" s="52">
        <f>SUM(L23:L24)</f>
        <v>5420590</v>
      </c>
      <c r="M22" s="52">
        <f>SUM(M23:M24)</f>
        <v>3221904</v>
      </c>
    </row>
    <row r="23" spans="1:13" ht="12.75">
      <c r="A23" s="221" t="s">
        <v>113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114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1504071</v>
      </c>
      <c r="K24" s="7">
        <v>1012234</v>
      </c>
      <c r="L24" s="7">
        <v>5420590</v>
      </c>
      <c r="M24" s="7">
        <v>3221904</v>
      </c>
    </row>
    <row r="25" spans="1:13" ht="12.75">
      <c r="A25" s="218" t="s">
        <v>98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41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4856600</v>
      </c>
      <c r="K26" s="7">
        <v>2564785</v>
      </c>
      <c r="L26" s="7">
        <v>7660685</v>
      </c>
      <c r="M26" s="7">
        <v>5678538</v>
      </c>
    </row>
    <row r="27" spans="1:13" ht="12.75">
      <c r="A27" s="218" t="s">
        <v>179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2">
        <f>SUM(J28:J32)</f>
        <v>19534499</v>
      </c>
      <c r="K27" s="52">
        <f>SUM(K28:K32)</f>
        <v>8326964</v>
      </c>
      <c r="L27" s="52">
        <f>SUM(L28:L32)</f>
        <v>24987055</v>
      </c>
      <c r="M27" s="52">
        <f>SUM(M28:M32)</f>
        <v>9320381</v>
      </c>
    </row>
    <row r="28" spans="1:13" ht="12.75">
      <c r="A28" s="218" t="s">
        <v>193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9532404</v>
      </c>
      <c r="K28" s="7">
        <v>5475147</v>
      </c>
      <c r="L28" s="7">
        <v>12332360</v>
      </c>
      <c r="M28" s="7">
        <v>3497022</v>
      </c>
    </row>
    <row r="29" spans="1:13" ht="12.75">
      <c r="A29" s="218" t="s">
        <v>129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9416974</v>
      </c>
      <c r="K29" s="7">
        <v>2542600</v>
      </c>
      <c r="L29" s="7">
        <v>11721406</v>
      </c>
      <c r="M29" s="7">
        <v>5395047</v>
      </c>
    </row>
    <row r="30" spans="1:13" ht="12.75">
      <c r="A30" s="218" t="s">
        <v>115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189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116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585121</v>
      </c>
      <c r="K32" s="7">
        <v>309217</v>
      </c>
      <c r="L32" s="7">
        <v>933289</v>
      </c>
      <c r="M32" s="7">
        <v>428312</v>
      </c>
    </row>
    <row r="33" spans="1:13" ht="12.75">
      <c r="A33" s="218" t="s">
        <v>180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2">
        <f>SUM(J34:J37)</f>
        <v>27910913</v>
      </c>
      <c r="K33" s="52">
        <f>SUM(K34:K37)</f>
        <v>8595446</v>
      </c>
      <c r="L33" s="52">
        <f>SUM(L34:L37)</f>
        <v>37393787</v>
      </c>
      <c r="M33" s="52">
        <f>SUM(M34:M37)</f>
        <v>10415282</v>
      </c>
    </row>
    <row r="34" spans="1:13" ht="12.75">
      <c r="A34" s="218" t="s">
        <v>57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7531617</v>
      </c>
      <c r="K34" s="7">
        <v>1247133</v>
      </c>
      <c r="L34" s="7">
        <v>7175301</v>
      </c>
      <c r="M34" s="7">
        <v>1853875</v>
      </c>
    </row>
    <row r="35" spans="1:13" ht="12.75">
      <c r="A35" s="218" t="s">
        <v>56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20158509</v>
      </c>
      <c r="K35" s="7">
        <v>7348313</v>
      </c>
      <c r="L35" s="7">
        <v>29492399</v>
      </c>
      <c r="M35" s="7">
        <v>8421336</v>
      </c>
    </row>
    <row r="36" spans="1:13" ht="12.75">
      <c r="A36" s="218" t="s">
        <v>190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58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220787</v>
      </c>
      <c r="K37" s="7">
        <v>0</v>
      </c>
      <c r="L37" s="7">
        <v>726087</v>
      </c>
      <c r="M37" s="7">
        <v>140071</v>
      </c>
    </row>
    <row r="38" spans="1:13" ht="12.75">
      <c r="A38" s="218" t="s">
        <v>164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/>
      <c r="L38" s="7">
        <v>0</v>
      </c>
      <c r="M38" s="7">
        <v>0</v>
      </c>
    </row>
    <row r="39" spans="1:13" ht="12.75">
      <c r="A39" s="218" t="s">
        <v>165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/>
      <c r="L39" s="7">
        <v>0</v>
      </c>
      <c r="M39" s="7">
        <v>0</v>
      </c>
    </row>
    <row r="40" spans="1:13" ht="12.75">
      <c r="A40" s="218" t="s">
        <v>191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/>
      <c r="L40" s="7">
        <v>0</v>
      </c>
      <c r="M40" s="7">
        <v>0</v>
      </c>
    </row>
    <row r="41" spans="1:13" ht="12.75">
      <c r="A41" s="218" t="s">
        <v>192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/>
      <c r="L41" s="7">
        <v>0</v>
      </c>
      <c r="M41" s="7">
        <v>0</v>
      </c>
    </row>
    <row r="42" spans="1:13" ht="12.75">
      <c r="A42" s="218" t="s">
        <v>181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2">
        <f>J7+J27+J38+J40</f>
        <v>1033336793</v>
      </c>
      <c r="K42" s="52">
        <f>K7+K27+K38+K40</f>
        <v>320530001</v>
      </c>
      <c r="L42" s="52">
        <f>L7+L27+L38+L40</f>
        <v>1139788059</v>
      </c>
      <c r="M42" s="52">
        <f>M7+M27+M38+M40</f>
        <v>351011082</v>
      </c>
    </row>
    <row r="43" spans="1:13" ht="12.75">
      <c r="A43" s="218" t="s">
        <v>182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2">
        <f>J10+J33+J39+J41</f>
        <v>1005077455</v>
      </c>
      <c r="K43" s="52">
        <f>K10+K33+K39+K41</f>
        <v>311830964</v>
      </c>
      <c r="L43" s="52">
        <f>L10+L33+L39+L41</f>
        <v>1106598653</v>
      </c>
      <c r="M43" s="52">
        <f>M10+M33+M39+M41</f>
        <v>341429372</v>
      </c>
    </row>
    <row r="44" spans="1:13" ht="12.75">
      <c r="A44" s="218" t="s">
        <v>202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2">
        <f>J42-J43</f>
        <v>28259338</v>
      </c>
      <c r="K44" s="52">
        <f>K42-K43</f>
        <v>8699037</v>
      </c>
      <c r="L44" s="52">
        <f>L42-L43</f>
        <v>33189406</v>
      </c>
      <c r="M44" s="52">
        <f>M42-M43</f>
        <v>9581710</v>
      </c>
    </row>
    <row r="45" spans="1:13" ht="12.75">
      <c r="A45" s="230" t="s">
        <v>184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>
        <f>IF(J42&gt;J43,J42-J43,0)</f>
        <v>28259338</v>
      </c>
      <c r="K45" s="52">
        <f>IF(K42&gt;K43,K42-K43,0)</f>
        <v>8699037</v>
      </c>
      <c r="L45" s="52">
        <f>IF(L42&gt;L43,L42-L43,0)</f>
        <v>33189406</v>
      </c>
      <c r="M45" s="52">
        <f>IF(M42&gt;M43,M42-M43,0)</f>
        <v>9581710</v>
      </c>
    </row>
    <row r="46" spans="1:13" ht="12.75">
      <c r="A46" s="230" t="s">
        <v>185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8" t="s">
        <v>183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8789220</v>
      </c>
      <c r="K47" s="7">
        <v>1825233</v>
      </c>
      <c r="L47" s="7">
        <v>8213765</v>
      </c>
      <c r="M47" s="7">
        <v>3363995</v>
      </c>
    </row>
    <row r="48" spans="1:13" ht="12.75">
      <c r="A48" s="218" t="s">
        <v>203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2">
        <f>J44-J47</f>
        <v>19470118</v>
      </c>
      <c r="K48" s="52">
        <f>K44-K47</f>
        <v>6873804</v>
      </c>
      <c r="L48" s="52">
        <f>L44-L47</f>
        <v>24975641</v>
      </c>
      <c r="M48" s="52">
        <f>M44-M47</f>
        <v>6217715</v>
      </c>
    </row>
    <row r="49" spans="1:13" ht="12.75">
      <c r="A49" s="230" t="s">
        <v>161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>
        <f>IF(J48&gt;0,J48,0)</f>
        <v>19470118</v>
      </c>
      <c r="K49" s="52">
        <f>IF(K48&gt;0,K48,0)</f>
        <v>6873804</v>
      </c>
      <c r="L49" s="52">
        <f>IF(L48&gt;0,L48,0)</f>
        <v>24975641</v>
      </c>
      <c r="M49" s="52">
        <f>IF(M48&gt;0,M48,0)</f>
        <v>6217715</v>
      </c>
    </row>
    <row r="50" spans="1:13" ht="12.75">
      <c r="A50" s="251" t="s">
        <v>186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7" t="s">
        <v>278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156</v>
      </c>
      <c r="B52" s="216"/>
      <c r="C52" s="216"/>
      <c r="D52" s="216"/>
      <c r="E52" s="216"/>
      <c r="F52" s="216"/>
      <c r="G52" s="216"/>
      <c r="H52" s="216"/>
      <c r="I52" s="54"/>
      <c r="J52" s="54"/>
      <c r="K52" s="54"/>
      <c r="L52" s="54"/>
      <c r="M52" s="61"/>
    </row>
    <row r="53" spans="1:13" ht="12.75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v>18810297</v>
      </c>
      <c r="K53" s="7">
        <v>7285277</v>
      </c>
      <c r="L53" s="7">
        <v>24249738</v>
      </c>
      <c r="M53" s="7">
        <v>6060340</v>
      </c>
    </row>
    <row r="54" spans="1:13" ht="12.75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659821</v>
      </c>
      <c r="K54" s="8">
        <v>-411473</v>
      </c>
      <c r="L54" s="8">
        <v>725903</v>
      </c>
      <c r="M54" s="8">
        <v>157375</v>
      </c>
    </row>
    <row r="55" spans="1:13" ht="12.75" customHeight="1">
      <c r="A55" s="227" t="s">
        <v>158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170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v>19470118</v>
      </c>
      <c r="K56" s="6">
        <v>6873804</v>
      </c>
      <c r="L56" s="6">
        <v>24975641</v>
      </c>
      <c r="M56" s="6">
        <v>6217715</v>
      </c>
    </row>
    <row r="57" spans="1:13" ht="12.75">
      <c r="A57" s="218" t="s">
        <v>187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2">
        <f>SUM(J58:J64)</f>
        <v>356331</v>
      </c>
      <c r="K57" s="52">
        <f>SUM(K58:K64)</f>
        <v>356331</v>
      </c>
      <c r="L57" s="52">
        <f>SUM(L58:L64)</f>
        <v>-1770011</v>
      </c>
      <c r="M57" s="52">
        <f>SUM(M58:M64)</f>
        <v>-1770011</v>
      </c>
    </row>
    <row r="58" spans="1:13" ht="12.75">
      <c r="A58" s="218" t="s">
        <v>194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195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39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356331</v>
      </c>
      <c r="K60" s="7">
        <v>356331</v>
      </c>
      <c r="L60" s="7">
        <v>-1770011</v>
      </c>
      <c r="M60" s="7">
        <v>-1770011</v>
      </c>
    </row>
    <row r="61" spans="1:13" ht="12.75">
      <c r="A61" s="218" t="s">
        <v>196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197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198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199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188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8" t="s">
        <v>162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2">
        <f>J57-J65</f>
        <v>356331</v>
      </c>
      <c r="K66" s="52">
        <f>K57-K65</f>
        <v>356331</v>
      </c>
      <c r="L66" s="52">
        <f>L57-L65</f>
        <v>-1770011</v>
      </c>
      <c r="M66" s="52">
        <f>M57-M65</f>
        <v>-1770011</v>
      </c>
    </row>
    <row r="67" spans="1:13" ht="12.75">
      <c r="A67" s="218" t="s">
        <v>163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0">
        <f>J56+J66</f>
        <v>19826449</v>
      </c>
      <c r="K67" s="60">
        <f>K56+K66</f>
        <v>7230135</v>
      </c>
      <c r="L67" s="60">
        <f>L56+L66</f>
        <v>23205630</v>
      </c>
      <c r="M67" s="60">
        <f>M56+M66</f>
        <v>4447704</v>
      </c>
    </row>
    <row r="68" spans="1:13" ht="12.75" customHeight="1">
      <c r="A68" s="261" t="s">
        <v>279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157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19166628</v>
      </c>
      <c r="K70" s="7">
        <v>7641608</v>
      </c>
      <c r="L70" s="7">
        <v>22479727</v>
      </c>
      <c r="M70" s="7">
        <v>4290329</v>
      </c>
    </row>
    <row r="71" spans="1:13" ht="12.75">
      <c r="A71" s="258" t="s">
        <v>201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659821</v>
      </c>
      <c r="K71" s="8">
        <v>-411473</v>
      </c>
      <c r="L71" s="8">
        <v>725903</v>
      </c>
      <c r="M71" s="8">
        <v>157375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J48:M50 K23:L26 K27:M27 K28:L32 K33:M33 K34:L41 K22:M22">
      <formula1>0</formula1>
    </dataValidation>
  </dataValidation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M4" sqref="M4"/>
    </sheetView>
  </sheetViews>
  <sheetFormatPr defaultColWidth="9.140625" defaultRowHeight="12.75"/>
  <cols>
    <col min="1" max="4" width="9.140625" style="51" customWidth="1"/>
    <col min="5" max="5" width="8.28125" style="51" customWidth="1"/>
    <col min="6" max="6" width="9.140625" style="51" hidden="1" customWidth="1"/>
    <col min="7" max="9" width="9.140625" style="51" customWidth="1"/>
    <col min="10" max="10" width="10.421875" style="51" customWidth="1"/>
    <col min="11" max="11" width="12.28125" style="51" customWidth="1"/>
    <col min="12" max="16384" width="9.140625" style="51" customWidth="1"/>
  </cols>
  <sheetData>
    <row r="1" spans="1:11" ht="12.75" customHeight="1">
      <c r="A1" s="268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323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50</v>
      </c>
      <c r="B4" s="270"/>
      <c r="C4" s="270"/>
      <c r="D4" s="270"/>
      <c r="E4" s="270"/>
      <c r="F4" s="270"/>
      <c r="G4" s="270"/>
      <c r="H4" s="270"/>
      <c r="I4" s="65" t="s">
        <v>245</v>
      </c>
      <c r="J4" s="66" t="s">
        <v>284</v>
      </c>
      <c r="K4" s="66" t="s">
        <v>285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249</v>
      </c>
      <c r="K5" s="68" t="s">
        <v>250</v>
      </c>
    </row>
    <row r="6" spans="1:11" ht="12.75">
      <c r="A6" s="227" t="s">
        <v>130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34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28259338</v>
      </c>
      <c r="K7" s="7">
        <v>33189406</v>
      </c>
    </row>
    <row r="8" spans="1:11" ht="12.75">
      <c r="A8" s="221" t="s">
        <v>35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45990666</v>
      </c>
      <c r="K8" s="7">
        <v>50697185</v>
      </c>
    </row>
    <row r="9" spans="1:11" ht="12.75">
      <c r="A9" s="221" t="s">
        <v>36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6331975</v>
      </c>
      <c r="K9" s="7">
        <v>36046757</v>
      </c>
    </row>
    <row r="10" spans="1:11" ht="12.75">
      <c r="A10" s="221" t="s">
        <v>37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16598460</v>
      </c>
      <c r="K10" s="7">
        <v>0</v>
      </c>
    </row>
    <row r="11" spans="1:11" ht="12.75">
      <c r="A11" s="221" t="s">
        <v>38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10349672</v>
      </c>
      <c r="K11" s="7">
        <v>0</v>
      </c>
    </row>
    <row r="12" spans="1:11" ht="12.75">
      <c r="A12" s="221" t="s">
        <v>42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511643</v>
      </c>
      <c r="K12" s="7">
        <v>10490375</v>
      </c>
    </row>
    <row r="13" spans="1:11" ht="12.75">
      <c r="A13" s="218" t="s">
        <v>131</v>
      </c>
      <c r="B13" s="219"/>
      <c r="C13" s="219"/>
      <c r="D13" s="219"/>
      <c r="E13" s="219"/>
      <c r="F13" s="219"/>
      <c r="G13" s="219"/>
      <c r="H13" s="219"/>
      <c r="I13" s="1">
        <v>7</v>
      </c>
      <c r="J13" s="63">
        <f>SUM(J7:J12)</f>
        <v>108041754</v>
      </c>
      <c r="K13" s="52">
        <f>SUM(K7:K12)</f>
        <v>130423723</v>
      </c>
    </row>
    <row r="14" spans="1:11" ht="12.75">
      <c r="A14" s="221" t="s">
        <v>43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0</v>
      </c>
      <c r="K14" s="7">
        <v>0</v>
      </c>
    </row>
    <row r="15" spans="1:11" ht="12.75">
      <c r="A15" s="221" t="s">
        <v>44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0</v>
      </c>
      <c r="K15" s="7">
        <v>83020481</v>
      </c>
    </row>
    <row r="16" spans="1:11" ht="12.75">
      <c r="A16" s="221" t="s">
        <v>45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0</v>
      </c>
      <c r="K16" s="7">
        <v>29311636</v>
      </c>
    </row>
    <row r="17" spans="1:11" ht="12.75">
      <c r="A17" s="221" t="s">
        <v>46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14080594</v>
      </c>
      <c r="K17" s="7">
        <v>11591431</v>
      </c>
    </row>
    <row r="18" spans="1:11" ht="12.75">
      <c r="A18" s="218" t="s">
        <v>132</v>
      </c>
      <c r="B18" s="219"/>
      <c r="C18" s="219"/>
      <c r="D18" s="219"/>
      <c r="E18" s="219"/>
      <c r="F18" s="219"/>
      <c r="G18" s="219"/>
      <c r="H18" s="219"/>
      <c r="I18" s="1">
        <v>12</v>
      </c>
      <c r="J18" s="63">
        <f>SUM(J14:J17)</f>
        <v>14080594</v>
      </c>
      <c r="K18" s="52">
        <f>SUM(K14:K17)</f>
        <v>123923548</v>
      </c>
    </row>
    <row r="19" spans="1:11" ht="12.75">
      <c r="A19" s="218" t="s">
        <v>30</v>
      </c>
      <c r="B19" s="219"/>
      <c r="C19" s="219"/>
      <c r="D19" s="219"/>
      <c r="E19" s="219"/>
      <c r="F19" s="219"/>
      <c r="G19" s="219"/>
      <c r="H19" s="219"/>
      <c r="I19" s="1">
        <v>13</v>
      </c>
      <c r="J19" s="63">
        <f>IF(J13&gt;J18,J13-J18,0)</f>
        <v>93961160</v>
      </c>
      <c r="K19" s="52">
        <f>IF(K13&gt;K18,K13-K18,0)</f>
        <v>6500175</v>
      </c>
    </row>
    <row r="20" spans="1:11" ht="12.75">
      <c r="A20" s="218" t="s">
        <v>31</v>
      </c>
      <c r="B20" s="219"/>
      <c r="C20" s="219"/>
      <c r="D20" s="219"/>
      <c r="E20" s="219"/>
      <c r="F20" s="219"/>
      <c r="G20" s="219"/>
      <c r="H20" s="219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7" t="s">
        <v>133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147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311550</v>
      </c>
      <c r="K22" s="7">
        <v>9623267</v>
      </c>
    </row>
    <row r="23" spans="1:11" ht="12.75">
      <c r="A23" s="221" t="s">
        <v>148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0</v>
      </c>
      <c r="K23" s="7">
        <v>6829000</v>
      </c>
    </row>
    <row r="24" spans="1:11" ht="12.75">
      <c r="A24" s="221" t="s">
        <v>149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>
        <v>0</v>
      </c>
    </row>
    <row r="25" spans="1:11" ht="12.75">
      <c r="A25" s="221" t="s">
        <v>150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0</v>
      </c>
      <c r="K25" s="7">
        <v>0</v>
      </c>
    </row>
    <row r="26" spans="1:11" ht="12.75">
      <c r="A26" s="221" t="s">
        <v>151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172054</v>
      </c>
      <c r="K26" s="7">
        <v>16793265</v>
      </c>
    </row>
    <row r="27" spans="1:11" ht="12.75">
      <c r="A27" s="218" t="s">
        <v>137</v>
      </c>
      <c r="B27" s="219"/>
      <c r="C27" s="219"/>
      <c r="D27" s="219"/>
      <c r="E27" s="219"/>
      <c r="F27" s="219"/>
      <c r="G27" s="219"/>
      <c r="H27" s="219"/>
      <c r="I27" s="1">
        <v>20</v>
      </c>
      <c r="J27" s="63">
        <f>SUM(J22:J26)</f>
        <v>483604</v>
      </c>
      <c r="K27" s="52">
        <f>SUM(K22:K26)</f>
        <v>33245532</v>
      </c>
    </row>
    <row r="28" spans="1:11" ht="12.75">
      <c r="A28" s="221" t="s">
        <v>101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42214458</v>
      </c>
      <c r="K28" s="7">
        <v>143522295</v>
      </c>
    </row>
    <row r="29" spans="1:11" ht="12.75">
      <c r="A29" s="221" t="s">
        <v>102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2500</v>
      </c>
      <c r="K29" s="7">
        <v>0</v>
      </c>
    </row>
    <row r="30" spans="1:11" ht="12.75">
      <c r="A30" s="221" t="s">
        <v>10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9137493</v>
      </c>
      <c r="K30" s="7">
        <v>29955651</v>
      </c>
    </row>
    <row r="31" spans="1:11" ht="12.75">
      <c r="A31" s="218" t="s">
        <v>2</v>
      </c>
      <c r="B31" s="219"/>
      <c r="C31" s="219"/>
      <c r="D31" s="219"/>
      <c r="E31" s="219"/>
      <c r="F31" s="219"/>
      <c r="G31" s="219"/>
      <c r="H31" s="219"/>
      <c r="I31" s="1">
        <v>24</v>
      </c>
      <c r="J31" s="63">
        <f>SUM(J28:J30)</f>
        <v>51354451</v>
      </c>
      <c r="K31" s="52">
        <f>SUM(K28:K30)</f>
        <v>173477946</v>
      </c>
    </row>
    <row r="32" spans="1:11" ht="12.75">
      <c r="A32" s="218" t="s">
        <v>32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8" t="s">
        <v>33</v>
      </c>
      <c r="B33" s="219"/>
      <c r="C33" s="219"/>
      <c r="D33" s="219"/>
      <c r="E33" s="219"/>
      <c r="F33" s="219"/>
      <c r="G33" s="219"/>
      <c r="H33" s="219"/>
      <c r="I33" s="1">
        <v>26</v>
      </c>
      <c r="J33" s="63">
        <f>IF(J31&gt;J27,J31-J27,0)</f>
        <v>50870847</v>
      </c>
      <c r="K33" s="52">
        <f>IF(K31&gt;K27,K31-K27,0)</f>
        <v>140232414</v>
      </c>
    </row>
    <row r="34" spans="1:11" ht="12.75">
      <c r="A34" s="227" t="s">
        <v>134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143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0</v>
      </c>
    </row>
    <row r="36" spans="1:11" ht="12.75">
      <c r="A36" s="221" t="s">
        <v>23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21968105</v>
      </c>
      <c r="K36" s="7">
        <v>183271624</v>
      </c>
    </row>
    <row r="37" spans="1:11" ht="12.75">
      <c r="A37" s="221" t="s">
        <v>24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12214036</v>
      </c>
      <c r="K37" s="7">
        <v>21929250</v>
      </c>
    </row>
    <row r="38" spans="1:11" ht="12.75">
      <c r="A38" s="218" t="s">
        <v>59</v>
      </c>
      <c r="B38" s="219"/>
      <c r="C38" s="219"/>
      <c r="D38" s="219"/>
      <c r="E38" s="219"/>
      <c r="F38" s="219"/>
      <c r="G38" s="219"/>
      <c r="H38" s="219"/>
      <c r="I38" s="1">
        <v>30</v>
      </c>
      <c r="J38" s="63">
        <f>SUM(J35:J37)</f>
        <v>34182141</v>
      </c>
      <c r="K38" s="52">
        <f>SUM(K35:K37)</f>
        <v>205200874</v>
      </c>
    </row>
    <row r="39" spans="1:11" ht="12.75">
      <c r="A39" s="221" t="s">
        <v>25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36583451</v>
      </c>
      <c r="K39" s="7">
        <v>45646946</v>
      </c>
    </row>
    <row r="40" spans="1:11" ht="12.75">
      <c r="A40" s="221" t="s">
        <v>26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26603940</v>
      </c>
      <c r="K40" s="7">
        <v>26509940</v>
      </c>
    </row>
    <row r="41" spans="1:11" ht="12.75">
      <c r="A41" s="221" t="s">
        <v>27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0</v>
      </c>
      <c r="K41" s="7">
        <v>0</v>
      </c>
    </row>
    <row r="42" spans="1:11" ht="12.75">
      <c r="A42" s="221" t="s">
        <v>28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9056863</v>
      </c>
      <c r="K42" s="7">
        <v>6364170</v>
      </c>
    </row>
    <row r="43" spans="1:11" ht="12.75">
      <c r="A43" s="221" t="s">
        <v>29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246082</v>
      </c>
      <c r="K43" s="7">
        <v>269089</v>
      </c>
    </row>
    <row r="44" spans="1:11" ht="12.75">
      <c r="A44" s="218" t="s">
        <v>60</v>
      </c>
      <c r="B44" s="219"/>
      <c r="C44" s="219"/>
      <c r="D44" s="219"/>
      <c r="E44" s="219"/>
      <c r="F44" s="219"/>
      <c r="G44" s="219"/>
      <c r="H44" s="219"/>
      <c r="I44" s="1">
        <v>36</v>
      </c>
      <c r="J44" s="63">
        <f>SUM(J39:J43)</f>
        <v>72490336</v>
      </c>
      <c r="K44" s="52">
        <f>SUM(K39:K43)</f>
        <v>78790145</v>
      </c>
    </row>
    <row r="45" spans="1:11" ht="12.75">
      <c r="A45" s="218" t="s">
        <v>11</v>
      </c>
      <c r="B45" s="219"/>
      <c r="C45" s="219"/>
      <c r="D45" s="219"/>
      <c r="E45" s="219"/>
      <c r="F45" s="219"/>
      <c r="G45" s="219"/>
      <c r="H45" s="219"/>
      <c r="I45" s="1">
        <v>37</v>
      </c>
      <c r="J45" s="63">
        <f>IF(J38&gt;J44,J38-J44,0)</f>
        <v>0</v>
      </c>
      <c r="K45" s="52">
        <f>IF(K38&gt;K44,K38-K44,0)</f>
        <v>126410729</v>
      </c>
    </row>
    <row r="46" spans="1:11" ht="12.75">
      <c r="A46" s="218" t="s">
        <v>12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3">
        <f>IF(J44&gt;J38,J44-J38,0)</f>
        <v>38308195</v>
      </c>
      <c r="K46" s="52">
        <f>IF(K44&gt;K38,K44-K38,0)</f>
        <v>0</v>
      </c>
    </row>
    <row r="47" spans="1:11" ht="12.75">
      <c r="A47" s="221" t="s">
        <v>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63">
        <f>IF(J19-J20+J32-J33+J45-J46&gt;0,J19-J20+J32-J33+J45-J46,0)</f>
        <v>4782118</v>
      </c>
      <c r="K47" s="52">
        <f>IF(K19-K20+K32-K33+K45-K46&gt;0,K19-K20+K32-K33+K45-K46,0)</f>
        <v>0</v>
      </c>
    </row>
    <row r="48" spans="1:11" ht="12.75">
      <c r="A48" s="221" t="s">
        <v>62</v>
      </c>
      <c r="B48" s="222"/>
      <c r="C48" s="222"/>
      <c r="D48" s="222"/>
      <c r="E48" s="222"/>
      <c r="F48" s="222"/>
      <c r="G48" s="222"/>
      <c r="H48" s="222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7321510</v>
      </c>
    </row>
    <row r="49" spans="1:11" ht="12.75">
      <c r="A49" s="221" t="s">
        <v>135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49047792</v>
      </c>
      <c r="K49" s="7">
        <v>53829910</v>
      </c>
    </row>
    <row r="50" spans="1:11" ht="12.75">
      <c r="A50" s="221" t="s">
        <v>144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4782118</v>
      </c>
      <c r="K50" s="7">
        <v>0</v>
      </c>
    </row>
    <row r="51" spans="1:11" ht="12.75">
      <c r="A51" s="221" t="s">
        <v>145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0</v>
      </c>
      <c r="K51" s="7">
        <v>7321510</v>
      </c>
    </row>
    <row r="52" spans="1:11" ht="12.75">
      <c r="A52" s="233" t="s">
        <v>146</v>
      </c>
      <c r="B52" s="234"/>
      <c r="C52" s="234"/>
      <c r="D52" s="234"/>
      <c r="E52" s="234"/>
      <c r="F52" s="234"/>
      <c r="G52" s="234"/>
      <c r="H52" s="234"/>
      <c r="I52" s="4">
        <v>44</v>
      </c>
      <c r="J52" s="64">
        <f>J49+J50-J51</f>
        <v>53829910</v>
      </c>
      <c r="K52" s="60">
        <f>K49+K50-K51</f>
        <v>46508400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3">
      <selection activeCell="K24" sqref="K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80" t="s">
        <v>247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1"/>
    </row>
    <row r="2" spans="1:12" ht="15.75">
      <c r="A2" s="41"/>
      <c r="B2" s="70"/>
      <c r="C2" s="290" t="s">
        <v>248</v>
      </c>
      <c r="D2" s="290"/>
      <c r="E2" s="73">
        <v>40544</v>
      </c>
      <c r="F2" s="42" t="s">
        <v>216</v>
      </c>
      <c r="G2" s="291">
        <v>40908</v>
      </c>
      <c r="H2" s="292"/>
      <c r="I2" s="70"/>
      <c r="J2" s="70"/>
      <c r="K2" s="70"/>
      <c r="L2" s="74"/>
    </row>
    <row r="3" spans="1:11" ht="23.25">
      <c r="A3" s="293" t="s">
        <v>50</v>
      </c>
      <c r="B3" s="293"/>
      <c r="C3" s="293"/>
      <c r="D3" s="293"/>
      <c r="E3" s="293"/>
      <c r="F3" s="293"/>
      <c r="G3" s="293"/>
      <c r="H3" s="293"/>
      <c r="I3" s="77" t="s">
        <v>271</v>
      </c>
      <c r="J3" s="78" t="s">
        <v>124</v>
      </c>
      <c r="K3" s="78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0">
        <v>2</v>
      </c>
      <c r="J4" s="79" t="s">
        <v>249</v>
      </c>
      <c r="K4" s="79" t="s">
        <v>250</v>
      </c>
    </row>
    <row r="5" spans="1:11" ht="12.75">
      <c r="A5" s="282" t="s">
        <v>251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549448400</v>
      </c>
      <c r="K5" s="44">
        <v>549448400</v>
      </c>
    </row>
    <row r="6" spans="1:11" ht="12.75">
      <c r="A6" s="282" t="s">
        <v>252</v>
      </c>
      <c r="B6" s="283"/>
      <c r="C6" s="283"/>
      <c r="D6" s="283"/>
      <c r="E6" s="283"/>
      <c r="F6" s="283"/>
      <c r="G6" s="283"/>
      <c r="H6" s="283"/>
      <c r="I6" s="43">
        <v>2</v>
      </c>
      <c r="J6" s="45">
        <v>-14328706</v>
      </c>
      <c r="K6" s="45">
        <v>-10135171</v>
      </c>
    </row>
    <row r="7" spans="1:11" ht="12.75">
      <c r="A7" s="282" t="s">
        <v>253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24129370</v>
      </c>
      <c r="K7" s="45">
        <v>25579367</v>
      </c>
    </row>
    <row r="8" spans="1:11" ht="12.75">
      <c r="A8" s="282" t="s">
        <v>254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70905125</v>
      </c>
      <c r="K8" s="45">
        <v>69105112</v>
      </c>
    </row>
    <row r="9" spans="1:11" ht="12.75">
      <c r="A9" s="282" t="s">
        <v>255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18810297</v>
      </c>
      <c r="K9" s="45">
        <v>24249738</v>
      </c>
    </row>
    <row r="10" spans="1:11" ht="12.75">
      <c r="A10" s="282" t="s">
        <v>256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>
        <v>110402</v>
      </c>
      <c r="K10" s="45">
        <v>111971</v>
      </c>
    </row>
    <row r="11" spans="1:11" ht="12.75">
      <c r="A11" s="282" t="s">
        <v>257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>
        <v>0</v>
      </c>
      <c r="K11" s="45">
        <v>0</v>
      </c>
    </row>
    <row r="12" spans="1:11" ht="12.75">
      <c r="A12" s="282" t="s">
        <v>258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>
        <v>-17504852</v>
      </c>
      <c r="K12" s="45">
        <v>-19274863</v>
      </c>
    </row>
    <row r="13" spans="1:11" ht="12.75">
      <c r="A13" s="282" t="s">
        <v>259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>
        <v>0</v>
      </c>
      <c r="K13" s="45"/>
    </row>
    <row r="14" spans="1:11" ht="12.75">
      <c r="A14" s="284" t="s">
        <v>260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5">
        <f>SUM(J5:J13)</f>
        <v>631570036</v>
      </c>
      <c r="K14" s="75">
        <f>SUM(K5:K13)</f>
        <v>639084554</v>
      </c>
    </row>
    <row r="15" spans="1:11" ht="12.75">
      <c r="A15" s="282" t="s">
        <v>261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>
        <v>0</v>
      </c>
      <c r="K15" s="45">
        <v>0</v>
      </c>
    </row>
    <row r="16" spans="1:11" ht="12.75">
      <c r="A16" s="282" t="s">
        <v>262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>
        <v>0</v>
      </c>
      <c r="K16" s="45">
        <v>0</v>
      </c>
    </row>
    <row r="17" spans="1:11" ht="12.75">
      <c r="A17" s="282" t="s">
        <v>263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>
        <v>0</v>
      </c>
      <c r="K17" s="45">
        <v>0</v>
      </c>
    </row>
    <row r="18" spans="1:11" ht="12.75">
      <c r="A18" s="282" t="s">
        <v>264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>
        <v>0</v>
      </c>
      <c r="K18" s="45">
        <v>0</v>
      </c>
    </row>
    <row r="19" spans="1:11" ht="12.75">
      <c r="A19" s="282" t="s">
        <v>265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>
        <v>0</v>
      </c>
      <c r="K19" s="45">
        <v>0</v>
      </c>
    </row>
    <row r="20" spans="1:11" ht="12.75">
      <c r="A20" s="282" t="s">
        <v>266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>
        <v>16993260</v>
      </c>
      <c r="K20" s="45">
        <v>18361846</v>
      </c>
    </row>
    <row r="21" spans="1:11" ht="12.75">
      <c r="A21" s="284" t="s">
        <v>267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6">
        <f>SUM(J15:J20)</f>
        <v>16993260</v>
      </c>
      <c r="K21" s="76">
        <f>SUM(K15:K20)</f>
        <v>18361846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268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631570036</v>
      </c>
      <c r="K23" s="44">
        <v>639084554</v>
      </c>
    </row>
    <row r="24" spans="1:11" ht="17.25" customHeight="1">
      <c r="A24" s="276" t="s">
        <v>269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6">
        <v>16993260</v>
      </c>
      <c r="K24" s="76">
        <v>18361846</v>
      </c>
    </row>
    <row r="25" spans="1:11" ht="30" customHeight="1">
      <c r="A25" s="278" t="s">
        <v>270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246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325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2012-02-13T15:38:39Z</cp:lastPrinted>
  <dcterms:created xsi:type="dcterms:W3CDTF">2008-10-17T11:51:54Z</dcterms:created>
  <dcterms:modified xsi:type="dcterms:W3CDTF">2012-02-13T15:39:51Z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