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<sst xmlns="http://schemas.openxmlformats.org/spreadsheetml/2006/main" count="237" uniqueCount="219">
  <si>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</si>
  <si>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</si>
  <si>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</si>
  <si>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</si>
  <si>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</si>
  <si>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</si>
  <si>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</si>
  <si>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</si>
  <si>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</si>
  <si>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</si>
  <si>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</si>
  <si>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</si>
  <si>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</si>
  <si>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</si>
  <si>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</si>
  <si>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</si>
  <si>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</si>
  <si>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</si>
  <si>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</si>
  <si>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</si>
  <si>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</si>
  <si>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</si>
  <si>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</si>
  <si>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</si>
  <si>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</si>
  <si>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</si>
  <si>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</si>
  <si>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</si>
  <si>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</si>
  <si>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</si>
  <si>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</si>
  <si>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</si>
  <si>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</si>
  <si>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</si>
  <si>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</si>
  <si>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</si>
  <si>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</si>
  <si>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</si>
  <si>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</si>
  <si>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</si>
  <si>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</si>
  <si>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</si>
  <si>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</si>
  <si>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</si>
  <si>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</si>
  <si>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</si>
  <si>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</si>
  <si>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</si>
  <si>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</si>
  <si>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</si>
  <si>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</si>
  <si>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</si>
  <si>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</si>
  <si>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</si>
  <si>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</si>
  <si>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</si>
  <si>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</si>
  <si>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</si>
  <si>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</si>
  <si>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</si>
  <si>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</si>
  <si>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</si>
  <si>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</si>
  <si>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</si>
  <si>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</si>
  <si>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</si>
  <si>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</si>
  <si>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</si>
  <si>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</si>
  <si>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</si>
  <si>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</si>
  <si>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</si>
  <si>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</si>
  <si>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</si>
  <si>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</si>
  <si>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</si>
  <si>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</si>
  <si>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</si>
  <si>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</si>
  <si>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</si>
  <si>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</si>
  <si>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</si>
  <si>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</si>
  <si>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</si>
  <si>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</si>
  <si>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</si>
  <si>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</si>
  <si>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</si>
  <si>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</si>
  <si>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</si>
  <si>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</si>
  <si>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</si>
  <si>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</si>
  <si>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</si>
  <si>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</si>
  <si>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</si>
  <si>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</si>
  <si>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</si>
  <si>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</si>
  <si>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</si>
  <si>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</si>
  <si>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</si>
  <si>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</si>
  <si>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</si>
  <si>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</si>
  <si>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</si>
  <si>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</si>
  <si>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</si>
  <si>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</si>
  <si>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</si>
  <si>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</si>
  <si>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</si>
  <si>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</si>
  <si>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</si>
  <si>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</si>
  <si>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</si>
  <si>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</si>
  <si>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</si>
  <si>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</si>
  <si>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</si>
  <si>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</si>
  <si>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</si>
  <si>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</si>
  <si>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</si>
  <si>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</si>
  <si>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</si>
  <si>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</si>
  <si>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</si>
  <si>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</si>
  <si>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</si>
  <si>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</si>
  <si>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</si>
  <si>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</si>
  <si>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</si>
  <si>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</si>
  <si>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</si>
  <si>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</si>
  <si>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</si>
  <si>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</si>
  <si>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</si>
  <si>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</si>
  <si>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</si>
  <si>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</si>
  <si>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</si>
  <si>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</si>
  <si>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</si>
  <si>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</si>
  <si>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</si>
  <si>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</si>
  <si>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</si>
  <si>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</si>
  <si>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</si>
  <si>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</si>
  <si>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</si>
  <si>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</si>
  <si>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</si>
  <si>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</si>
  <si>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</si>
  <si>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</si>
  <si>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</si>
  <si>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</si>
  <si>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</si>
  <si>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</si>
  <si>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</si>
  <si>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</si>
  <si>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</si>
  <si>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</si>
  <si>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</si>
  <si>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</si>
  <si>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</si>
  <si>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</si>
  <si>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</si>
  <si>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</si>
  <si>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</si>
  <si>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</si>
  <si>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</si>
  <si>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</si>
  <si>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</si>
  <si>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</si>
  <si>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</si>
  <si>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</si>
  <si>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</si>
  <si>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</si>
  <si>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</si>
  <si>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</si>
  <si>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</si>
  <si>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</si>
  <si>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</si>
  <si>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</si>
  <si>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</si>
  <si>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</si>
  <si>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</si>
  <si>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</si>
  <si>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</si>
  <si>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</si>
  <si>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</si>
  <si>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</si>
  <si>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</si>
  <si>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</si>
  <si>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</si>
  <si>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</si>
  <si>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03269043</t>
  </si>
  <si>
    <t>080005858</t>
  </si>
  <si>
    <t>94989605030</t>
  </si>
  <si>
    <t>KRAŠ,d.d. Zagreb</t>
  </si>
  <si>
    <t>Zagreb</t>
  </si>
  <si>
    <t>Ravnice 48</t>
  </si>
  <si>
    <t>info@kras.hr</t>
  </si>
  <si>
    <t>www.kras.hr</t>
  </si>
  <si>
    <t>Grad Zagreb</t>
  </si>
  <si>
    <t>Ne</t>
  </si>
  <si>
    <t>1082</t>
  </si>
  <si>
    <t>Štimac Branka</t>
  </si>
  <si>
    <t>01/2396311</t>
  </si>
  <si>
    <t>01/2314411</t>
  </si>
  <si>
    <t>bstimac@kras.hr</t>
  </si>
  <si>
    <t>Vidošević Nadan</t>
  </si>
  <si>
    <t>U razdoblju 1-9/2010. godine ukupni prihodi su zabilježili pad od 1,7% u odnosu na isto razdoblje protekle godine, dok su ukupni rashodi zabilježili pad od 1,6%. U promatranom razdoblju ostvarena dobit iznosi 18,6 mil. kuna. Fiksne obveze te obveze prema dospjelim anuitetima po kreditima podmirene su na vrijeme, a obveze prema dobavljačima uklađene su s tekućim priljevom.</t>
  </si>
  <si>
    <t>Nadan Vidošević vr,, Tomislav Jović vr.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</si>
</sst>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hyperlink" Target="mailto:bstimac@kra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8">
      <selection activeCell="L59" sqref="L59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8.140625" style="7" customWidth="1"/>
    <col min="9" max="9" width="14.421875" style="7" customWidth="1"/>
    <col min="10" max="16384" width="9.140625" style="7" customWidth="1"/>
  </cols>
  <sheetData>
    <row r="1" spans="1:12" ht="15.75">
      <c r="A1" s="142" t="s">
        <v>197</v>
      </c>
      <c r="B1" s="142"/>
      <c r="C1" s="14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3" t="s">
        <v>95</v>
      </c>
      <c r="B2" s="144"/>
      <c r="C2" s="144"/>
      <c r="D2" s="145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46" t="s">
        <v>171</v>
      </c>
      <c r="B4" s="146"/>
      <c r="C4" s="146"/>
      <c r="D4" s="146"/>
      <c r="E4" s="146"/>
      <c r="F4" s="146"/>
      <c r="G4" s="146"/>
      <c r="H4" s="146"/>
      <c r="I4" s="14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47" t="s">
        <v>97</v>
      </c>
      <c r="B6" s="148"/>
      <c r="C6" s="149" t="s">
        <v>201</v>
      </c>
      <c r="D6" s="150"/>
      <c r="E6" s="151"/>
      <c r="F6" s="151"/>
      <c r="G6" s="151"/>
      <c r="H6" s="151"/>
      <c r="I6" s="23"/>
      <c r="J6" s="3"/>
      <c r="K6" s="3"/>
      <c r="L6" s="3"/>
    </row>
    <row r="7" spans="1:12" ht="12.75">
      <c r="A7" s="24"/>
      <c r="B7" s="24"/>
      <c r="C7" s="15"/>
      <c r="D7" s="15"/>
      <c r="E7" s="151"/>
      <c r="F7" s="151"/>
      <c r="G7" s="151"/>
      <c r="H7" s="151"/>
      <c r="I7" s="23"/>
      <c r="J7" s="3"/>
      <c r="K7" s="3"/>
      <c r="L7" s="3"/>
    </row>
    <row r="8" spans="1:12" ht="12.75">
      <c r="A8" s="152" t="s">
        <v>198</v>
      </c>
      <c r="B8" s="153"/>
      <c r="C8" s="149" t="s">
        <v>202</v>
      </c>
      <c r="D8" s="150"/>
      <c r="E8" s="151"/>
      <c r="F8" s="151"/>
      <c r="G8" s="151"/>
      <c r="H8" s="151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9" t="s">
        <v>98</v>
      </c>
      <c r="B10" s="160"/>
      <c r="C10" s="149" t="s">
        <v>203</v>
      </c>
      <c r="D10" s="15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1"/>
      <c r="B11" s="16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47" t="s">
        <v>196</v>
      </c>
      <c r="B12" s="148"/>
      <c r="C12" s="156" t="s">
        <v>204</v>
      </c>
      <c r="D12" s="157"/>
      <c r="E12" s="157"/>
      <c r="F12" s="157"/>
      <c r="G12" s="157"/>
      <c r="H12" s="157"/>
      <c r="I12" s="158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47" t="s">
        <v>99</v>
      </c>
      <c r="B14" s="148"/>
      <c r="C14" s="154">
        <v>10000</v>
      </c>
      <c r="D14" s="155"/>
      <c r="E14" s="15"/>
      <c r="F14" s="156" t="s">
        <v>205</v>
      </c>
      <c r="G14" s="157"/>
      <c r="H14" s="157"/>
      <c r="I14" s="158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47" t="s">
        <v>100</v>
      </c>
      <c r="B16" s="148"/>
      <c r="C16" s="156" t="s">
        <v>206</v>
      </c>
      <c r="D16" s="157"/>
      <c r="E16" s="157"/>
      <c r="F16" s="157"/>
      <c r="G16" s="157"/>
      <c r="H16" s="157"/>
      <c r="I16" s="158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47" t="s">
        <v>101</v>
      </c>
      <c r="B18" s="148"/>
      <c r="C18" s="166" t="s">
        <v>207</v>
      </c>
      <c r="D18" s="167"/>
      <c r="E18" s="167"/>
      <c r="F18" s="167"/>
      <c r="G18" s="167"/>
      <c r="H18" s="167"/>
      <c r="I18" s="16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47" t="s">
        <v>102</v>
      </c>
      <c r="B20" s="148"/>
      <c r="C20" s="166" t="s">
        <v>208</v>
      </c>
      <c r="D20" s="167"/>
      <c r="E20" s="167"/>
      <c r="F20" s="167"/>
      <c r="G20" s="167"/>
      <c r="H20" s="167"/>
      <c r="I20" s="16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47" t="s">
        <v>131</v>
      </c>
      <c r="B22" s="148"/>
      <c r="C22" s="28">
        <v>133</v>
      </c>
      <c r="D22" s="156" t="s">
        <v>205</v>
      </c>
      <c r="E22" s="162"/>
      <c r="F22" s="163"/>
      <c r="G22" s="164"/>
      <c r="H22" s="16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47" t="s">
        <v>132</v>
      </c>
      <c r="B24" s="148"/>
      <c r="C24" s="28">
        <v>21</v>
      </c>
      <c r="D24" s="156" t="s">
        <v>209</v>
      </c>
      <c r="E24" s="162"/>
      <c r="F24" s="162"/>
      <c r="G24" s="163"/>
      <c r="H24" s="22" t="s">
        <v>127</v>
      </c>
      <c r="I24" s="32">
        <v>1703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47" t="s">
        <v>104</v>
      </c>
      <c r="B26" s="148"/>
      <c r="C26" s="33" t="s">
        <v>210</v>
      </c>
      <c r="D26" s="35"/>
      <c r="E26" s="3"/>
      <c r="F26" s="36"/>
      <c r="G26" s="147" t="s">
        <v>103</v>
      </c>
      <c r="H26" s="148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4" t="s">
        <v>199</v>
      </c>
      <c r="B28" s="175"/>
      <c r="C28" s="176"/>
      <c r="D28" s="176"/>
      <c r="E28" s="177" t="s">
        <v>130</v>
      </c>
      <c r="F28" s="178"/>
      <c r="G28" s="178"/>
      <c r="H28" s="179" t="s">
        <v>129</v>
      </c>
      <c r="I28" s="179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69"/>
      <c r="B30" s="170"/>
      <c r="C30" s="170"/>
      <c r="D30" s="171"/>
      <c r="E30" s="169"/>
      <c r="F30" s="170"/>
      <c r="G30" s="170"/>
      <c r="H30" s="149"/>
      <c r="I30" s="150"/>
      <c r="J30" s="3"/>
      <c r="K30" s="3"/>
      <c r="L30" s="3"/>
    </row>
    <row r="31" spans="1:12" ht="12.75">
      <c r="A31" s="29"/>
      <c r="B31" s="29"/>
      <c r="C31" s="27"/>
      <c r="D31" s="172"/>
      <c r="E31" s="172"/>
      <c r="F31" s="172"/>
      <c r="G31" s="173"/>
      <c r="H31" s="15"/>
      <c r="I31" s="42"/>
      <c r="J31" s="3"/>
      <c r="K31" s="3"/>
      <c r="L31" s="3"/>
    </row>
    <row r="32" spans="1:12" ht="12.75">
      <c r="A32" s="169"/>
      <c r="B32" s="170"/>
      <c r="C32" s="170"/>
      <c r="D32" s="171"/>
      <c r="E32" s="169"/>
      <c r="F32" s="170"/>
      <c r="G32" s="170"/>
      <c r="H32" s="149"/>
      <c r="I32" s="150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69"/>
      <c r="B34" s="170"/>
      <c r="C34" s="170"/>
      <c r="D34" s="171"/>
      <c r="E34" s="169"/>
      <c r="F34" s="170"/>
      <c r="G34" s="170"/>
      <c r="H34" s="149"/>
      <c r="I34" s="150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69"/>
      <c r="B36" s="170"/>
      <c r="C36" s="170"/>
      <c r="D36" s="171"/>
      <c r="E36" s="169"/>
      <c r="F36" s="170"/>
      <c r="G36" s="170"/>
      <c r="H36" s="149"/>
      <c r="I36" s="150"/>
      <c r="J36" s="3"/>
      <c r="K36" s="3"/>
      <c r="L36" s="3"/>
    </row>
    <row r="37" spans="1:12" ht="12.75">
      <c r="A37" s="44"/>
      <c r="B37" s="44"/>
      <c r="C37" s="180"/>
      <c r="D37" s="181"/>
      <c r="E37" s="15"/>
      <c r="F37" s="180"/>
      <c r="G37" s="181"/>
      <c r="H37" s="15"/>
      <c r="I37" s="15"/>
      <c r="J37" s="3"/>
      <c r="K37" s="3"/>
      <c r="L37" s="3"/>
    </row>
    <row r="38" spans="1:12" ht="12.75">
      <c r="A38" s="169"/>
      <c r="B38" s="170"/>
      <c r="C38" s="170"/>
      <c r="D38" s="171"/>
      <c r="E38" s="169"/>
      <c r="F38" s="170"/>
      <c r="G38" s="170"/>
      <c r="H38" s="149"/>
      <c r="I38" s="150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69"/>
      <c r="B40" s="170"/>
      <c r="C40" s="170"/>
      <c r="D40" s="171"/>
      <c r="E40" s="169"/>
      <c r="F40" s="170"/>
      <c r="G40" s="170"/>
      <c r="H40" s="149"/>
      <c r="I40" s="150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82" t="s">
        <v>105</v>
      </c>
      <c r="B44" s="183"/>
      <c r="C44" s="149"/>
      <c r="D44" s="150"/>
      <c r="E44" s="16"/>
      <c r="F44" s="156"/>
      <c r="G44" s="170"/>
      <c r="H44" s="170"/>
      <c r="I44" s="171"/>
      <c r="J44" s="3"/>
      <c r="K44" s="3"/>
      <c r="L44" s="3"/>
    </row>
    <row r="45" spans="1:12" ht="12.75">
      <c r="A45" s="44"/>
      <c r="B45" s="44"/>
      <c r="C45" s="180"/>
      <c r="D45" s="181"/>
      <c r="E45" s="15"/>
      <c r="F45" s="180"/>
      <c r="G45" s="184"/>
      <c r="H45" s="51"/>
      <c r="I45" s="51"/>
      <c r="J45" s="3"/>
      <c r="K45" s="3"/>
      <c r="L45" s="3"/>
    </row>
    <row r="46" spans="1:12" ht="12.75">
      <c r="A46" s="182" t="s">
        <v>200</v>
      </c>
      <c r="B46" s="183"/>
      <c r="C46" s="156" t="s">
        <v>212</v>
      </c>
      <c r="D46" s="189"/>
      <c r="E46" s="189"/>
      <c r="F46" s="189"/>
      <c r="G46" s="189"/>
      <c r="H46" s="189"/>
      <c r="I46" s="189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82" t="s">
        <v>107</v>
      </c>
      <c r="B48" s="183"/>
      <c r="C48" s="188" t="s">
        <v>213</v>
      </c>
      <c r="D48" s="186"/>
      <c r="E48" s="187"/>
      <c r="F48" s="16"/>
      <c r="G48" s="22" t="s">
        <v>108</v>
      </c>
      <c r="H48" s="188" t="s">
        <v>214</v>
      </c>
      <c r="I48" s="187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82" t="s">
        <v>101</v>
      </c>
      <c r="B50" s="183"/>
      <c r="C50" s="185" t="s">
        <v>215</v>
      </c>
      <c r="D50" s="186"/>
      <c r="E50" s="186"/>
      <c r="F50" s="186"/>
      <c r="G50" s="186"/>
      <c r="H50" s="186"/>
      <c r="I50" s="187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47" t="s">
        <v>109</v>
      </c>
      <c r="B52" s="148"/>
      <c r="C52" s="188" t="s">
        <v>216</v>
      </c>
      <c r="D52" s="186"/>
      <c r="E52" s="186"/>
      <c r="F52" s="186"/>
      <c r="G52" s="186"/>
      <c r="H52" s="186"/>
      <c r="I52" s="158"/>
      <c r="J52" s="3"/>
      <c r="K52" s="3"/>
      <c r="L52" s="3"/>
    </row>
    <row r="53" spans="1:12" ht="12.75">
      <c r="A53" s="53"/>
      <c r="B53" s="53"/>
      <c r="C53" s="197" t="s">
        <v>110</v>
      </c>
      <c r="D53" s="197"/>
      <c r="E53" s="197"/>
      <c r="F53" s="197"/>
      <c r="G53" s="197"/>
      <c r="H53" s="197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90" t="s">
        <v>191</v>
      </c>
      <c r="C55" s="191"/>
      <c r="D55" s="191"/>
      <c r="E55" s="191"/>
      <c r="F55" s="140"/>
      <c r="G55" s="140"/>
      <c r="H55" s="140"/>
      <c r="I55" s="141"/>
      <c r="J55" s="3"/>
      <c r="K55" s="3"/>
      <c r="L55" s="3"/>
    </row>
    <row r="56" spans="1:12" ht="12.75">
      <c r="A56" s="53"/>
      <c r="B56" s="190" t="s">
        <v>192</v>
      </c>
      <c r="C56" s="191"/>
      <c r="D56" s="191"/>
      <c r="E56" s="191"/>
      <c r="F56" s="191"/>
      <c r="G56" s="191"/>
      <c r="H56" s="191"/>
      <c r="I56" s="191"/>
      <c r="J56" s="3"/>
      <c r="K56" s="3"/>
      <c r="L56" s="3"/>
    </row>
    <row r="57" spans="1:12" ht="12.75">
      <c r="A57" s="53"/>
      <c r="B57" s="190" t="s">
        <v>193</v>
      </c>
      <c r="C57" s="191"/>
      <c r="D57" s="191"/>
      <c r="E57" s="191"/>
      <c r="F57" s="191"/>
      <c r="G57" s="191"/>
      <c r="H57" s="191"/>
      <c r="I57" s="141"/>
      <c r="J57" s="3"/>
      <c r="K57" s="3"/>
      <c r="L57" s="3"/>
    </row>
    <row r="58" spans="1:12" ht="12.75">
      <c r="A58" s="53"/>
      <c r="B58" s="190" t="s">
        <v>194</v>
      </c>
      <c r="C58" s="191"/>
      <c r="D58" s="191"/>
      <c r="E58" s="191"/>
      <c r="F58" s="191"/>
      <c r="G58" s="191"/>
      <c r="H58" s="191"/>
      <c r="I58" s="191"/>
      <c r="J58" s="3"/>
      <c r="K58" s="3"/>
      <c r="L58" s="3"/>
    </row>
    <row r="59" spans="1:12" ht="12.75">
      <c r="A59" s="53"/>
      <c r="B59" s="190" t="s">
        <v>195</v>
      </c>
      <c r="C59" s="191"/>
      <c r="D59" s="191"/>
      <c r="E59" s="191"/>
      <c r="F59" s="191"/>
      <c r="G59" s="191"/>
      <c r="H59" s="191"/>
      <c r="I59" s="191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 t="s">
        <v>218</v>
      </c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92" t="s">
        <v>112</v>
      </c>
      <c r="H62" s="193"/>
      <c r="I62" s="194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95"/>
      <c r="H63" s="196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ras.hr"/>
    <hyperlink ref="C20" r:id="rId2" display="www.kras.hr"/>
    <hyperlink ref="C50" r:id="rId3" display="bstimac@kras.hr"/>
  </hyperlinks>
  <printOptions horizontalCentered="1"/>
  <pageMargins left="0.7480314960629921" right="0.5511811023622047" top="0.5905511811023623" bottom="0.3937007874015748" header="0.31496062992125984" footer="0.31496062992125984"/>
  <pageSetup horizontalDpi="120" verticalDpi="12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K25" sqref="K25"/>
    </sheetView>
  </sheetViews>
  <sheetFormatPr defaultColWidth="9.140625" defaultRowHeight="12.75"/>
  <cols>
    <col min="10" max="10" width="11.140625" style="0" customWidth="1"/>
    <col min="11" max="11" width="11.00390625" style="0" customWidth="1"/>
  </cols>
  <sheetData>
    <row r="1" spans="1:11" ht="15.75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199">
        <v>40451</v>
      </c>
      <c r="H2" s="20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01"/>
      <c r="K3" s="202"/>
    </row>
    <row r="4" spans="1:11" ht="12.75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12" t="s">
        <v>51</v>
      </c>
      <c r="B5" s="213"/>
      <c r="C5" s="213"/>
      <c r="D5" s="213"/>
      <c r="E5" s="213"/>
      <c r="F5" s="213"/>
      <c r="G5" s="213"/>
      <c r="H5" s="214"/>
      <c r="I5" s="65" t="s">
        <v>181</v>
      </c>
      <c r="J5" s="66" t="s">
        <v>137</v>
      </c>
      <c r="K5" s="67" t="s">
        <v>138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69">
        <v>2</v>
      </c>
      <c r="J6" s="68">
        <v>3</v>
      </c>
      <c r="K6" s="68">
        <v>4</v>
      </c>
    </row>
    <row r="7" spans="1:11" ht="12.75">
      <c r="A7" s="216" t="s">
        <v>14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219" t="s">
        <v>15</v>
      </c>
      <c r="B8" s="220"/>
      <c r="C8" s="220"/>
      <c r="D8" s="220"/>
      <c r="E8" s="220"/>
      <c r="F8" s="220"/>
      <c r="G8" s="220"/>
      <c r="H8" s="221"/>
      <c r="I8" s="70">
        <v>1</v>
      </c>
      <c r="J8" s="71"/>
      <c r="K8" s="72"/>
    </row>
    <row r="9" spans="1:11" ht="12.75">
      <c r="A9" s="206" t="s">
        <v>144</v>
      </c>
      <c r="B9" s="207"/>
      <c r="C9" s="207"/>
      <c r="D9" s="207"/>
      <c r="E9" s="207"/>
      <c r="F9" s="207"/>
      <c r="G9" s="207"/>
      <c r="H9" s="208"/>
      <c r="I9" s="70">
        <v>2</v>
      </c>
      <c r="J9" s="71">
        <f>SUM(J10:J14)</f>
        <v>605684061</v>
      </c>
      <c r="K9" s="72">
        <f>SUM(K10:K14)</f>
        <v>610143999</v>
      </c>
    </row>
    <row r="10" spans="1:11" ht="12.75">
      <c r="A10" s="209" t="s">
        <v>0</v>
      </c>
      <c r="B10" s="210"/>
      <c r="C10" s="210"/>
      <c r="D10" s="210"/>
      <c r="E10" s="210"/>
      <c r="F10" s="210"/>
      <c r="G10" s="210"/>
      <c r="H10" s="211"/>
      <c r="I10" s="70">
        <v>3</v>
      </c>
      <c r="J10" s="71">
        <v>4300415</v>
      </c>
      <c r="K10" s="72">
        <v>3456676</v>
      </c>
    </row>
    <row r="11" spans="1:11" ht="12.75">
      <c r="A11" s="209" t="s">
        <v>1</v>
      </c>
      <c r="B11" s="210"/>
      <c r="C11" s="210"/>
      <c r="D11" s="210"/>
      <c r="E11" s="210"/>
      <c r="F11" s="210"/>
      <c r="G11" s="210"/>
      <c r="H11" s="211"/>
      <c r="I11" s="70">
        <v>4</v>
      </c>
      <c r="J11" s="71">
        <v>455078343</v>
      </c>
      <c r="K11" s="72">
        <v>450354890</v>
      </c>
    </row>
    <row r="12" spans="1:11" ht="12.75">
      <c r="A12" s="209" t="s">
        <v>2</v>
      </c>
      <c r="B12" s="210"/>
      <c r="C12" s="210"/>
      <c r="D12" s="210"/>
      <c r="E12" s="210"/>
      <c r="F12" s="210"/>
      <c r="G12" s="210"/>
      <c r="H12" s="211"/>
      <c r="I12" s="70">
        <v>5</v>
      </c>
      <c r="J12" s="71">
        <v>146305303</v>
      </c>
      <c r="K12" s="72">
        <v>156332433</v>
      </c>
    </row>
    <row r="13" spans="1:11" ht="12.75">
      <c r="A13" s="209" t="s">
        <v>3</v>
      </c>
      <c r="B13" s="210"/>
      <c r="C13" s="210"/>
      <c r="D13" s="210"/>
      <c r="E13" s="210"/>
      <c r="F13" s="210"/>
      <c r="G13" s="210"/>
      <c r="H13" s="211"/>
      <c r="I13" s="73">
        <v>6</v>
      </c>
      <c r="J13" s="71">
        <v>0</v>
      </c>
      <c r="K13" s="72">
        <v>0</v>
      </c>
    </row>
    <row r="14" spans="1:11" ht="12.75">
      <c r="A14" s="209" t="s">
        <v>16</v>
      </c>
      <c r="B14" s="210"/>
      <c r="C14" s="210"/>
      <c r="D14" s="210"/>
      <c r="E14" s="210"/>
      <c r="F14" s="210"/>
      <c r="G14" s="210"/>
      <c r="H14" s="211"/>
      <c r="I14" s="70">
        <v>7</v>
      </c>
      <c r="J14" s="71">
        <v>0</v>
      </c>
      <c r="K14" s="72">
        <v>0</v>
      </c>
    </row>
    <row r="15" spans="1:11" ht="12.75">
      <c r="A15" s="206" t="s">
        <v>145</v>
      </c>
      <c r="B15" s="207"/>
      <c r="C15" s="207"/>
      <c r="D15" s="207"/>
      <c r="E15" s="207"/>
      <c r="F15" s="207"/>
      <c r="G15" s="207"/>
      <c r="H15" s="208"/>
      <c r="I15" s="70">
        <v>8</v>
      </c>
      <c r="J15" s="71">
        <f>SUM(J16:J19)</f>
        <v>455183518</v>
      </c>
      <c r="K15" s="72">
        <f>SUM(K16:K19)</f>
        <v>422393161</v>
      </c>
    </row>
    <row r="16" spans="1:11" ht="12.75">
      <c r="A16" s="209" t="s">
        <v>133</v>
      </c>
      <c r="B16" s="210"/>
      <c r="C16" s="210"/>
      <c r="D16" s="210"/>
      <c r="E16" s="210"/>
      <c r="F16" s="210"/>
      <c r="G16" s="210"/>
      <c r="H16" s="211"/>
      <c r="I16" s="70">
        <v>9</v>
      </c>
      <c r="J16" s="71">
        <v>93207382</v>
      </c>
      <c r="K16" s="72">
        <v>107918189</v>
      </c>
    </row>
    <row r="17" spans="1:11" ht="12.75">
      <c r="A17" s="209" t="s">
        <v>134</v>
      </c>
      <c r="B17" s="210"/>
      <c r="C17" s="210"/>
      <c r="D17" s="210"/>
      <c r="E17" s="210"/>
      <c r="F17" s="210"/>
      <c r="G17" s="210"/>
      <c r="H17" s="211"/>
      <c r="I17" s="70">
        <v>10</v>
      </c>
      <c r="J17" s="71">
        <v>286778762</v>
      </c>
      <c r="K17" s="72">
        <v>254615703</v>
      </c>
    </row>
    <row r="18" spans="1:11" ht="12.75">
      <c r="A18" s="209" t="s">
        <v>135</v>
      </c>
      <c r="B18" s="210"/>
      <c r="C18" s="210"/>
      <c r="D18" s="210"/>
      <c r="E18" s="210"/>
      <c r="F18" s="210"/>
      <c r="G18" s="210"/>
      <c r="H18" s="211"/>
      <c r="I18" s="70">
        <v>11</v>
      </c>
      <c r="J18" s="71">
        <v>52471666</v>
      </c>
      <c r="K18" s="72">
        <v>34870319</v>
      </c>
    </row>
    <row r="19" spans="1:11" ht="12.75">
      <c r="A19" s="209" t="s">
        <v>17</v>
      </c>
      <c r="B19" s="210"/>
      <c r="C19" s="210"/>
      <c r="D19" s="210"/>
      <c r="E19" s="210"/>
      <c r="F19" s="210"/>
      <c r="G19" s="210"/>
      <c r="H19" s="211"/>
      <c r="I19" s="70">
        <v>12</v>
      </c>
      <c r="J19" s="71">
        <v>22725708</v>
      </c>
      <c r="K19" s="72">
        <v>24988950</v>
      </c>
    </row>
    <row r="20" spans="1:11" ht="12.75">
      <c r="A20" s="206" t="s">
        <v>18</v>
      </c>
      <c r="B20" s="207"/>
      <c r="C20" s="207"/>
      <c r="D20" s="207"/>
      <c r="E20" s="207"/>
      <c r="F20" s="207"/>
      <c r="G20" s="207"/>
      <c r="H20" s="208"/>
      <c r="I20" s="70">
        <v>13</v>
      </c>
      <c r="J20" s="71">
        <v>4757909</v>
      </c>
      <c r="K20" s="72">
        <v>4046705</v>
      </c>
    </row>
    <row r="21" spans="1:11" ht="12.75">
      <c r="A21" s="206" t="s">
        <v>19</v>
      </c>
      <c r="B21" s="207"/>
      <c r="C21" s="207"/>
      <c r="D21" s="207"/>
      <c r="E21" s="207"/>
      <c r="F21" s="207"/>
      <c r="G21" s="207"/>
      <c r="H21" s="208"/>
      <c r="I21" s="70">
        <v>14</v>
      </c>
      <c r="J21" s="71">
        <v>0</v>
      </c>
      <c r="K21" s="72">
        <v>0</v>
      </c>
    </row>
    <row r="22" spans="1:11" ht="12.75">
      <c r="A22" s="206" t="s">
        <v>146</v>
      </c>
      <c r="B22" s="207"/>
      <c r="C22" s="207"/>
      <c r="D22" s="207"/>
      <c r="E22" s="207"/>
      <c r="F22" s="207"/>
      <c r="G22" s="207"/>
      <c r="H22" s="208"/>
      <c r="I22" s="70">
        <v>15</v>
      </c>
      <c r="J22" s="72">
        <f>+J8+J9+J15+J20+J21</f>
        <v>1065625488</v>
      </c>
      <c r="K22" s="72">
        <f>+K8+K9+K15+K20+K21</f>
        <v>1036583865</v>
      </c>
    </row>
    <row r="23" spans="1:11" ht="12.75">
      <c r="A23" s="222" t="s">
        <v>20</v>
      </c>
      <c r="B23" s="223"/>
      <c r="C23" s="223"/>
      <c r="D23" s="223"/>
      <c r="E23" s="223"/>
      <c r="F23" s="223"/>
      <c r="G23" s="223"/>
      <c r="H23" s="224"/>
      <c r="I23" s="70">
        <v>16</v>
      </c>
      <c r="J23" s="72">
        <v>58822624</v>
      </c>
      <c r="K23" s="72">
        <v>57348090</v>
      </c>
    </row>
    <row r="24" spans="1:11" ht="12.75">
      <c r="A24" s="225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1:11" ht="12.75">
      <c r="A25" s="219" t="s">
        <v>147</v>
      </c>
      <c r="B25" s="220"/>
      <c r="C25" s="220"/>
      <c r="D25" s="220"/>
      <c r="E25" s="220"/>
      <c r="F25" s="220"/>
      <c r="G25" s="220"/>
      <c r="H25" s="221"/>
      <c r="I25" s="70">
        <v>17</v>
      </c>
      <c r="J25" s="71">
        <f>SUM(J26:J34)</f>
        <v>613890444</v>
      </c>
      <c r="K25" s="72">
        <f>SUM(K26:K34)</f>
        <v>608344268</v>
      </c>
    </row>
    <row r="26" spans="1:11" ht="12.75">
      <c r="A26" s="209" t="s">
        <v>22</v>
      </c>
      <c r="B26" s="210"/>
      <c r="C26" s="210"/>
      <c r="D26" s="210"/>
      <c r="E26" s="210"/>
      <c r="F26" s="210"/>
      <c r="G26" s="210"/>
      <c r="H26" s="211"/>
      <c r="I26" s="73">
        <v>18</v>
      </c>
      <c r="J26" s="71">
        <v>549448400</v>
      </c>
      <c r="K26" s="72">
        <v>549448400</v>
      </c>
    </row>
    <row r="27" spans="1:11" ht="12.75">
      <c r="A27" s="209" t="s">
        <v>23</v>
      </c>
      <c r="B27" s="210"/>
      <c r="C27" s="210"/>
      <c r="D27" s="210"/>
      <c r="E27" s="210"/>
      <c r="F27" s="210"/>
      <c r="G27" s="210"/>
      <c r="H27" s="211"/>
      <c r="I27" s="70">
        <v>19</v>
      </c>
      <c r="J27" s="71">
        <v>-16682296</v>
      </c>
      <c r="K27" s="72">
        <v>-15888225</v>
      </c>
    </row>
    <row r="28" spans="1:11" ht="12.75">
      <c r="A28" s="209" t="s">
        <v>136</v>
      </c>
      <c r="B28" s="210"/>
      <c r="C28" s="210"/>
      <c r="D28" s="210"/>
      <c r="E28" s="210"/>
      <c r="F28" s="210"/>
      <c r="G28" s="210"/>
      <c r="H28" s="211"/>
      <c r="I28" s="73">
        <v>20</v>
      </c>
      <c r="J28" s="71">
        <v>21263848</v>
      </c>
      <c r="K28" s="72">
        <v>23022134</v>
      </c>
    </row>
    <row r="29" spans="1:11" ht="12.75">
      <c r="A29" s="209" t="s">
        <v>24</v>
      </c>
      <c r="B29" s="210"/>
      <c r="C29" s="210"/>
      <c r="D29" s="210"/>
      <c r="E29" s="210"/>
      <c r="F29" s="210"/>
      <c r="G29" s="210"/>
      <c r="H29" s="211"/>
      <c r="I29" s="70">
        <v>21</v>
      </c>
      <c r="J29" s="71">
        <v>-17861183</v>
      </c>
      <c r="K29" s="72">
        <v>-17861183</v>
      </c>
    </row>
    <row r="30" spans="1:11" ht="12.75">
      <c r="A30" s="209" t="s">
        <v>25</v>
      </c>
      <c r="B30" s="210"/>
      <c r="C30" s="210"/>
      <c r="D30" s="210"/>
      <c r="E30" s="210"/>
      <c r="F30" s="210"/>
      <c r="G30" s="210"/>
      <c r="H30" s="211"/>
      <c r="I30" s="73">
        <v>22</v>
      </c>
      <c r="J30" s="71">
        <v>42555945</v>
      </c>
      <c r="K30" s="72">
        <v>51035700</v>
      </c>
    </row>
    <row r="31" spans="1:11" ht="12.75">
      <c r="A31" s="209" t="s">
        <v>26</v>
      </c>
      <c r="B31" s="210"/>
      <c r="C31" s="210"/>
      <c r="D31" s="210"/>
      <c r="E31" s="210"/>
      <c r="F31" s="210"/>
      <c r="G31" s="210"/>
      <c r="H31" s="211"/>
      <c r="I31" s="70">
        <v>23</v>
      </c>
      <c r="J31" s="71">
        <v>0</v>
      </c>
      <c r="K31" s="72">
        <v>0</v>
      </c>
    </row>
    <row r="32" spans="1:11" ht="12.75">
      <c r="A32" s="209" t="s">
        <v>27</v>
      </c>
      <c r="B32" s="210"/>
      <c r="C32" s="210"/>
      <c r="D32" s="210"/>
      <c r="E32" s="210"/>
      <c r="F32" s="210"/>
      <c r="G32" s="210"/>
      <c r="H32" s="211"/>
      <c r="I32" s="73">
        <v>24</v>
      </c>
      <c r="J32" s="71">
        <v>35165730</v>
      </c>
      <c r="K32" s="72">
        <v>18587442</v>
      </c>
    </row>
    <row r="33" spans="1:11" ht="12.75">
      <c r="A33" s="209" t="s">
        <v>28</v>
      </c>
      <c r="B33" s="210"/>
      <c r="C33" s="210"/>
      <c r="D33" s="210"/>
      <c r="E33" s="210"/>
      <c r="F33" s="210"/>
      <c r="G33" s="210"/>
      <c r="H33" s="211"/>
      <c r="I33" s="70">
        <v>25</v>
      </c>
      <c r="J33" s="71">
        <v>0</v>
      </c>
      <c r="K33" s="72">
        <v>0</v>
      </c>
    </row>
    <row r="34" spans="1:11" ht="12.75">
      <c r="A34" s="209" t="s">
        <v>29</v>
      </c>
      <c r="B34" s="210"/>
      <c r="C34" s="210"/>
      <c r="D34" s="210"/>
      <c r="E34" s="210"/>
      <c r="F34" s="210"/>
      <c r="G34" s="210"/>
      <c r="H34" s="211"/>
      <c r="I34" s="73">
        <v>26</v>
      </c>
      <c r="J34" s="71">
        <v>0</v>
      </c>
      <c r="K34" s="72">
        <v>0</v>
      </c>
    </row>
    <row r="35" spans="1:11" ht="12.75">
      <c r="A35" s="206" t="s">
        <v>4</v>
      </c>
      <c r="B35" s="207"/>
      <c r="C35" s="207"/>
      <c r="D35" s="207"/>
      <c r="E35" s="207"/>
      <c r="F35" s="207"/>
      <c r="G35" s="207"/>
      <c r="H35" s="208"/>
      <c r="I35" s="70">
        <v>27</v>
      </c>
      <c r="J35" s="71">
        <v>0</v>
      </c>
      <c r="K35" s="72">
        <v>0</v>
      </c>
    </row>
    <row r="36" spans="1:11" ht="12.75">
      <c r="A36" s="206" t="s">
        <v>5</v>
      </c>
      <c r="B36" s="207"/>
      <c r="C36" s="207"/>
      <c r="D36" s="207"/>
      <c r="E36" s="207"/>
      <c r="F36" s="207"/>
      <c r="G36" s="207"/>
      <c r="H36" s="208"/>
      <c r="I36" s="73">
        <v>28</v>
      </c>
      <c r="J36" s="71">
        <v>165893392</v>
      </c>
      <c r="K36" s="72">
        <v>185589912</v>
      </c>
    </row>
    <row r="37" spans="1:11" ht="12.75">
      <c r="A37" s="206" t="s">
        <v>6</v>
      </c>
      <c r="B37" s="207"/>
      <c r="C37" s="207"/>
      <c r="D37" s="207"/>
      <c r="E37" s="207"/>
      <c r="F37" s="207"/>
      <c r="G37" s="207"/>
      <c r="H37" s="208"/>
      <c r="I37" s="70">
        <v>29</v>
      </c>
      <c r="J37" s="71">
        <v>280503918</v>
      </c>
      <c r="K37" s="72">
        <v>236800012</v>
      </c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8"/>
      <c r="I38" s="73">
        <v>30</v>
      </c>
      <c r="J38" s="71">
        <v>5337734</v>
      </c>
      <c r="K38" s="72">
        <v>5849673</v>
      </c>
    </row>
    <row r="39" spans="1:11" ht="12.75">
      <c r="A39" s="206" t="s">
        <v>148</v>
      </c>
      <c r="B39" s="207"/>
      <c r="C39" s="207"/>
      <c r="D39" s="207"/>
      <c r="E39" s="207"/>
      <c r="F39" s="207"/>
      <c r="G39" s="207"/>
      <c r="H39" s="208"/>
      <c r="I39" s="70">
        <v>31</v>
      </c>
      <c r="J39" s="71">
        <f>+J25+J35+J36+J37+J38</f>
        <v>1065625488</v>
      </c>
      <c r="K39" s="72">
        <f>+K25+K35+K36+K37+K38</f>
        <v>1036583865</v>
      </c>
    </row>
    <row r="40" spans="1:11" ht="12.75">
      <c r="A40" s="222" t="s">
        <v>20</v>
      </c>
      <c r="B40" s="223"/>
      <c r="C40" s="223"/>
      <c r="D40" s="223"/>
      <c r="E40" s="223"/>
      <c r="F40" s="223"/>
      <c r="G40" s="223"/>
      <c r="H40" s="224"/>
      <c r="I40" s="74">
        <v>32</v>
      </c>
      <c r="J40" s="71">
        <v>58822624</v>
      </c>
      <c r="K40" s="72">
        <v>57348090</v>
      </c>
    </row>
    <row r="41" spans="1:11" ht="12.75">
      <c r="A41" s="225" t="s">
        <v>182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2.75">
      <c r="A42" s="231" t="s">
        <v>11</v>
      </c>
      <c r="B42" s="232"/>
      <c r="C42" s="232"/>
      <c r="D42" s="232"/>
      <c r="E42" s="232"/>
      <c r="F42" s="232"/>
      <c r="G42" s="232"/>
      <c r="H42" s="232"/>
      <c r="I42" s="233"/>
      <c r="J42" s="233"/>
      <c r="K42" s="234"/>
    </row>
    <row r="43" spans="1:11" ht="12.75">
      <c r="A43" s="235" t="s">
        <v>12</v>
      </c>
      <c r="B43" s="236"/>
      <c r="C43" s="236"/>
      <c r="D43" s="236"/>
      <c r="E43" s="236"/>
      <c r="F43" s="236"/>
      <c r="G43" s="236"/>
      <c r="H43" s="237"/>
      <c r="I43" s="75">
        <v>33</v>
      </c>
      <c r="J43" s="76"/>
      <c r="K43" s="77"/>
    </row>
    <row r="44" spans="1:11" ht="12.75">
      <c r="A44" s="238" t="s">
        <v>13</v>
      </c>
      <c r="B44" s="239"/>
      <c r="C44" s="239"/>
      <c r="D44" s="239"/>
      <c r="E44" s="239"/>
      <c r="F44" s="239"/>
      <c r="G44" s="239"/>
      <c r="H44" s="240"/>
      <c r="I44" s="74">
        <v>34</v>
      </c>
      <c r="J44" s="78"/>
      <c r="K44" s="79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D1">
      <selection activeCell="F4" sqref="F4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198" t="s">
        <v>119</v>
      </c>
      <c r="B1" s="198"/>
      <c r="C1" s="198"/>
      <c r="D1" s="198"/>
      <c r="E1" s="198"/>
      <c r="F1" s="198"/>
      <c r="G1" s="198"/>
      <c r="H1" s="198"/>
      <c r="I1" s="198"/>
      <c r="J1" s="246"/>
      <c r="K1" s="246"/>
      <c r="L1" s="246"/>
      <c r="M1" s="246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47" t="s">
        <v>118</v>
      </c>
      <c r="E3" s="248"/>
      <c r="F3" s="64">
        <v>40179</v>
      </c>
      <c r="G3" s="81" t="s">
        <v>96</v>
      </c>
      <c r="H3" s="82"/>
      <c r="I3" s="199">
        <v>40451</v>
      </c>
      <c r="J3" s="242"/>
    </row>
    <row r="4" spans="3:13" ht="12.75">
      <c r="C4" s="83"/>
      <c r="D4" s="84"/>
      <c r="E4" s="85"/>
      <c r="G4" s="85"/>
      <c r="L4" s="201"/>
      <c r="M4" s="202"/>
    </row>
    <row r="5" spans="1:13" ht="12.7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41"/>
      <c r="L5" s="241"/>
      <c r="M5" s="242"/>
    </row>
    <row r="6" spans="1:13" ht="28.5" customHeight="1">
      <c r="A6" s="243" t="s">
        <v>51</v>
      </c>
      <c r="B6" s="243"/>
      <c r="C6" s="243"/>
      <c r="D6" s="243"/>
      <c r="E6" s="243"/>
      <c r="F6" s="243"/>
      <c r="G6" s="243"/>
      <c r="H6" s="243"/>
      <c r="I6" s="86" t="s">
        <v>183</v>
      </c>
      <c r="J6" s="244" t="s">
        <v>139</v>
      </c>
      <c r="K6" s="245"/>
      <c r="L6" s="244" t="s">
        <v>140</v>
      </c>
      <c r="M6" s="245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15">
        <v>1</v>
      </c>
      <c r="B8" s="215"/>
      <c r="C8" s="215"/>
      <c r="D8" s="215"/>
      <c r="E8" s="215"/>
      <c r="F8" s="215"/>
      <c r="G8" s="215"/>
      <c r="H8" s="215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19" t="s">
        <v>149</v>
      </c>
      <c r="B9" s="220"/>
      <c r="C9" s="220"/>
      <c r="D9" s="220"/>
      <c r="E9" s="220"/>
      <c r="F9" s="220"/>
      <c r="G9" s="220"/>
      <c r="H9" s="221"/>
      <c r="I9" s="70">
        <v>35</v>
      </c>
      <c r="J9" s="91">
        <f>SUM(J10:J12)</f>
        <v>622112814</v>
      </c>
      <c r="K9" s="91">
        <f>SUM(K10:K12)</f>
        <v>198721650</v>
      </c>
      <c r="L9" s="91">
        <f>SUM(L10:L12)</f>
        <v>611914595</v>
      </c>
      <c r="M9" s="95">
        <f>SUM(M10:M12)</f>
        <v>201126533</v>
      </c>
    </row>
    <row r="10" spans="1:13" ht="12.75" customHeight="1">
      <c r="A10" s="209" t="s">
        <v>31</v>
      </c>
      <c r="B10" s="210"/>
      <c r="C10" s="210"/>
      <c r="D10" s="210"/>
      <c r="E10" s="210"/>
      <c r="F10" s="210"/>
      <c r="G10" s="210"/>
      <c r="H10" s="211"/>
      <c r="I10" s="73">
        <v>36</v>
      </c>
      <c r="J10" s="71">
        <v>616108044</v>
      </c>
      <c r="K10" s="71">
        <v>199280339</v>
      </c>
      <c r="L10" s="71">
        <v>603312723</v>
      </c>
      <c r="M10" s="72">
        <v>196597343</v>
      </c>
    </row>
    <row r="11" spans="1:13" ht="12.75" customHeight="1">
      <c r="A11" s="209" t="s">
        <v>32</v>
      </c>
      <c r="B11" s="210"/>
      <c r="C11" s="210"/>
      <c r="D11" s="210"/>
      <c r="E11" s="210"/>
      <c r="F11" s="210"/>
      <c r="G11" s="210"/>
      <c r="H11" s="211"/>
      <c r="I11" s="70">
        <v>37</v>
      </c>
      <c r="J11" s="71">
        <v>1719351</v>
      </c>
      <c r="K11" s="71">
        <v>372463</v>
      </c>
      <c r="L11" s="71">
        <v>2661364</v>
      </c>
      <c r="M11" s="72">
        <v>373388</v>
      </c>
    </row>
    <row r="12" spans="1:13" ht="12.75" customHeight="1">
      <c r="A12" s="209" t="s">
        <v>33</v>
      </c>
      <c r="B12" s="210"/>
      <c r="C12" s="210"/>
      <c r="D12" s="210"/>
      <c r="E12" s="210"/>
      <c r="F12" s="210"/>
      <c r="G12" s="210"/>
      <c r="H12" s="211"/>
      <c r="I12" s="73">
        <v>38</v>
      </c>
      <c r="J12" s="71">
        <v>4285419</v>
      </c>
      <c r="K12" s="71">
        <v>-931152</v>
      </c>
      <c r="L12" s="71">
        <v>5940508</v>
      </c>
      <c r="M12" s="72">
        <v>4155802</v>
      </c>
    </row>
    <row r="13" spans="1:13" ht="12.75" customHeight="1">
      <c r="A13" s="206" t="s">
        <v>150</v>
      </c>
      <c r="B13" s="207"/>
      <c r="C13" s="207"/>
      <c r="D13" s="207"/>
      <c r="E13" s="207"/>
      <c r="F13" s="207"/>
      <c r="G13" s="207"/>
      <c r="H13" s="208"/>
      <c r="I13" s="70">
        <v>39</v>
      </c>
      <c r="J13" s="91">
        <f>SUM(J16:J22)+J14-J15</f>
        <v>586871133</v>
      </c>
      <c r="K13" s="91">
        <f>SUM(K16:K22)+K14-K15</f>
        <v>195028161</v>
      </c>
      <c r="L13" s="91">
        <f>SUM(L16:L22)+L14-L15</f>
        <v>581984761</v>
      </c>
      <c r="M13" s="92">
        <f>SUM(M16:M22)+M14-M15</f>
        <v>194578600</v>
      </c>
    </row>
    <row r="14" spans="1:13" ht="12.75" customHeight="1">
      <c r="A14" s="209" t="s">
        <v>167</v>
      </c>
      <c r="B14" s="210"/>
      <c r="C14" s="210"/>
      <c r="D14" s="210"/>
      <c r="E14" s="210"/>
      <c r="F14" s="210"/>
      <c r="G14" s="210"/>
      <c r="H14" s="211"/>
      <c r="I14" s="73">
        <v>40</v>
      </c>
      <c r="J14" s="71">
        <v>0</v>
      </c>
      <c r="K14" s="71">
        <v>0</v>
      </c>
      <c r="L14" s="71">
        <v>0</v>
      </c>
      <c r="M14" s="72">
        <v>0</v>
      </c>
    </row>
    <row r="15" spans="1:13" ht="12.75" customHeight="1">
      <c r="A15" s="209" t="s">
        <v>168</v>
      </c>
      <c r="B15" s="210"/>
      <c r="C15" s="210"/>
      <c r="D15" s="210"/>
      <c r="E15" s="210"/>
      <c r="F15" s="210"/>
      <c r="G15" s="210"/>
      <c r="H15" s="211"/>
      <c r="I15" s="70">
        <v>41</v>
      </c>
      <c r="J15" s="71">
        <v>33881050</v>
      </c>
      <c r="K15" s="71">
        <v>1567753</v>
      </c>
      <c r="L15" s="71">
        <v>28983726</v>
      </c>
      <c r="M15" s="72">
        <v>2287558</v>
      </c>
    </row>
    <row r="16" spans="1:13" ht="12.75" customHeight="1">
      <c r="A16" s="209" t="s">
        <v>169</v>
      </c>
      <c r="B16" s="210"/>
      <c r="C16" s="210"/>
      <c r="D16" s="210"/>
      <c r="E16" s="210"/>
      <c r="F16" s="210"/>
      <c r="G16" s="210"/>
      <c r="H16" s="211"/>
      <c r="I16" s="73">
        <v>42</v>
      </c>
      <c r="J16" s="91">
        <v>345796924</v>
      </c>
      <c r="K16" s="91">
        <v>63317565</v>
      </c>
      <c r="L16" s="91">
        <v>344283497</v>
      </c>
      <c r="M16" s="92">
        <v>76088948</v>
      </c>
    </row>
    <row r="17" spans="1:13" ht="12.75" customHeight="1">
      <c r="A17" s="209" t="s">
        <v>8</v>
      </c>
      <c r="B17" s="210"/>
      <c r="C17" s="210"/>
      <c r="D17" s="210"/>
      <c r="E17" s="210"/>
      <c r="F17" s="210"/>
      <c r="G17" s="210"/>
      <c r="H17" s="211"/>
      <c r="I17" s="70">
        <v>43</v>
      </c>
      <c r="J17" s="91">
        <v>148628128</v>
      </c>
      <c r="K17" s="91">
        <v>49793244</v>
      </c>
      <c r="L17" s="91">
        <v>155777687</v>
      </c>
      <c r="M17" s="92">
        <v>51512882</v>
      </c>
    </row>
    <row r="18" spans="1:13" ht="12.75" customHeight="1">
      <c r="A18" s="209" t="s">
        <v>34</v>
      </c>
      <c r="B18" s="210"/>
      <c r="C18" s="210"/>
      <c r="D18" s="210"/>
      <c r="E18" s="210"/>
      <c r="F18" s="210"/>
      <c r="G18" s="210"/>
      <c r="H18" s="211"/>
      <c r="I18" s="73">
        <v>44</v>
      </c>
      <c r="J18" s="71">
        <v>37229001</v>
      </c>
      <c r="K18" s="71">
        <v>11774528</v>
      </c>
      <c r="L18" s="71">
        <v>31261654</v>
      </c>
      <c r="M18" s="72">
        <v>10452072</v>
      </c>
    </row>
    <row r="19" spans="1:13" ht="12.75" customHeight="1">
      <c r="A19" s="209" t="s">
        <v>35</v>
      </c>
      <c r="B19" s="210"/>
      <c r="C19" s="210"/>
      <c r="D19" s="210"/>
      <c r="E19" s="210"/>
      <c r="F19" s="210"/>
      <c r="G19" s="210"/>
      <c r="H19" s="211"/>
      <c r="I19" s="70">
        <v>45</v>
      </c>
      <c r="J19" s="71">
        <v>59637400</v>
      </c>
      <c r="K19" s="71">
        <v>42351730</v>
      </c>
      <c r="L19" s="71">
        <v>49596450</v>
      </c>
      <c r="M19" s="72">
        <v>28778580</v>
      </c>
    </row>
    <row r="20" spans="1:13" ht="12.75" customHeight="1">
      <c r="A20" s="209" t="s">
        <v>7</v>
      </c>
      <c r="B20" s="210"/>
      <c r="C20" s="210"/>
      <c r="D20" s="210"/>
      <c r="E20" s="210"/>
      <c r="F20" s="210"/>
      <c r="G20" s="210"/>
      <c r="H20" s="211"/>
      <c r="I20" s="73">
        <v>46</v>
      </c>
      <c r="J20" s="71">
        <v>101883</v>
      </c>
      <c r="K20" s="71">
        <v>0</v>
      </c>
      <c r="L20" s="71">
        <v>15523</v>
      </c>
      <c r="M20" s="72">
        <v>0</v>
      </c>
    </row>
    <row r="21" spans="1:13" ht="12.75" customHeight="1">
      <c r="A21" s="209" t="s">
        <v>36</v>
      </c>
      <c r="B21" s="210"/>
      <c r="C21" s="210"/>
      <c r="D21" s="210"/>
      <c r="E21" s="210"/>
      <c r="F21" s="210"/>
      <c r="G21" s="210"/>
      <c r="H21" s="211"/>
      <c r="I21" s="70">
        <v>47</v>
      </c>
      <c r="J21" s="91">
        <v>0</v>
      </c>
      <c r="K21" s="91">
        <v>0</v>
      </c>
      <c r="L21" s="91">
        <v>0</v>
      </c>
      <c r="M21" s="92">
        <v>0</v>
      </c>
    </row>
    <row r="22" spans="1:13" ht="12.75" customHeight="1">
      <c r="A22" s="209" t="s">
        <v>37</v>
      </c>
      <c r="B22" s="210"/>
      <c r="C22" s="210"/>
      <c r="D22" s="210"/>
      <c r="E22" s="210"/>
      <c r="F22" s="210"/>
      <c r="G22" s="210"/>
      <c r="H22" s="211"/>
      <c r="I22" s="73">
        <v>48</v>
      </c>
      <c r="J22" s="71">
        <v>29358847</v>
      </c>
      <c r="K22" s="71">
        <v>29358847</v>
      </c>
      <c r="L22" s="71">
        <v>30033676</v>
      </c>
      <c r="M22" s="72">
        <v>30033676</v>
      </c>
    </row>
    <row r="23" spans="1:13" ht="12.75" customHeight="1">
      <c r="A23" s="206" t="s">
        <v>151</v>
      </c>
      <c r="B23" s="207"/>
      <c r="C23" s="207"/>
      <c r="D23" s="207"/>
      <c r="E23" s="207"/>
      <c r="F23" s="207"/>
      <c r="G23" s="207"/>
      <c r="H23" s="208"/>
      <c r="I23" s="70">
        <v>49</v>
      </c>
      <c r="J23" s="71">
        <f>SUM(J24:J28)</f>
        <v>10905885</v>
      </c>
      <c r="K23" s="71">
        <f>SUM(K24:K28)</f>
        <v>2559029</v>
      </c>
      <c r="L23" s="71">
        <f>SUM(L24:L28)</f>
        <v>10298842</v>
      </c>
      <c r="M23" s="72">
        <f>SUM(M24:M28)</f>
        <v>-1067649</v>
      </c>
    </row>
    <row r="24" spans="1:13" ht="21" customHeight="1">
      <c r="A24" s="209" t="s">
        <v>38</v>
      </c>
      <c r="B24" s="210"/>
      <c r="C24" s="210"/>
      <c r="D24" s="210"/>
      <c r="E24" s="210"/>
      <c r="F24" s="210"/>
      <c r="G24" s="210"/>
      <c r="H24" s="211"/>
      <c r="I24" s="73">
        <v>50</v>
      </c>
      <c r="J24" s="91">
        <v>4026020</v>
      </c>
      <c r="K24" s="91">
        <v>771608</v>
      </c>
      <c r="L24" s="91">
        <v>1975787</v>
      </c>
      <c r="M24" s="92">
        <v>-1039254</v>
      </c>
    </row>
    <row r="25" spans="1:13" ht="25.5" customHeight="1">
      <c r="A25" s="209" t="s">
        <v>39</v>
      </c>
      <c r="B25" s="210"/>
      <c r="C25" s="210"/>
      <c r="D25" s="210"/>
      <c r="E25" s="210"/>
      <c r="F25" s="210"/>
      <c r="G25" s="210"/>
      <c r="H25" s="211"/>
      <c r="I25" s="70">
        <v>51</v>
      </c>
      <c r="J25" s="91">
        <v>6879865</v>
      </c>
      <c r="K25" s="91">
        <v>1787421</v>
      </c>
      <c r="L25" s="91">
        <v>8106962</v>
      </c>
      <c r="M25" s="92">
        <v>-93510</v>
      </c>
    </row>
    <row r="26" spans="1:13" ht="12.75" customHeight="1">
      <c r="A26" s="209" t="s">
        <v>40</v>
      </c>
      <c r="B26" s="210"/>
      <c r="C26" s="210"/>
      <c r="D26" s="210"/>
      <c r="E26" s="210"/>
      <c r="F26" s="210"/>
      <c r="G26" s="210"/>
      <c r="H26" s="211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09" t="s">
        <v>41</v>
      </c>
      <c r="B27" s="210"/>
      <c r="C27" s="210"/>
      <c r="D27" s="210"/>
      <c r="E27" s="210"/>
      <c r="F27" s="210"/>
      <c r="G27" s="210"/>
      <c r="H27" s="211"/>
      <c r="I27" s="70">
        <v>53</v>
      </c>
      <c r="J27" s="71">
        <v>0</v>
      </c>
      <c r="K27" s="71">
        <v>0</v>
      </c>
      <c r="L27" s="71">
        <v>216093</v>
      </c>
      <c r="M27" s="72">
        <v>65115</v>
      </c>
    </row>
    <row r="28" spans="1:13" ht="12.75" customHeight="1">
      <c r="A28" s="209" t="s">
        <v>42</v>
      </c>
      <c r="B28" s="210"/>
      <c r="C28" s="210"/>
      <c r="D28" s="210"/>
      <c r="E28" s="210"/>
      <c r="F28" s="210"/>
      <c r="G28" s="210"/>
      <c r="H28" s="211"/>
      <c r="I28" s="73">
        <v>54</v>
      </c>
      <c r="J28" s="71">
        <v>0</v>
      </c>
      <c r="K28" s="71">
        <v>0</v>
      </c>
      <c r="L28" s="71">
        <v>0</v>
      </c>
      <c r="M28" s="72">
        <v>0</v>
      </c>
    </row>
    <row r="29" spans="1:13" ht="12.75" customHeight="1">
      <c r="A29" s="206" t="s">
        <v>152</v>
      </c>
      <c r="B29" s="207"/>
      <c r="C29" s="207"/>
      <c r="D29" s="207"/>
      <c r="E29" s="207"/>
      <c r="F29" s="207"/>
      <c r="G29" s="207"/>
      <c r="H29" s="208"/>
      <c r="I29" s="70">
        <v>55</v>
      </c>
      <c r="J29" s="91">
        <f>SUM(J30:J33)</f>
        <v>19962416</v>
      </c>
      <c r="K29" s="91">
        <f>SUM(K30:K33)</f>
        <v>4471278</v>
      </c>
      <c r="L29" s="91">
        <f>SUM(L30:L33)</f>
        <v>15411441</v>
      </c>
      <c r="M29" s="92">
        <f>SUM(M30:M33)</f>
        <v>5852612</v>
      </c>
    </row>
    <row r="30" spans="1:13" ht="12" customHeight="1">
      <c r="A30" s="209" t="s">
        <v>43</v>
      </c>
      <c r="B30" s="210"/>
      <c r="C30" s="210"/>
      <c r="D30" s="210"/>
      <c r="E30" s="210"/>
      <c r="F30" s="210"/>
      <c r="G30" s="210"/>
      <c r="H30" s="211"/>
      <c r="I30" s="73">
        <v>56</v>
      </c>
      <c r="J30" s="71">
        <v>8764804</v>
      </c>
      <c r="K30" s="71">
        <v>8764804</v>
      </c>
      <c r="L30" s="71">
        <v>2680655</v>
      </c>
      <c r="M30" s="72">
        <v>283266</v>
      </c>
    </row>
    <row r="31" spans="1:13" ht="21" customHeight="1">
      <c r="A31" s="209" t="s">
        <v>44</v>
      </c>
      <c r="B31" s="210"/>
      <c r="C31" s="210"/>
      <c r="D31" s="210"/>
      <c r="E31" s="210"/>
      <c r="F31" s="210"/>
      <c r="G31" s="210"/>
      <c r="H31" s="211"/>
      <c r="I31" s="70">
        <v>57</v>
      </c>
      <c r="J31" s="71">
        <v>11197612</v>
      </c>
      <c r="K31" s="71">
        <v>-4293526</v>
      </c>
      <c r="L31" s="71">
        <v>12686992</v>
      </c>
      <c r="M31" s="72">
        <v>5569346</v>
      </c>
    </row>
    <row r="32" spans="1:13" ht="12.75" customHeight="1">
      <c r="A32" s="209" t="s">
        <v>45</v>
      </c>
      <c r="B32" s="210"/>
      <c r="C32" s="210"/>
      <c r="D32" s="210"/>
      <c r="E32" s="210"/>
      <c r="F32" s="210"/>
      <c r="G32" s="210"/>
      <c r="H32" s="211"/>
      <c r="I32" s="73">
        <v>58</v>
      </c>
      <c r="J32" s="91">
        <v>0</v>
      </c>
      <c r="K32" s="91">
        <v>0</v>
      </c>
      <c r="L32" s="91">
        <v>43794</v>
      </c>
      <c r="M32" s="92">
        <v>0</v>
      </c>
    </row>
    <row r="33" spans="1:13" ht="12.75" customHeight="1">
      <c r="A33" s="209" t="s">
        <v>46</v>
      </c>
      <c r="B33" s="210"/>
      <c r="C33" s="210"/>
      <c r="D33" s="210"/>
      <c r="E33" s="210"/>
      <c r="F33" s="210"/>
      <c r="G33" s="210"/>
      <c r="H33" s="211"/>
      <c r="I33" s="70">
        <v>59</v>
      </c>
      <c r="J33" s="71">
        <v>0</v>
      </c>
      <c r="K33" s="71">
        <v>0</v>
      </c>
      <c r="L33" s="71">
        <v>0</v>
      </c>
      <c r="M33" s="72">
        <v>0</v>
      </c>
    </row>
    <row r="34" spans="1:13" ht="12.75" customHeight="1">
      <c r="A34" s="206" t="s">
        <v>47</v>
      </c>
      <c r="B34" s="207"/>
      <c r="C34" s="207"/>
      <c r="D34" s="207"/>
      <c r="E34" s="207"/>
      <c r="F34" s="207"/>
      <c r="G34" s="207"/>
      <c r="H34" s="208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06" t="s">
        <v>48</v>
      </c>
      <c r="B35" s="207"/>
      <c r="C35" s="207"/>
      <c r="D35" s="207"/>
      <c r="E35" s="207"/>
      <c r="F35" s="207"/>
      <c r="G35" s="207"/>
      <c r="H35" s="208"/>
      <c r="I35" s="70">
        <v>61</v>
      </c>
      <c r="J35" s="91">
        <v>0</v>
      </c>
      <c r="K35" s="91">
        <v>0</v>
      </c>
      <c r="L35" s="91">
        <v>0</v>
      </c>
      <c r="M35" s="92">
        <v>0</v>
      </c>
    </row>
    <row r="36" spans="1:13" ht="12.75" customHeight="1">
      <c r="A36" s="206" t="s">
        <v>153</v>
      </c>
      <c r="B36" s="207"/>
      <c r="C36" s="207"/>
      <c r="D36" s="207"/>
      <c r="E36" s="207"/>
      <c r="F36" s="207"/>
      <c r="G36" s="207"/>
      <c r="H36" s="208"/>
      <c r="I36" s="73">
        <v>62</v>
      </c>
      <c r="J36" s="91">
        <f>+J9+J23+J34</f>
        <v>633018699</v>
      </c>
      <c r="K36" s="91">
        <f>+K9+K23+K34</f>
        <v>201280679</v>
      </c>
      <c r="L36" s="91">
        <f>+L9+L23+L34</f>
        <v>622213437</v>
      </c>
      <c r="M36" s="92">
        <f>+M9+M23+M34</f>
        <v>200058884</v>
      </c>
    </row>
    <row r="37" spans="1:13" ht="12.75" customHeight="1">
      <c r="A37" s="206" t="s">
        <v>154</v>
      </c>
      <c r="B37" s="207"/>
      <c r="C37" s="207"/>
      <c r="D37" s="207"/>
      <c r="E37" s="207"/>
      <c r="F37" s="207"/>
      <c r="G37" s="207"/>
      <c r="H37" s="208"/>
      <c r="I37" s="70">
        <v>63</v>
      </c>
      <c r="J37" s="91">
        <f>+J13+J29+J35</f>
        <v>606833549</v>
      </c>
      <c r="K37" s="91">
        <f>+K13+K29+K35</f>
        <v>199499439</v>
      </c>
      <c r="L37" s="91">
        <f>+L13+L29+L35</f>
        <v>597396202</v>
      </c>
      <c r="M37" s="92">
        <f>+M13+M29+M35</f>
        <v>200431212</v>
      </c>
    </row>
    <row r="38" spans="1:13" ht="12.75" customHeight="1">
      <c r="A38" s="206" t="s">
        <v>155</v>
      </c>
      <c r="B38" s="207"/>
      <c r="C38" s="207"/>
      <c r="D38" s="207"/>
      <c r="E38" s="207"/>
      <c r="F38" s="207"/>
      <c r="G38" s="207"/>
      <c r="H38" s="208"/>
      <c r="I38" s="73">
        <v>64</v>
      </c>
      <c r="J38" s="91">
        <f>IF((J36-J37)&gt;0,(J36-J37),0)</f>
        <v>26185150</v>
      </c>
      <c r="K38" s="91">
        <f>IF((K36-K37)&gt;0,(K36-K37),0)</f>
        <v>1781240</v>
      </c>
      <c r="L38" s="91">
        <f>IF((L36-L37)&gt;0,(L36-L37),0)</f>
        <v>24817235</v>
      </c>
      <c r="M38" s="92">
        <f>IF((M36-M37)&gt;0,(M36-M37),0)</f>
        <v>0</v>
      </c>
    </row>
    <row r="39" spans="1:13" ht="12.75" customHeight="1">
      <c r="A39" s="206" t="s">
        <v>156</v>
      </c>
      <c r="B39" s="207"/>
      <c r="C39" s="207"/>
      <c r="D39" s="207"/>
      <c r="E39" s="207"/>
      <c r="F39" s="207"/>
      <c r="G39" s="207"/>
      <c r="H39" s="208"/>
      <c r="I39" s="70">
        <v>65</v>
      </c>
      <c r="J39" s="91">
        <f>IF((J37-J36)&gt;0,(J37-J36),0)</f>
        <v>0</v>
      </c>
      <c r="K39" s="91">
        <f>IF((K37-K36)&gt;0,(K37-K36),0)</f>
        <v>0</v>
      </c>
      <c r="L39" s="91">
        <f>IF((L37-L36)&gt;0,(L37-L36),0)</f>
        <v>0</v>
      </c>
      <c r="M39" s="92">
        <f>IF((M37-M36)&gt;0,(M37-M36),0)</f>
        <v>372328</v>
      </c>
    </row>
    <row r="40" spans="1:13" ht="12.75" customHeight="1">
      <c r="A40" s="206" t="s">
        <v>49</v>
      </c>
      <c r="B40" s="207"/>
      <c r="C40" s="207"/>
      <c r="D40" s="207"/>
      <c r="E40" s="207"/>
      <c r="F40" s="207"/>
      <c r="G40" s="207"/>
      <c r="H40" s="208"/>
      <c r="I40" s="73">
        <v>66</v>
      </c>
      <c r="J40" s="91">
        <v>6400376</v>
      </c>
      <c r="K40" s="91">
        <v>769102</v>
      </c>
      <c r="L40" s="91">
        <v>6229793</v>
      </c>
      <c r="M40" s="92">
        <v>815994</v>
      </c>
    </row>
    <row r="41" spans="1:13" ht="12.75" customHeight="1">
      <c r="A41" s="206" t="s">
        <v>157</v>
      </c>
      <c r="B41" s="207"/>
      <c r="C41" s="207"/>
      <c r="D41" s="207"/>
      <c r="E41" s="207"/>
      <c r="F41" s="207"/>
      <c r="G41" s="207"/>
      <c r="H41" s="208"/>
      <c r="I41" s="70">
        <v>67</v>
      </c>
      <c r="J41" s="91">
        <f>+J38-J40</f>
        <v>19784774</v>
      </c>
      <c r="K41" s="91">
        <f>IF(K38-K40&gt;0,K38-K40,0)</f>
        <v>1012138</v>
      </c>
      <c r="L41" s="91">
        <f>+L38-L40</f>
        <v>18587442</v>
      </c>
      <c r="M41" s="91">
        <f>IF(M38-M40&gt;0,M38-M40,0)</f>
        <v>0</v>
      </c>
    </row>
    <row r="42" spans="1:13" ht="12.75">
      <c r="A42" s="222" t="s">
        <v>158</v>
      </c>
      <c r="B42" s="223"/>
      <c r="C42" s="223"/>
      <c r="D42" s="223"/>
      <c r="E42" s="223"/>
      <c r="F42" s="223"/>
      <c r="G42" s="223"/>
      <c r="H42" s="224"/>
      <c r="I42" s="74">
        <v>68</v>
      </c>
      <c r="J42" s="93">
        <v>0</v>
      </c>
      <c r="K42" s="93">
        <f>IF(K38-K40&lt;0,(K38-K40)*-1,0)</f>
        <v>0</v>
      </c>
      <c r="L42" s="93">
        <v>0</v>
      </c>
      <c r="M42" s="93">
        <f>IF(M39+M40&gt;0,(M39+M40),0)</f>
        <v>1188322</v>
      </c>
    </row>
    <row r="43" spans="1:13" ht="12.75">
      <c r="A43" s="252" t="s">
        <v>9</v>
      </c>
      <c r="B43" s="253"/>
      <c r="C43" s="253"/>
      <c r="D43" s="253"/>
      <c r="E43" s="253"/>
      <c r="F43" s="253"/>
      <c r="G43" s="253"/>
      <c r="H43" s="253"/>
      <c r="I43" s="254"/>
      <c r="J43" s="254"/>
      <c r="K43" s="254"/>
      <c r="L43" s="254"/>
      <c r="M43" s="255"/>
    </row>
    <row r="44" spans="1:13" ht="12.75">
      <c r="A44" s="219" t="s">
        <v>123</v>
      </c>
      <c r="B44" s="220"/>
      <c r="C44" s="220"/>
      <c r="D44" s="220"/>
      <c r="E44" s="220"/>
      <c r="F44" s="220"/>
      <c r="G44" s="220"/>
      <c r="H44" s="221"/>
      <c r="I44" s="75">
        <v>69</v>
      </c>
      <c r="J44" s="94"/>
      <c r="K44" s="94"/>
      <c r="L44" s="94"/>
      <c r="M44" s="95"/>
    </row>
    <row r="45" spans="1:13" ht="12.75">
      <c r="A45" s="206" t="s">
        <v>122</v>
      </c>
      <c r="B45" s="207"/>
      <c r="C45" s="207"/>
      <c r="D45" s="207"/>
      <c r="E45" s="207"/>
      <c r="F45" s="207"/>
      <c r="G45" s="207"/>
      <c r="H45" s="208"/>
      <c r="I45" s="73">
        <v>70</v>
      </c>
      <c r="J45" s="91"/>
      <c r="K45" s="91"/>
      <c r="L45" s="91"/>
      <c r="M45" s="92"/>
    </row>
    <row r="46" spans="1:13" ht="12.75">
      <c r="A46" s="206" t="s">
        <v>124</v>
      </c>
      <c r="B46" s="207"/>
      <c r="C46" s="207"/>
      <c r="D46" s="207"/>
      <c r="E46" s="207"/>
      <c r="F46" s="207"/>
      <c r="G46" s="207"/>
      <c r="H46" s="208"/>
      <c r="I46" s="73">
        <v>71</v>
      </c>
      <c r="J46" s="91"/>
      <c r="K46" s="91"/>
      <c r="L46" s="91"/>
      <c r="M46" s="92"/>
    </row>
    <row r="47" spans="1:13" ht="12.75">
      <c r="A47" s="222" t="s">
        <v>10</v>
      </c>
      <c r="B47" s="223"/>
      <c r="C47" s="223"/>
      <c r="D47" s="223"/>
      <c r="E47" s="223"/>
      <c r="F47" s="223"/>
      <c r="G47" s="223"/>
      <c r="H47" s="224"/>
      <c r="I47" s="74">
        <v>72</v>
      </c>
      <c r="J47" s="96"/>
      <c r="K47" s="96"/>
      <c r="L47" s="96"/>
      <c r="M47" s="97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  <row r="1979" spans="9:12" s="61" customFormat="1" ht="12.75">
      <c r="I1979" s="2"/>
      <c r="J1979" s="2"/>
      <c r="K1979" s="98"/>
      <c r="L1979" s="98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35433070866141736" right="0.35433070866141736" top="0.7874015748031497" bottom="0.7874015748031497" header="0.31496062992125984" footer="0.31496062992125984"/>
  <pageSetup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65" t="s">
        <v>50</v>
      </c>
      <c r="B2" s="266"/>
      <c r="C2" s="266"/>
      <c r="D2" s="266"/>
      <c r="E2" s="266"/>
      <c r="F2" s="266"/>
      <c r="G2" s="266"/>
      <c r="H2" s="266"/>
      <c r="I2" s="266"/>
      <c r="J2" s="267"/>
      <c r="K2" s="268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69" t="s">
        <v>117</v>
      </c>
      <c r="E4" s="270"/>
      <c r="F4" s="109">
        <v>40179</v>
      </c>
      <c r="G4" s="110" t="s">
        <v>96</v>
      </c>
      <c r="H4" s="271">
        <v>40451</v>
      </c>
      <c r="I4" s="272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73"/>
      <c r="B5" s="273"/>
      <c r="C5" s="273"/>
      <c r="D5" s="273"/>
      <c r="E5" s="273"/>
      <c r="F5" s="273"/>
      <c r="G5" s="115"/>
      <c r="H5" s="115"/>
      <c r="I5" s="115"/>
      <c r="J5" s="274"/>
      <c r="K5" s="27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59" t="s">
        <v>51</v>
      </c>
      <c r="B7" s="259"/>
      <c r="C7" s="259"/>
      <c r="D7" s="259"/>
      <c r="E7" s="259"/>
      <c r="F7" s="259"/>
      <c r="G7" s="259"/>
      <c r="H7" s="259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60">
        <v>1</v>
      </c>
      <c r="B8" s="260"/>
      <c r="C8" s="260"/>
      <c r="D8" s="260"/>
      <c r="E8" s="260"/>
      <c r="F8" s="260"/>
      <c r="G8" s="260"/>
      <c r="H8" s="260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61" t="s">
        <v>52</v>
      </c>
      <c r="B9" s="262"/>
      <c r="C9" s="262"/>
      <c r="D9" s="262"/>
      <c r="E9" s="262"/>
      <c r="F9" s="262"/>
      <c r="G9" s="262"/>
      <c r="H9" s="262"/>
      <c r="I9" s="263"/>
      <c r="J9" s="263"/>
      <c r="K9" s="264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76" t="s">
        <v>53</v>
      </c>
      <c r="B10" s="277"/>
      <c r="C10" s="277"/>
      <c r="D10" s="277"/>
      <c r="E10" s="277"/>
      <c r="F10" s="277"/>
      <c r="G10" s="277"/>
      <c r="H10" s="277"/>
      <c r="I10" s="123">
        <v>73</v>
      </c>
      <c r="J10" s="124">
        <v>26185151</v>
      </c>
      <c r="K10" s="125">
        <v>24817235</v>
      </c>
    </row>
    <row r="11" spans="1:11" ht="12.75">
      <c r="A11" s="276" t="s">
        <v>54</v>
      </c>
      <c r="B11" s="277"/>
      <c r="C11" s="277"/>
      <c r="D11" s="277"/>
      <c r="E11" s="277"/>
      <c r="F11" s="277"/>
      <c r="G11" s="277"/>
      <c r="H11" s="277"/>
      <c r="I11" s="123">
        <v>74</v>
      </c>
      <c r="J11" s="124">
        <v>37229001</v>
      </c>
      <c r="K11" s="125">
        <v>31261654</v>
      </c>
    </row>
    <row r="12" spans="1:11" ht="12.75">
      <c r="A12" s="276" t="s">
        <v>55</v>
      </c>
      <c r="B12" s="277"/>
      <c r="C12" s="277"/>
      <c r="D12" s="277"/>
      <c r="E12" s="277"/>
      <c r="F12" s="277"/>
      <c r="G12" s="277"/>
      <c r="H12" s="277"/>
      <c r="I12" s="123">
        <v>75</v>
      </c>
      <c r="J12" s="124">
        <v>0</v>
      </c>
      <c r="K12" s="125">
        <v>0</v>
      </c>
    </row>
    <row r="13" spans="1:11" ht="12.75">
      <c r="A13" s="276" t="s">
        <v>56</v>
      </c>
      <c r="B13" s="277"/>
      <c r="C13" s="277"/>
      <c r="D13" s="277"/>
      <c r="E13" s="277"/>
      <c r="F13" s="277"/>
      <c r="G13" s="277"/>
      <c r="H13" s="277"/>
      <c r="I13" s="123">
        <v>76</v>
      </c>
      <c r="J13" s="124">
        <v>79821799</v>
      </c>
      <c r="K13" s="125">
        <v>32163059</v>
      </c>
    </row>
    <row r="14" spans="1:11" ht="12.75">
      <c r="A14" s="276" t="s">
        <v>57</v>
      </c>
      <c r="B14" s="277"/>
      <c r="C14" s="277"/>
      <c r="D14" s="277"/>
      <c r="E14" s="277"/>
      <c r="F14" s="277"/>
      <c r="G14" s="277"/>
      <c r="H14" s="277"/>
      <c r="I14" s="123">
        <v>77</v>
      </c>
      <c r="J14" s="124">
        <v>0</v>
      </c>
      <c r="K14" s="125">
        <v>0</v>
      </c>
    </row>
    <row r="15" spans="1:11" ht="12.75">
      <c r="A15" s="276" t="s">
        <v>58</v>
      </c>
      <c r="B15" s="277"/>
      <c r="C15" s="277"/>
      <c r="D15" s="277"/>
      <c r="E15" s="277"/>
      <c r="F15" s="277"/>
      <c r="G15" s="277"/>
      <c r="H15" s="277"/>
      <c r="I15" s="123">
        <v>78</v>
      </c>
      <c r="J15" s="124">
        <v>9214045</v>
      </c>
      <c r="K15" s="125">
        <v>13868806</v>
      </c>
    </row>
    <row r="16" spans="1:11" ht="12.75">
      <c r="A16" s="278" t="s">
        <v>159</v>
      </c>
      <c r="B16" s="279"/>
      <c r="C16" s="279"/>
      <c r="D16" s="279"/>
      <c r="E16" s="279"/>
      <c r="F16" s="279"/>
      <c r="G16" s="279"/>
      <c r="H16" s="279"/>
      <c r="I16" s="123">
        <v>79</v>
      </c>
      <c r="J16" s="124">
        <f>SUM(J10:J15)</f>
        <v>152449996</v>
      </c>
      <c r="K16" s="125">
        <f>SUM(K10:K15)</f>
        <v>102110754</v>
      </c>
    </row>
    <row r="17" spans="1:11" ht="12.75">
      <c r="A17" s="276" t="s">
        <v>59</v>
      </c>
      <c r="B17" s="277"/>
      <c r="C17" s="277"/>
      <c r="D17" s="277"/>
      <c r="E17" s="277"/>
      <c r="F17" s="277"/>
      <c r="G17" s="277"/>
      <c r="H17" s="277"/>
      <c r="I17" s="123">
        <v>80</v>
      </c>
      <c r="J17" s="124">
        <v>18168074</v>
      </c>
      <c r="K17" s="125">
        <v>17448155</v>
      </c>
    </row>
    <row r="18" spans="1:11" ht="12.75">
      <c r="A18" s="276" t="s">
        <v>60</v>
      </c>
      <c r="B18" s="277"/>
      <c r="C18" s="277"/>
      <c r="D18" s="277"/>
      <c r="E18" s="277"/>
      <c r="F18" s="277"/>
      <c r="G18" s="277"/>
      <c r="H18" s="277"/>
      <c r="I18" s="123">
        <v>81</v>
      </c>
      <c r="J18" s="124">
        <v>0</v>
      </c>
      <c r="K18" s="125">
        <v>0</v>
      </c>
    </row>
    <row r="19" spans="1:11" ht="12.75">
      <c r="A19" s="276" t="s">
        <v>61</v>
      </c>
      <c r="B19" s="277"/>
      <c r="C19" s="277"/>
      <c r="D19" s="277"/>
      <c r="E19" s="277"/>
      <c r="F19" s="277"/>
      <c r="G19" s="277"/>
      <c r="H19" s="277"/>
      <c r="I19" s="123">
        <v>82</v>
      </c>
      <c r="J19" s="124">
        <v>6010193</v>
      </c>
      <c r="K19" s="125">
        <v>14710807</v>
      </c>
    </row>
    <row r="20" spans="1:11" ht="12.75">
      <c r="A20" s="276" t="s">
        <v>62</v>
      </c>
      <c r="B20" s="277"/>
      <c r="C20" s="277"/>
      <c r="D20" s="277"/>
      <c r="E20" s="277"/>
      <c r="F20" s="277"/>
      <c r="G20" s="277"/>
      <c r="H20" s="277"/>
      <c r="I20" s="123">
        <v>83</v>
      </c>
      <c r="J20" s="124">
        <v>31251614</v>
      </c>
      <c r="K20" s="125">
        <v>6233882</v>
      </c>
    </row>
    <row r="21" spans="1:11" ht="12.75">
      <c r="A21" s="278" t="s">
        <v>160</v>
      </c>
      <c r="B21" s="279"/>
      <c r="C21" s="279"/>
      <c r="D21" s="279"/>
      <c r="E21" s="279"/>
      <c r="F21" s="279"/>
      <c r="G21" s="279"/>
      <c r="H21" s="279"/>
      <c r="I21" s="123">
        <v>84</v>
      </c>
      <c r="J21" s="124">
        <f>SUM(J17:J20)</f>
        <v>55429881</v>
      </c>
      <c r="K21" s="125">
        <f>SUM(K17:K20)</f>
        <v>38392844</v>
      </c>
    </row>
    <row r="22" spans="1:11" ht="12.75">
      <c r="A22" s="278" t="s">
        <v>185</v>
      </c>
      <c r="B22" s="279"/>
      <c r="C22" s="279"/>
      <c r="D22" s="279"/>
      <c r="E22" s="279"/>
      <c r="F22" s="279"/>
      <c r="G22" s="279"/>
      <c r="H22" s="279"/>
      <c r="I22" s="123">
        <v>85</v>
      </c>
      <c r="J22" s="124">
        <f>IF((J16-J21)&gt;0,(J16-J21),0)</f>
        <v>97020115</v>
      </c>
      <c r="K22" s="125">
        <f>IF((K16-K21)&gt;0,(K16-K21),0)</f>
        <v>63717910</v>
      </c>
    </row>
    <row r="23" spans="1:11" ht="12.75">
      <c r="A23" s="278" t="s">
        <v>186</v>
      </c>
      <c r="B23" s="279"/>
      <c r="C23" s="279"/>
      <c r="D23" s="279"/>
      <c r="E23" s="279"/>
      <c r="F23" s="279"/>
      <c r="G23" s="279"/>
      <c r="H23" s="279"/>
      <c r="I23" s="123">
        <v>86</v>
      </c>
      <c r="J23" s="124">
        <f>IF((J21-J16)&gt;0,(J21-J16),0)</f>
        <v>0</v>
      </c>
      <c r="K23" s="129">
        <f>IF((K21-K16)&gt;0,(K21-K16),0)</f>
        <v>0</v>
      </c>
    </row>
    <row r="24" spans="1:145" s="122" customFormat="1" ht="12.75">
      <c r="A24" s="261" t="s">
        <v>63</v>
      </c>
      <c r="B24" s="262"/>
      <c r="C24" s="262"/>
      <c r="D24" s="262"/>
      <c r="E24" s="262"/>
      <c r="F24" s="262"/>
      <c r="G24" s="262"/>
      <c r="H24" s="262"/>
      <c r="I24" s="263"/>
      <c r="J24" s="263"/>
      <c r="K24" s="264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76" t="s">
        <v>64</v>
      </c>
      <c r="B25" s="277"/>
      <c r="C25" s="277"/>
      <c r="D25" s="277"/>
      <c r="E25" s="277"/>
      <c r="F25" s="277"/>
      <c r="G25" s="277"/>
      <c r="H25" s="277"/>
      <c r="I25" s="123">
        <v>87</v>
      </c>
      <c r="J25" s="124">
        <v>87012</v>
      </c>
      <c r="K25" s="125">
        <v>162795</v>
      </c>
    </row>
    <row r="26" spans="1:11" ht="12.75">
      <c r="A26" s="276" t="s">
        <v>65</v>
      </c>
      <c r="B26" s="277"/>
      <c r="C26" s="277"/>
      <c r="D26" s="277"/>
      <c r="E26" s="277"/>
      <c r="F26" s="277"/>
      <c r="G26" s="277"/>
      <c r="H26" s="277"/>
      <c r="I26" s="123">
        <v>88</v>
      </c>
      <c r="J26" s="124">
        <v>0</v>
      </c>
      <c r="K26" s="125">
        <v>0</v>
      </c>
    </row>
    <row r="27" spans="1:11" ht="12.75">
      <c r="A27" s="276" t="s">
        <v>66</v>
      </c>
      <c r="B27" s="277"/>
      <c r="C27" s="277"/>
      <c r="D27" s="277"/>
      <c r="E27" s="277"/>
      <c r="F27" s="277"/>
      <c r="G27" s="277"/>
      <c r="H27" s="277"/>
      <c r="I27" s="123">
        <v>89</v>
      </c>
      <c r="J27" s="124">
        <v>0</v>
      </c>
      <c r="K27" s="125">
        <v>0</v>
      </c>
    </row>
    <row r="28" spans="1:11" ht="12.75">
      <c r="A28" s="276" t="s">
        <v>67</v>
      </c>
      <c r="B28" s="277"/>
      <c r="C28" s="277"/>
      <c r="D28" s="277"/>
      <c r="E28" s="277"/>
      <c r="F28" s="277"/>
      <c r="G28" s="277"/>
      <c r="H28" s="277"/>
      <c r="I28" s="123">
        <v>90</v>
      </c>
      <c r="J28" s="124">
        <v>0</v>
      </c>
      <c r="K28" s="125">
        <v>0</v>
      </c>
    </row>
    <row r="29" spans="1:11" ht="12.75">
      <c r="A29" s="276" t="s">
        <v>68</v>
      </c>
      <c r="B29" s="277"/>
      <c r="C29" s="277"/>
      <c r="D29" s="277"/>
      <c r="E29" s="277"/>
      <c r="F29" s="277"/>
      <c r="G29" s="277"/>
      <c r="H29" s="277"/>
      <c r="I29" s="123">
        <v>91</v>
      </c>
      <c r="J29" s="124">
        <v>0</v>
      </c>
      <c r="K29" s="125">
        <v>28376</v>
      </c>
    </row>
    <row r="30" spans="1:11" ht="12.75">
      <c r="A30" s="278" t="s">
        <v>161</v>
      </c>
      <c r="B30" s="279"/>
      <c r="C30" s="279"/>
      <c r="D30" s="279"/>
      <c r="E30" s="279"/>
      <c r="F30" s="279"/>
      <c r="G30" s="279"/>
      <c r="H30" s="279"/>
      <c r="I30" s="123">
        <v>92</v>
      </c>
      <c r="J30" s="124">
        <f>SUM(J25:J29)</f>
        <v>87012</v>
      </c>
      <c r="K30" s="125">
        <f>SUM(K25:K29)</f>
        <v>191171</v>
      </c>
    </row>
    <row r="31" spans="1:11" ht="12.75">
      <c r="A31" s="276" t="s">
        <v>69</v>
      </c>
      <c r="B31" s="277"/>
      <c r="C31" s="277"/>
      <c r="D31" s="277"/>
      <c r="E31" s="277"/>
      <c r="F31" s="277"/>
      <c r="G31" s="277"/>
      <c r="H31" s="277"/>
      <c r="I31" s="123">
        <v>93</v>
      </c>
      <c r="J31" s="124">
        <v>15720350</v>
      </c>
      <c r="K31" s="125">
        <v>25918633</v>
      </c>
    </row>
    <row r="32" spans="1:11" ht="12.75">
      <c r="A32" s="276" t="s">
        <v>70</v>
      </c>
      <c r="B32" s="277"/>
      <c r="C32" s="277"/>
      <c r="D32" s="277"/>
      <c r="E32" s="277"/>
      <c r="F32" s="277"/>
      <c r="G32" s="277"/>
      <c r="H32" s="277"/>
      <c r="I32" s="123">
        <v>94</v>
      </c>
      <c r="J32" s="124">
        <v>0</v>
      </c>
      <c r="K32" s="125">
        <v>0</v>
      </c>
    </row>
    <row r="33" spans="1:11" ht="12.75">
      <c r="A33" s="276" t="s">
        <v>71</v>
      </c>
      <c r="B33" s="277"/>
      <c r="C33" s="277"/>
      <c r="D33" s="277"/>
      <c r="E33" s="277"/>
      <c r="F33" s="277"/>
      <c r="G33" s="277"/>
      <c r="H33" s="277"/>
      <c r="I33" s="123">
        <v>95</v>
      </c>
      <c r="J33" s="124">
        <v>0</v>
      </c>
      <c r="K33" s="125">
        <v>0</v>
      </c>
    </row>
    <row r="34" spans="1:11" ht="12.75">
      <c r="A34" s="278" t="s">
        <v>162</v>
      </c>
      <c r="B34" s="279"/>
      <c r="C34" s="279"/>
      <c r="D34" s="279"/>
      <c r="E34" s="279"/>
      <c r="F34" s="279"/>
      <c r="G34" s="279"/>
      <c r="H34" s="279"/>
      <c r="I34" s="123">
        <v>96</v>
      </c>
      <c r="J34" s="124">
        <f>SUM(J31:J33)</f>
        <v>15720350</v>
      </c>
      <c r="K34" s="125">
        <f>SUM(K31:K33)</f>
        <v>25918633</v>
      </c>
    </row>
    <row r="35" spans="1:11" ht="12.75">
      <c r="A35" s="278" t="s">
        <v>187</v>
      </c>
      <c r="B35" s="279"/>
      <c r="C35" s="279"/>
      <c r="D35" s="279"/>
      <c r="E35" s="279"/>
      <c r="F35" s="279"/>
      <c r="G35" s="279"/>
      <c r="H35" s="279"/>
      <c r="I35" s="123">
        <v>97</v>
      </c>
      <c r="J35" s="124">
        <f>IF((J30-J34)&gt;0,(J30-J34),0)</f>
        <v>0</v>
      </c>
      <c r="K35" s="125">
        <f>IF((K30-K34)&gt;0,(K30-K34),0)</f>
        <v>0</v>
      </c>
    </row>
    <row r="36" spans="1:11" ht="12.75">
      <c r="A36" s="278" t="s">
        <v>188</v>
      </c>
      <c r="B36" s="279"/>
      <c r="C36" s="279"/>
      <c r="D36" s="279"/>
      <c r="E36" s="279"/>
      <c r="F36" s="279"/>
      <c r="G36" s="279"/>
      <c r="H36" s="279"/>
      <c r="I36" s="123">
        <v>98</v>
      </c>
      <c r="J36" s="124">
        <f>IF((J34-J30)&gt;0,(J34-J30),0)</f>
        <v>15633338</v>
      </c>
      <c r="K36" s="129">
        <f>IF((K34-K30)&gt;0,(K34-K30),0)</f>
        <v>25727462</v>
      </c>
    </row>
    <row r="37" spans="1:145" s="122" customFormat="1" ht="12.75">
      <c r="A37" s="261" t="s">
        <v>72</v>
      </c>
      <c r="B37" s="262"/>
      <c r="C37" s="262"/>
      <c r="D37" s="262"/>
      <c r="E37" s="262"/>
      <c r="F37" s="262"/>
      <c r="G37" s="262"/>
      <c r="H37" s="262"/>
      <c r="I37" s="263"/>
      <c r="J37" s="263"/>
      <c r="K37" s="264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76" t="s">
        <v>73</v>
      </c>
      <c r="B38" s="277"/>
      <c r="C38" s="277"/>
      <c r="D38" s="277"/>
      <c r="E38" s="277"/>
      <c r="F38" s="277"/>
      <c r="G38" s="277"/>
      <c r="H38" s="277"/>
      <c r="I38" s="123">
        <v>99</v>
      </c>
      <c r="J38" s="124">
        <v>0</v>
      </c>
      <c r="K38" s="125">
        <v>0</v>
      </c>
    </row>
    <row r="39" spans="1:11" ht="12.75">
      <c r="A39" s="276" t="s">
        <v>74</v>
      </c>
      <c r="B39" s="277"/>
      <c r="C39" s="277"/>
      <c r="D39" s="277"/>
      <c r="E39" s="277"/>
      <c r="F39" s="277"/>
      <c r="G39" s="277"/>
      <c r="H39" s="277"/>
      <c r="I39" s="123">
        <v>100</v>
      </c>
      <c r="J39" s="124">
        <v>3429640</v>
      </c>
      <c r="K39" s="125">
        <v>19700609</v>
      </c>
    </row>
    <row r="40" spans="1:11" ht="12.75">
      <c r="A40" s="276" t="s">
        <v>75</v>
      </c>
      <c r="B40" s="277"/>
      <c r="C40" s="277"/>
      <c r="D40" s="277"/>
      <c r="E40" s="277"/>
      <c r="F40" s="277"/>
      <c r="G40" s="277"/>
      <c r="H40" s="277"/>
      <c r="I40" s="123">
        <v>101</v>
      </c>
      <c r="J40" s="124">
        <v>1703633</v>
      </c>
      <c r="K40" s="125">
        <v>7925481</v>
      </c>
    </row>
    <row r="41" spans="1:11" ht="12.75">
      <c r="A41" s="278" t="s">
        <v>163</v>
      </c>
      <c r="B41" s="279"/>
      <c r="C41" s="279"/>
      <c r="D41" s="279"/>
      <c r="E41" s="279"/>
      <c r="F41" s="279"/>
      <c r="G41" s="279"/>
      <c r="H41" s="279"/>
      <c r="I41" s="123">
        <v>102</v>
      </c>
      <c r="J41" s="124">
        <f>SUM(J38:J40)</f>
        <v>5133273</v>
      </c>
      <c r="K41" s="125">
        <f>SUM(K38:K40)</f>
        <v>27626090</v>
      </c>
    </row>
    <row r="42" spans="1:11" ht="12.75">
      <c r="A42" s="276" t="s">
        <v>76</v>
      </c>
      <c r="B42" s="277"/>
      <c r="C42" s="277"/>
      <c r="D42" s="277"/>
      <c r="E42" s="277"/>
      <c r="F42" s="277"/>
      <c r="G42" s="277"/>
      <c r="H42" s="277"/>
      <c r="I42" s="123">
        <v>103</v>
      </c>
      <c r="J42" s="124">
        <v>24975095</v>
      </c>
      <c r="K42" s="125">
        <v>26255751</v>
      </c>
    </row>
    <row r="43" spans="1:11" ht="12.75">
      <c r="A43" s="276" t="s">
        <v>77</v>
      </c>
      <c r="B43" s="277"/>
      <c r="C43" s="277"/>
      <c r="D43" s="277"/>
      <c r="E43" s="277"/>
      <c r="F43" s="277"/>
      <c r="G43" s="277"/>
      <c r="H43" s="277"/>
      <c r="I43" s="123">
        <v>104</v>
      </c>
      <c r="J43" s="124">
        <v>0</v>
      </c>
      <c r="K43" s="125">
        <v>33303940</v>
      </c>
    </row>
    <row r="44" spans="1:11" ht="12.75">
      <c r="A44" s="276" t="s">
        <v>78</v>
      </c>
      <c r="B44" s="277"/>
      <c r="C44" s="277"/>
      <c r="D44" s="277"/>
      <c r="E44" s="277"/>
      <c r="F44" s="277"/>
      <c r="G44" s="277"/>
      <c r="H44" s="277"/>
      <c r="I44" s="123">
        <v>105</v>
      </c>
      <c r="J44" s="124">
        <v>0</v>
      </c>
      <c r="K44" s="125">
        <v>0</v>
      </c>
    </row>
    <row r="45" spans="1:11" ht="12.75">
      <c r="A45" s="276" t="s">
        <v>79</v>
      </c>
      <c r="B45" s="277"/>
      <c r="C45" s="277"/>
      <c r="D45" s="277"/>
      <c r="E45" s="277"/>
      <c r="F45" s="277"/>
      <c r="G45" s="277"/>
      <c r="H45" s="277"/>
      <c r="I45" s="123">
        <v>106</v>
      </c>
      <c r="J45" s="124">
        <v>8879672</v>
      </c>
      <c r="K45" s="125">
        <v>3442341</v>
      </c>
    </row>
    <row r="46" spans="1:11" ht="12.75">
      <c r="A46" s="276" t="s">
        <v>80</v>
      </c>
      <c r="B46" s="277"/>
      <c r="C46" s="277"/>
      <c r="D46" s="277"/>
      <c r="E46" s="277"/>
      <c r="F46" s="277"/>
      <c r="G46" s="277"/>
      <c r="H46" s="277"/>
      <c r="I46" s="123">
        <v>107</v>
      </c>
      <c r="J46" s="124">
        <v>90006</v>
      </c>
      <c r="K46" s="125">
        <v>10027130</v>
      </c>
    </row>
    <row r="47" spans="1:11" ht="14.25" customHeight="1">
      <c r="A47" s="278" t="s">
        <v>164</v>
      </c>
      <c r="B47" s="279"/>
      <c r="C47" s="279"/>
      <c r="D47" s="279"/>
      <c r="E47" s="279"/>
      <c r="F47" s="279"/>
      <c r="G47" s="279"/>
      <c r="H47" s="279"/>
      <c r="I47" s="123">
        <v>108</v>
      </c>
      <c r="J47" s="124">
        <f>SUM(J42:J46)</f>
        <v>33944773</v>
      </c>
      <c r="K47" s="125">
        <f>SUM(K42:K46)</f>
        <v>73029162</v>
      </c>
    </row>
    <row r="48" spans="1:11" ht="12.75">
      <c r="A48" s="278" t="s">
        <v>189</v>
      </c>
      <c r="B48" s="279"/>
      <c r="C48" s="279"/>
      <c r="D48" s="279"/>
      <c r="E48" s="279"/>
      <c r="F48" s="279"/>
      <c r="G48" s="279"/>
      <c r="H48" s="279"/>
      <c r="I48" s="123">
        <v>109</v>
      </c>
      <c r="J48" s="124">
        <f>IF((J41-J47)&gt;0,(J41-J47),0)</f>
        <v>0</v>
      </c>
      <c r="K48" s="125">
        <f>IF((K41-K47)&gt;0,(K41-K47),0)</f>
        <v>0</v>
      </c>
    </row>
    <row r="49" spans="1:11" ht="12.75">
      <c r="A49" s="278" t="s">
        <v>190</v>
      </c>
      <c r="B49" s="279"/>
      <c r="C49" s="279"/>
      <c r="D49" s="279"/>
      <c r="E49" s="279"/>
      <c r="F49" s="279"/>
      <c r="G49" s="279"/>
      <c r="H49" s="279"/>
      <c r="I49" s="123">
        <v>110</v>
      </c>
      <c r="J49" s="124">
        <f>IF((J47-J41)&gt;0,(J47-J41),0)</f>
        <v>28811500</v>
      </c>
      <c r="K49" s="125">
        <f>IF((K47-K41)&gt;0,(K47-K41),0)</f>
        <v>45403072</v>
      </c>
    </row>
    <row r="50" spans="1:11" ht="12.75">
      <c r="A50" s="276" t="s">
        <v>165</v>
      </c>
      <c r="B50" s="277"/>
      <c r="C50" s="277"/>
      <c r="D50" s="277"/>
      <c r="E50" s="277"/>
      <c r="F50" s="277"/>
      <c r="G50" s="277"/>
      <c r="H50" s="277"/>
      <c r="I50" s="123">
        <v>111</v>
      </c>
      <c r="J50" s="124">
        <f>IF(+J22-J23+J35-J36+J48-J49&gt;0,J22-J23+J35-J36+J48-J49,0)</f>
        <v>52575277</v>
      </c>
      <c r="K50" s="125">
        <f>IF(+K22-K23+K35-K36+K48-K49&gt;0,K22-K23+K35-K36+K48-K49,0)</f>
        <v>0</v>
      </c>
    </row>
    <row r="51" spans="1:11" ht="12.75">
      <c r="A51" s="276" t="s">
        <v>166</v>
      </c>
      <c r="B51" s="277"/>
      <c r="C51" s="277"/>
      <c r="D51" s="277"/>
      <c r="E51" s="277"/>
      <c r="F51" s="277"/>
      <c r="G51" s="277"/>
      <c r="H51" s="277"/>
      <c r="I51" s="123">
        <v>112</v>
      </c>
      <c r="J51" s="124">
        <f>IF(J23-J22+J36-J35+J49-J48&gt;0,J23-J22+J36-J35+J49-J48,0)</f>
        <v>0</v>
      </c>
      <c r="K51" s="125">
        <f>IF(K23-K22+K36-K35+K49-K48&gt;0,K23-K22+K36-K35+K49-K48,0)</f>
        <v>7412624</v>
      </c>
    </row>
    <row r="52" spans="1:11" ht="12.75">
      <c r="A52" s="276" t="s">
        <v>81</v>
      </c>
      <c r="B52" s="277"/>
      <c r="C52" s="277"/>
      <c r="D52" s="277"/>
      <c r="E52" s="277"/>
      <c r="F52" s="277"/>
      <c r="G52" s="277"/>
      <c r="H52" s="277"/>
      <c r="I52" s="123">
        <v>113</v>
      </c>
      <c r="J52" s="124">
        <v>18112750</v>
      </c>
      <c r="K52" s="125">
        <v>42819693</v>
      </c>
    </row>
    <row r="53" spans="1:11" ht="12.75">
      <c r="A53" s="276" t="s">
        <v>82</v>
      </c>
      <c r="B53" s="277"/>
      <c r="C53" s="277"/>
      <c r="D53" s="277"/>
      <c r="E53" s="277"/>
      <c r="F53" s="277"/>
      <c r="G53" s="277"/>
      <c r="H53" s="277"/>
      <c r="I53" s="123">
        <v>114</v>
      </c>
      <c r="J53" s="124">
        <v>52575277</v>
      </c>
      <c r="K53" s="125">
        <v>0</v>
      </c>
    </row>
    <row r="54" spans="1:11" ht="12.75">
      <c r="A54" s="276" t="s">
        <v>83</v>
      </c>
      <c r="B54" s="277"/>
      <c r="C54" s="277"/>
      <c r="D54" s="277"/>
      <c r="E54" s="277"/>
      <c r="F54" s="277"/>
      <c r="G54" s="277"/>
      <c r="H54" s="277"/>
      <c r="I54" s="123">
        <v>115</v>
      </c>
      <c r="J54" s="124">
        <v>0</v>
      </c>
      <c r="K54" s="125">
        <v>7412624</v>
      </c>
    </row>
    <row r="55" spans="1:11" ht="12.75">
      <c r="A55" s="280" t="s">
        <v>84</v>
      </c>
      <c r="B55" s="281"/>
      <c r="C55" s="281"/>
      <c r="D55" s="281"/>
      <c r="E55" s="281"/>
      <c r="F55" s="281"/>
      <c r="G55" s="281"/>
      <c r="H55" s="281"/>
      <c r="I55" s="127">
        <v>116</v>
      </c>
      <c r="J55" s="128">
        <f>+J52+J53-J54</f>
        <v>70688027</v>
      </c>
      <c r="K55" s="129">
        <f>+K52+K53-K54</f>
        <v>35407069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H4:I4 J10:K23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B10">
      <selection activeCell="A5" sqref="A5:E5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82" t="s">
        <v>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6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30"/>
      <c r="D4" s="131" t="s">
        <v>114</v>
      </c>
      <c r="E4" s="109">
        <v>40179</v>
      </c>
      <c r="F4" s="110" t="s">
        <v>96</v>
      </c>
      <c r="G4" s="109">
        <v>40451</v>
      </c>
      <c r="H4" s="132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284"/>
      <c r="B5" s="285"/>
      <c r="C5" s="285"/>
      <c r="D5" s="285"/>
      <c r="E5" s="285"/>
      <c r="F5" s="286"/>
      <c r="G5" s="286"/>
      <c r="H5" s="133"/>
      <c r="I5" s="133"/>
      <c r="J5" s="133"/>
      <c r="K5" s="133"/>
      <c r="L5" s="274"/>
      <c r="M5" s="275"/>
    </row>
    <row r="6" spans="1:13" ht="13.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8"/>
    </row>
    <row r="7" spans="1:176" s="113" customFormat="1" ht="24" thickBot="1">
      <c r="A7" s="259" t="s">
        <v>51</v>
      </c>
      <c r="B7" s="259"/>
      <c r="C7" s="259"/>
      <c r="D7" s="259"/>
      <c r="E7" s="259"/>
      <c r="F7" s="259"/>
      <c r="G7" s="259"/>
      <c r="H7" s="259"/>
      <c r="I7" s="117" t="s">
        <v>184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87">
        <v>1</v>
      </c>
      <c r="B8" s="287"/>
      <c r="C8" s="287"/>
      <c r="D8" s="287"/>
      <c r="E8" s="287"/>
      <c r="F8" s="287"/>
      <c r="G8" s="287"/>
      <c r="H8" s="287"/>
      <c r="I8" s="134">
        <v>2</v>
      </c>
      <c r="J8" s="120" t="s">
        <v>143</v>
      </c>
      <c r="K8" s="134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276" t="s">
        <v>86</v>
      </c>
      <c r="B9" s="277"/>
      <c r="C9" s="277"/>
      <c r="D9" s="277"/>
      <c r="E9" s="277"/>
      <c r="F9" s="277"/>
      <c r="G9" s="277"/>
      <c r="H9" s="277"/>
      <c r="I9" s="123">
        <v>117</v>
      </c>
      <c r="J9" s="135">
        <v>549448400</v>
      </c>
      <c r="K9" s="135">
        <v>0</v>
      </c>
      <c r="L9" s="135"/>
      <c r="M9" s="135">
        <f>+J9+K9-L9</f>
        <v>549448400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276" t="s">
        <v>87</v>
      </c>
      <c r="B10" s="277"/>
      <c r="C10" s="277"/>
      <c r="D10" s="277"/>
      <c r="E10" s="277"/>
      <c r="F10" s="277"/>
      <c r="G10" s="277"/>
      <c r="H10" s="277"/>
      <c r="I10" s="123">
        <v>118</v>
      </c>
      <c r="J10" s="125">
        <v>-16682296</v>
      </c>
      <c r="K10" s="125">
        <v>794071</v>
      </c>
      <c r="L10" s="125"/>
      <c r="M10" s="135">
        <f aca="true" t="shared" si="0" ref="M10:M23">+J10+K10-L10</f>
        <v>-15888225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276" t="s">
        <v>88</v>
      </c>
      <c r="B11" s="277"/>
      <c r="C11" s="277"/>
      <c r="D11" s="277"/>
      <c r="E11" s="277"/>
      <c r="F11" s="277"/>
      <c r="G11" s="277"/>
      <c r="H11" s="277"/>
      <c r="I11" s="123">
        <v>119</v>
      </c>
      <c r="J11" s="125">
        <v>21263848</v>
      </c>
      <c r="K11" s="125">
        <v>1758286</v>
      </c>
      <c r="L11" s="125"/>
      <c r="M11" s="135">
        <f t="shared" si="0"/>
        <v>23022134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276" t="s">
        <v>89</v>
      </c>
      <c r="B12" s="277"/>
      <c r="C12" s="277"/>
      <c r="D12" s="277"/>
      <c r="E12" s="277"/>
      <c r="F12" s="277"/>
      <c r="G12" s="277"/>
      <c r="H12" s="277"/>
      <c r="I12" s="123">
        <v>120</v>
      </c>
      <c r="J12" s="125">
        <v>42555945</v>
      </c>
      <c r="K12" s="125">
        <v>8479755</v>
      </c>
      <c r="L12" s="125"/>
      <c r="M12" s="135">
        <f t="shared" si="0"/>
        <v>51035700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276" t="s">
        <v>90</v>
      </c>
      <c r="B13" s="277"/>
      <c r="C13" s="277"/>
      <c r="D13" s="277"/>
      <c r="E13" s="277"/>
      <c r="F13" s="277"/>
      <c r="G13" s="277"/>
      <c r="H13" s="277"/>
      <c r="I13" s="123">
        <v>121</v>
      </c>
      <c r="J13" s="125">
        <v>35165730</v>
      </c>
      <c r="K13" s="125">
        <v>18587442</v>
      </c>
      <c r="L13" s="125">
        <v>35165730</v>
      </c>
      <c r="M13" s="135">
        <f t="shared" si="0"/>
        <v>18587442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276" t="s">
        <v>91</v>
      </c>
      <c r="B14" s="277"/>
      <c r="C14" s="277"/>
      <c r="D14" s="277"/>
      <c r="E14" s="277"/>
      <c r="F14" s="277"/>
      <c r="G14" s="277"/>
      <c r="H14" s="277"/>
      <c r="I14" s="123">
        <v>122</v>
      </c>
      <c r="J14" s="125">
        <v>0</v>
      </c>
      <c r="K14" s="125">
        <v>0</v>
      </c>
      <c r="L14" s="125"/>
      <c r="M14" s="135">
        <f t="shared" si="0"/>
        <v>0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276" t="s">
        <v>92</v>
      </c>
      <c r="B15" s="277"/>
      <c r="C15" s="277"/>
      <c r="D15" s="277"/>
      <c r="E15" s="277"/>
      <c r="F15" s="277"/>
      <c r="G15" s="277"/>
      <c r="H15" s="277"/>
      <c r="I15" s="123">
        <v>123</v>
      </c>
      <c r="J15" s="125">
        <v>0</v>
      </c>
      <c r="K15" s="125">
        <v>0</v>
      </c>
      <c r="L15" s="125"/>
      <c r="M15" s="135">
        <f t="shared" si="0"/>
        <v>0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276" t="s">
        <v>93</v>
      </c>
      <c r="B16" s="277"/>
      <c r="C16" s="277"/>
      <c r="D16" s="277"/>
      <c r="E16" s="277"/>
      <c r="F16" s="277"/>
      <c r="G16" s="277"/>
      <c r="H16" s="277"/>
      <c r="I16" s="123">
        <v>124</v>
      </c>
      <c r="J16" s="125">
        <v>-17861183</v>
      </c>
      <c r="K16" s="125">
        <v>0</v>
      </c>
      <c r="L16" s="125"/>
      <c r="M16" s="135">
        <f t="shared" si="0"/>
        <v>-17861183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276" t="s">
        <v>94</v>
      </c>
      <c r="B17" s="277"/>
      <c r="C17" s="277"/>
      <c r="D17" s="277"/>
      <c r="E17" s="277"/>
      <c r="F17" s="277"/>
      <c r="G17" s="277"/>
      <c r="H17" s="277"/>
      <c r="I17" s="123">
        <v>125</v>
      </c>
      <c r="J17" s="125">
        <v>0</v>
      </c>
      <c r="K17" s="125">
        <v>0</v>
      </c>
      <c r="L17" s="125"/>
      <c r="M17" s="135">
        <f t="shared" si="0"/>
        <v>0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276" t="s">
        <v>172</v>
      </c>
      <c r="B18" s="277"/>
      <c r="C18" s="277"/>
      <c r="D18" s="277"/>
      <c r="E18" s="277"/>
      <c r="F18" s="277"/>
      <c r="G18" s="277"/>
      <c r="H18" s="277"/>
      <c r="I18" s="123">
        <v>126</v>
      </c>
      <c r="J18" s="125">
        <v>0</v>
      </c>
      <c r="K18" s="125">
        <v>0</v>
      </c>
      <c r="L18" s="125"/>
      <c r="M18" s="135">
        <f t="shared" si="0"/>
        <v>0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276" t="s">
        <v>173</v>
      </c>
      <c r="B19" s="277"/>
      <c r="C19" s="277"/>
      <c r="D19" s="277"/>
      <c r="E19" s="277"/>
      <c r="F19" s="277"/>
      <c r="G19" s="277"/>
      <c r="H19" s="277"/>
      <c r="I19" s="123">
        <v>127</v>
      </c>
      <c r="J19" s="125">
        <v>0</v>
      </c>
      <c r="K19" s="125">
        <v>0</v>
      </c>
      <c r="L19" s="125"/>
      <c r="M19" s="135">
        <f t="shared" si="0"/>
        <v>0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276" t="s">
        <v>174</v>
      </c>
      <c r="B20" s="277"/>
      <c r="C20" s="277"/>
      <c r="D20" s="277"/>
      <c r="E20" s="277"/>
      <c r="F20" s="277"/>
      <c r="G20" s="277"/>
      <c r="H20" s="277"/>
      <c r="I20" s="123">
        <v>128</v>
      </c>
      <c r="J20" s="125">
        <v>0</v>
      </c>
      <c r="K20" s="125">
        <v>0</v>
      </c>
      <c r="L20" s="125"/>
      <c r="M20" s="135">
        <f t="shared" si="0"/>
        <v>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276" t="s">
        <v>175</v>
      </c>
      <c r="B21" s="277"/>
      <c r="C21" s="277"/>
      <c r="D21" s="277"/>
      <c r="E21" s="277"/>
      <c r="F21" s="277"/>
      <c r="G21" s="277"/>
      <c r="H21" s="277"/>
      <c r="I21" s="123">
        <v>129</v>
      </c>
      <c r="J21" s="125">
        <v>0</v>
      </c>
      <c r="K21" s="125">
        <v>0</v>
      </c>
      <c r="L21" s="125"/>
      <c r="M21" s="135">
        <f t="shared" si="0"/>
        <v>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276" t="s">
        <v>176</v>
      </c>
      <c r="B22" s="277"/>
      <c r="C22" s="277"/>
      <c r="D22" s="277"/>
      <c r="E22" s="277"/>
      <c r="F22" s="277"/>
      <c r="G22" s="277"/>
      <c r="H22" s="277"/>
      <c r="I22" s="123">
        <v>130</v>
      </c>
      <c r="J22" s="125">
        <v>0</v>
      </c>
      <c r="K22" s="125">
        <v>0</v>
      </c>
      <c r="L22" s="125"/>
      <c r="M22" s="135">
        <f t="shared" si="0"/>
        <v>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276" t="s">
        <v>177</v>
      </c>
      <c r="B23" s="277"/>
      <c r="C23" s="277"/>
      <c r="D23" s="277"/>
      <c r="E23" s="277"/>
      <c r="F23" s="277"/>
      <c r="G23" s="277"/>
      <c r="H23" s="277"/>
      <c r="I23" s="123">
        <v>131</v>
      </c>
      <c r="J23" s="125">
        <v>0</v>
      </c>
      <c r="K23" s="125">
        <v>0</v>
      </c>
      <c r="L23" s="125"/>
      <c r="M23" s="125">
        <f t="shared" si="0"/>
        <v>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278" t="s">
        <v>178</v>
      </c>
      <c r="B24" s="279"/>
      <c r="C24" s="279"/>
      <c r="D24" s="279"/>
      <c r="E24" s="279"/>
      <c r="F24" s="279"/>
      <c r="G24" s="279"/>
      <c r="H24" s="279"/>
      <c r="I24" s="123">
        <v>132</v>
      </c>
      <c r="J24" s="136">
        <f>SUM(J9:J23)</f>
        <v>613890444</v>
      </c>
      <c r="K24" s="136">
        <f>SUM(K9:K23)</f>
        <v>29619554</v>
      </c>
      <c r="L24" s="136">
        <f>SUM(L9:L23)</f>
        <v>35165730</v>
      </c>
      <c r="M24" s="136">
        <f>SUM(M9:M23)</f>
        <v>608344268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37">
        <v>133</v>
      </c>
      <c r="J26" s="137"/>
      <c r="K26" s="137"/>
      <c r="L26" s="138"/>
      <c r="M26" s="135">
        <f>+J26+K26-L26</f>
        <v>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280" t="s">
        <v>180</v>
      </c>
      <c r="B27" s="281"/>
      <c r="C27" s="281"/>
      <c r="D27" s="281"/>
      <c r="E27" s="281"/>
      <c r="F27" s="281"/>
      <c r="G27" s="281"/>
      <c r="H27" s="281"/>
      <c r="I27" s="127">
        <v>134</v>
      </c>
      <c r="J27" s="127"/>
      <c r="K27" s="127"/>
      <c r="L27" s="129"/>
      <c r="M27" s="125">
        <f>+J27+K27-L27</f>
        <v>0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9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5511811023622047" right="0.35433070866141736" top="0.7874015748031497" bottom="0.7874015748031497" header="0.31496062992125984" footer="0.31496062992125984"/>
  <pageSetup horizontalDpi="120" verticalDpi="12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1" sqref="A21:J2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42" t="s">
        <v>170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296" t="s">
        <v>217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 customHeigh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</row>
    <row r="13" spans="1:10" ht="12.7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</row>
    <row r="14" spans="1:10" ht="12.75" customHeigh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</row>
    <row r="15" spans="1:10" ht="12.75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</row>
    <row r="16" spans="1:10" ht="12.7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0" ht="12.7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</row>
    <row r="18" spans="1:10" ht="12.7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</row>
    <row r="19" spans="1:10" ht="12.7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</row>
    <row r="20" spans="1:10" ht="12.7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0" ht="12.75">
      <c r="A21" s="297"/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tliktar</cp:lastModifiedBy>
  <cp:lastPrinted>2010-10-25T09:58:51Z</cp:lastPrinted>
  <dcterms:created xsi:type="dcterms:W3CDTF">2009-04-09T07:10:35Z</dcterms:created>
  <dcterms:modified xsi:type="dcterms:W3CDTF">2010-10-28T06:51:31Z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