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175" firstSheet="1" activeTab="1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2">'Bilanca'!$A$8:$K$123</definedName>
    <definedName name="_xlnm.Print_Area" localSheetId="7">'Bilješke'!$A$1:$J$53</definedName>
    <definedName name="_xlnm.Print_Area" localSheetId="1">'OPĆI PODACI'!$A$1:$I$64</definedName>
    <definedName name="_xlnm.Print_Area" localSheetId="3">'RDG'!$A$7:$K$71</definedName>
    <definedName name="_xlnm.Print_Titles" localSheetId="2">'Bilanca'!$1:$7</definedName>
    <definedName name="_xlnm.Print_Titles" localSheetId="3">'RDG'!$1:$6</definedName>
  </definedNames>
  <calcPr fullCalcOnLoad="1"/>
</workbook>
</file>

<file path=xl/sharedStrings.xml><?xml version="1.0" encoding="utf-8"?>
<sst xmlns="http://schemas.openxmlformats.org/spreadsheetml/2006/main" count="874" uniqueCount="438">
  <si>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</si>
  <si>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</si>
  <si>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</si>
  <si>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</si>
  <si>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</si>
  <si>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</si>
  <si>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</si>
  <si>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</si>
  <si>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</si>
  <si>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</si>
  <si>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</si>
  <si>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</si>
  <si>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</si>
  <si>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</si>
  <si>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</si>
  <si>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</si>
  <si>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</si>
  <si>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</si>
  <si>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</si>
  <si>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</si>
  <si>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</si>
  <si>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</si>
  <si>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</si>
  <si>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</si>
  <si>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</si>
  <si>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</si>
  <si>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</si>
  <si>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</si>
  <si>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</si>
  <si>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</si>
  <si>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</si>
  <si>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</si>
  <si>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</si>
  <si>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</si>
  <si>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</si>
  <si>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</si>
  <si>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</si>
  <si>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</si>
  <si>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</si>
  <si>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</si>
  <si>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</si>
  <si>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</si>
  <si>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</si>
  <si>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</si>
  <si>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KNTRLISTE</t>
  </si>
  <si>
    <t>KTR_BROJ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</si>
  <si>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</si>
  <si>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</si>
  <si>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</si>
  <si>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</si>
  <si>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</si>
  <si>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</si>
  <si>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</si>
  <si>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</si>
  <si>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</si>
  <si>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</si>
  <si>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</si>
  <si>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</si>
  <si>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</si>
  <si>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</si>
  <si>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</si>
  <si>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</si>
  <si>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</si>
  <si>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</si>
  <si>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</si>
  <si>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</si>
  <si>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</si>
  <si>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</si>
  <si>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</si>
  <si>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</si>
  <si>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</si>
  <si>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</si>
  <si>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</si>
  <si>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</si>
  <si>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</si>
  <si>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</si>
  <si>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</si>
  <si>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</si>
  <si>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</si>
  <si>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</si>
  <si>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</si>
  <si>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</si>
  <si>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</si>
  <si>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</si>
  <si>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</si>
  <si>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</si>
  <si>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</si>
  <si>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</si>
  <si>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</si>
  <si>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</si>
  <si>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</si>
  <si>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</si>
  <si>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</si>
  <si>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</si>
  <si>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</si>
  <si>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</si>
  <si>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</si>
  <si>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</si>
  <si>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</si>
  <si>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</si>
  <si>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</si>
  <si>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</si>
  <si>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</si>
  <si>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</si>
  <si>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</si>
  <si>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</si>
  <si>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</si>
  <si>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</si>
  <si>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</si>
  <si>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</si>
  <si>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</si>
  <si>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</si>
  <si>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</si>
  <si>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</si>
  <si>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</si>
  <si>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</si>
  <si>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</si>
  <si>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</si>
  <si>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</si>
  <si>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</si>
  <si>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</si>
  <si>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</si>
  <si>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</si>
  <si>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</si>
  <si>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</si>
  <si>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</si>
  <si>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</si>
  <si>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</si>
  <si>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</si>
  <si>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</si>
  <si>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</si>
  <si>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</si>
  <si>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</si>
  <si>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</si>
  <si>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</si>
  <si>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</si>
  <si>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</si>
  <si>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</si>
  <si>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</si>
  <si>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</si>
  <si>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</si>
  <si>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</si>
  <si>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</si>
  <si>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</si>
  <si>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</si>
  <si>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</si>
  <si>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</si>
  <si>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</si>
  <si>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</si>
  <si>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</si>
  <si>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</si>
  <si>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</si>
  <si>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</si>
  <si>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</si>
  <si>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</si>
  <si>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</si>
  <si>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</si>
  <si>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</si>
  <si>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</si>
  <si>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</si>
  <si>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</si>
  <si>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</si>
  <si>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</si>
  <si>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DODATAK RDG-u (popunjava poduzetnik koji sastavlja konsolidirani godišnji financijski izvještaj)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</si>
  <si>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</si>
  <si>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</si>
  <si>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</si>
  <si>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</si>
  <si>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</si>
  <si>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</si>
  <si>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</si>
  <si>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</si>
  <si>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</si>
  <si>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</si>
  <si>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</si>
  <si>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</si>
  <si>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</si>
  <si>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</si>
  <si>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</si>
  <si>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</si>
  <si>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</si>
  <si>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</si>
  <si>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</si>
  <si>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</si>
  <si>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</si>
  <si>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</si>
  <si>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</si>
  <si>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</si>
  <si>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</si>
  <si>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</si>
  <si>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</si>
  <si>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</si>
  <si>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</si>
  <si>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</si>
  <si>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</si>
  <si>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</si>
  <si>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</si>
  <si>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</si>
  <si>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</si>
  <si>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</si>
  <si>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</si>
  <si>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</si>
  <si>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</si>
  <si>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</si>
  <si>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</si>
  <si>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</si>
  <si>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</si>
  <si>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</si>
  <si>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</si>
  <si>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</si>
  <si>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</si>
  <si>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</si>
  <si>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</si>
  <si>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</si>
  <si>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</si>
  <si>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</si>
  <si>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</si>
  <si>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</si>
  <si>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</si>
  <si>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</si>
  <si>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</si>
  <si>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</si>
  <si>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</si>
  <si>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</si>
  <si>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</si>
  <si>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</si>
  <si>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</si>
  <si>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</si>
  <si>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</si>
  <si>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</si>
  <si>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</si>
  <si>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</si>
  <si>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</si>
  <si>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</si>
  <si>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</si>
  <si>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</si>
  <si>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</si>
  <si>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</si>
  <si>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</si>
  <si>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</si>
  <si>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</si>
  <si>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</si>
  <si>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</si>
  <si>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</si>
  <si>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</si>
  <si>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</si>
  <si>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</si>
  <si>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</si>
  <si>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</si>
  <si>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</si>
  <si>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</si>
  <si>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</si>
  <si>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</si>
  <si>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</si>
  <si>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</si>
  <si>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</si>
  <si>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</si>
  <si>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</si>
  <si>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</si>
  <si>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</si>
  <si>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</si>
  <si>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</si>
  <si>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</si>
  <si>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</si>
  <si>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</si>
  <si>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</si>
  <si>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</si>
  <si>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</si>
  <si>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</si>
  <si>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</si>
  <si>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</si>
  <si>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</si>
  <si>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</si>
  <si>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</si>
  <si>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</si>
  <si>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</si>
  <si>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</si>
  <si>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</si>
  <si>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</si>
  <si>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</si>
  <si>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</si>
  <si>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</si>
  <si>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</si>
  <si>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</si>
  <si>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</si>
  <si>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</si>
  <si>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</si>
  <si>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</si>
  <si>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</si>
  <si>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</si>
  <si>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</si>
  <si>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</si>
  <si>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</si>
  <si>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</si>
  <si>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</si>
  <si>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</si>
  <si>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</si>
  <si>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</si>
  <si>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</si>
  <si>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</si>
  <si>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</si>
  <si>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</si>
  <si>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</si>
  <si>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</si>
  <si>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</si>
  <si>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</si>
  <si>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</si>
  <si>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</si>
  <si>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</si>
  <si>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</si>
  <si>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</si>
  <si>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</si>
  <si>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</si>
  <si>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</si>
  <si>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</si>
  <si>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</si>
  <si>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</si>
  <si>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</si>
  <si>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</si>
  <si>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</si>
  <si>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</si>
  <si>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</si>
  <si>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</si>
  <si>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</si>
  <si>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</si>
  <si>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</si>
  <si>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</si>
  <si>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</si>
  <si>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</si>
  <si>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</si>
  <si>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</si>
  <si>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</si>
  <si>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</si>
  <si>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</si>
  <si>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</si>
  <si>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</si>
  <si>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</si>
  <si>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</si>
  <si>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</si>
  <si>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</si>
  <si>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</si>
  <si>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</si>
  <si>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</si>
  <si>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</si>
  <si>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</si>
  <si>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</si>
  <si>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</si>
  <si>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</si>
  <si>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</si>
  <si>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</si>
  <si>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</si>
  <si>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</si>
  <si>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</si>
  <si>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</si>
  <si>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</si>
  <si>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</si>
  <si>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</si>
  <si>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</si>
  <si>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</si>
  <si>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</si>
  <si>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</si>
  <si>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</si>
  <si>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</si>
  <si>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</si>
  <si>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</si>
  <si>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</si>
  <si>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</si>
  <si>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</si>
  <si>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</si>
  <si>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</si>
  <si>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</si>
  <si>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</si>
  <si>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</si>
  <si>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</si>
  <si>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</si>
  <si>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</si>
  <si>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</si>
  <si>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</si>
  <si>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</si>
  <si>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</si>
  <si>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</si>
  <si>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</si>
  <si>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</si>
  <si>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</si>
  <si>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</si>
  <si>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</si>
  <si>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</si>
  <si>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</si>
  <si>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</si>
  <si>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</si>
  <si>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</si>
  <si>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</si>
  <si>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</si>
  <si>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</si>
  <si>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</si>
  <si>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</si>
  <si>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</si>
  <si>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</si>
  <si>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</si>
  <si>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</si>
  <si>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</si>
  <si>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</si>
  <si>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</si>
  <si>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</si>
  <si>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</si>
  <si>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</si>
  <si>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</si>
  <si>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</si>
  <si>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</si>
  <si>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</si>
  <si>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</si>
  <si>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</si>
  <si>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</si>
  <si>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</si>
  <si>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</si>
  <si>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</si>
  <si>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</si>
  <si>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</si>
  <si>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</si>
  <si>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03269043</t>
  </si>
  <si>
    <t>080005858</t>
  </si>
  <si>
    <t>94989605030</t>
  </si>
  <si>
    <t>KRAŠ,d.d. Zagreb</t>
  </si>
  <si>
    <t>Zagreb</t>
  </si>
  <si>
    <t>Ravnice 48</t>
  </si>
  <si>
    <t>info@kras.hr</t>
  </si>
  <si>
    <t>www.kras.hr</t>
  </si>
  <si>
    <t>NE</t>
  </si>
  <si>
    <t>1082</t>
  </si>
  <si>
    <t>Granić Ivanka</t>
  </si>
  <si>
    <t>01/2396433</t>
  </si>
  <si>
    <t>01/2396579</t>
  </si>
  <si>
    <t>igranic@kras.hr</t>
  </si>
  <si>
    <t>Vidošević Nadan</t>
  </si>
  <si>
    <t>Obveznik: KRAŠ,d.d. Zagreb_____________________________________________________________</t>
  </si>
  <si>
    <t>u razdoblju _01.01.2010  do 31.12.2010</t>
  </si>
  <si>
    <t>stanje na dan 31.12.2010</t>
  </si>
  <si>
    <t>Nadan Vidošević, v.r.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</si>
</sst>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33" borderId="22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24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24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24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24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6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6" fillId="34" borderId="28" xfId="0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/>
    </xf>
    <xf numFmtId="49" fontId="6" fillId="34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30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16" fillId="0" borderId="0" xfId="57" applyFont="1" applyBorder="1" applyAlignment="1" applyProtection="1">
      <alignment horizontal="left" vertical="center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14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14" xfId="58" applyFont="1" applyBorder="1" applyAlignment="1" applyProtection="1">
      <alignment horizontal="right"/>
      <protection hidden="1"/>
    </xf>
    <xf numFmtId="49" fontId="2" fillId="33" borderId="1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14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33" borderId="15" xfId="58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>
      <alignment horizontal="left" vertical="center"/>
      <protection/>
    </xf>
    <xf numFmtId="0" fontId="3" fillId="0" borderId="17" xfId="58" applyFont="1" applyBorder="1" applyAlignment="1">
      <alignment horizontal="left" vertical="center"/>
      <protection/>
    </xf>
    <xf numFmtId="0" fontId="4" fillId="33" borderId="15" xfId="53" applyFill="1" applyBorder="1" applyAlignment="1" applyProtection="1">
      <alignment/>
      <protection hidden="1" locked="0"/>
    </xf>
    <xf numFmtId="0" fontId="2" fillId="0" borderId="16" xfId="58" applyFont="1" applyBorder="1" applyAlignment="1" applyProtection="1">
      <alignment/>
      <protection hidden="1" locked="0"/>
    </xf>
    <xf numFmtId="0" fontId="2" fillId="0" borderId="17" xfId="58" applyFont="1" applyBorder="1" applyAlignment="1" applyProtection="1">
      <alignment/>
      <protection hidden="1" locked="0"/>
    </xf>
    <xf numFmtId="1" fontId="2" fillId="33" borderId="15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>
      <alignment horizontal="left"/>
      <protection/>
    </xf>
    <xf numFmtId="0" fontId="3" fillId="0" borderId="17" xfId="58" applyFont="1" applyBorder="1" applyAlignment="1">
      <alignment horizontal="left"/>
      <protection/>
    </xf>
    <xf numFmtId="0" fontId="3" fillId="0" borderId="23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33" borderId="15" xfId="58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Border="1" applyAlignment="1">
      <alignment/>
      <protection/>
    </xf>
    <xf numFmtId="0" fontId="3" fillId="0" borderId="17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0" borderId="16" xfId="58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14" xfId="58" applyFont="1" applyBorder="1" applyAlignment="1" applyProtection="1">
      <alignment horizontal="right" wrapText="1"/>
      <protection hidden="1"/>
    </xf>
    <xf numFmtId="49" fontId="2" fillId="33" borderId="1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8" applyNumberFormat="1" applyFont="1" applyBorder="1" applyAlignment="1" applyProtection="1">
      <alignment horizontal="left" vertical="center"/>
      <protection hidden="1" locked="0"/>
    </xf>
    <xf numFmtId="49" fontId="2" fillId="0" borderId="17" xfId="58" applyNumberFormat="1" applyFont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 applyProtection="1">
      <alignment horizontal="center"/>
      <protection hidden="1"/>
    </xf>
    <xf numFmtId="0" fontId="13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15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2" fillId="0" borderId="2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35" borderId="39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 horizontal="left" vertical="center" wrapText="1"/>
    </xf>
    <xf numFmtId="0" fontId="0" fillId="35" borderId="40" xfId="0" applyFont="1" applyFill="1" applyBorder="1" applyAlignment="1">
      <alignment horizontal="left" vertical="center" wrapText="1"/>
    </xf>
    <xf numFmtId="0" fontId="0" fillId="35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35" borderId="40" xfId="0" applyFont="1" applyFill="1" applyBorder="1" applyAlignment="1">
      <alignment vertical="center"/>
    </xf>
    <xf numFmtId="0" fontId="0" fillId="35" borderId="41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33" borderId="39" xfId="0" applyFont="1" applyFill="1" applyBorder="1" applyAlignment="1" applyProtection="1">
      <alignment vertical="center" wrapText="1"/>
      <protection hidden="1"/>
    </xf>
    <xf numFmtId="0" fontId="9" fillId="33" borderId="40" xfId="0" applyFont="1" applyFill="1" applyBorder="1" applyAlignment="1" applyProtection="1">
      <alignment vertical="center" wrapText="1"/>
      <protection hidden="1"/>
    </xf>
    <xf numFmtId="0" fontId="9" fillId="33" borderId="41" xfId="0" applyFont="1" applyFill="1" applyBorder="1" applyAlignment="1" applyProtection="1">
      <alignment vertical="center" wrapText="1"/>
      <protection hidden="1"/>
    </xf>
    <xf numFmtId="0" fontId="2" fillId="34" borderId="28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35" borderId="40" xfId="0" applyFont="1" applyFill="1" applyBorder="1" applyAlignment="1">
      <alignment vertical="center" wrapText="1"/>
    </xf>
    <xf numFmtId="0" fontId="9" fillId="35" borderId="4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9" fillId="36" borderId="39" xfId="0" applyFont="1" applyFill="1" applyBorder="1" applyAlignment="1" applyProtection="1">
      <alignment vertical="center" wrapText="1"/>
      <protection hidden="1"/>
    </xf>
    <xf numFmtId="0" fontId="9" fillId="36" borderId="40" xfId="0" applyFont="1" applyFill="1" applyBorder="1" applyAlignment="1" applyProtection="1">
      <alignment vertical="center" wrapText="1"/>
      <protection hidden="1"/>
    </xf>
    <xf numFmtId="0" fontId="9" fillId="36" borderId="41" xfId="0" applyFont="1" applyFill="1" applyBorder="1" applyAlignment="1" applyProtection="1">
      <alignment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2" fillId="37" borderId="39" xfId="0" applyFont="1" applyFill="1" applyBorder="1" applyAlignment="1">
      <alignment horizontal="left" vertical="center" wrapText="1"/>
    </xf>
    <xf numFmtId="0" fontId="2" fillId="37" borderId="40" xfId="0" applyFont="1" applyFill="1" applyBorder="1" applyAlignment="1">
      <alignment horizontal="left" vertical="center" wrapText="1"/>
    </xf>
    <xf numFmtId="0" fontId="0" fillId="37" borderId="40" xfId="0" applyFont="1" applyFill="1" applyBorder="1" applyAlignment="1">
      <alignment vertical="center" wrapText="1"/>
    </xf>
    <xf numFmtId="0" fontId="0" fillId="37" borderId="4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9" xfId="0" applyFont="1" applyFill="1" applyBorder="1" applyAlignment="1" applyProtection="1">
      <alignment vertical="center" wrapText="1"/>
      <protection hidden="1"/>
    </xf>
    <xf numFmtId="0" fontId="6" fillId="33" borderId="40" xfId="0" applyFont="1" applyFill="1" applyBorder="1" applyAlignment="1" applyProtection="1">
      <alignment vertical="center" wrapText="1"/>
      <protection hidden="1"/>
    </xf>
    <xf numFmtId="0" fontId="6" fillId="33" borderId="41" xfId="0" applyFont="1" applyFill="1" applyBorder="1" applyAlignment="1" applyProtection="1">
      <alignment vertical="center" wrapText="1"/>
      <protection hidden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30" xfId="0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  <xf numFmtId="0" fontId="38" fillId="0" borderId="26" xfId="58" applyFont="1" applyBorder="1" applyAlignment="1" applyProtection="1">
      <alignment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kras.hr" TargetMode="External" /><Relationship Id="rId2" Type="http://schemas.openxmlformats.org/officeDocument/2006/relationships/hyperlink" Target="http://www.kras.hr/" TargetMode="External" /><Relationship Id="rId3" Type="http://schemas.openxmlformats.org/officeDocument/2006/relationships/hyperlink" Target="mailto:igranic@kras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2"/>
  <sheetViews>
    <sheetView showGridLines="0" showRowColHeaders="0" zoomScalePageLayoutView="0" workbookViewId="0" topLeftCell="IV1">
      <selection activeCell="A1" sqref="A1"/>
    </sheetView>
  </sheetViews>
  <sheetFormatPr defaultColWidth="0" defaultRowHeight="12.75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>
      <c r="A1" s="16" t="s">
        <v>38</v>
      </c>
      <c r="B1" s="17" t="s">
        <v>39</v>
      </c>
      <c r="C1" s="16"/>
      <c r="D1" s="16" t="s">
        <v>154</v>
      </c>
      <c r="E1" s="16" t="s">
        <v>155</v>
      </c>
      <c r="F1" s="16" t="s">
        <v>90</v>
      </c>
      <c r="G1" s="16" t="s">
        <v>156</v>
      </c>
      <c r="H1" s="21" t="s">
        <v>16</v>
      </c>
      <c r="I1" s="16" t="s">
        <v>201</v>
      </c>
      <c r="J1" s="34" t="s">
        <v>17</v>
      </c>
      <c r="K1" s="34" t="s">
        <v>18</v>
      </c>
      <c r="L1" s="34" t="s">
        <v>19</v>
      </c>
      <c r="M1" s="34" t="s">
        <v>20</v>
      </c>
      <c r="N1" s="34" t="s">
        <v>21</v>
      </c>
      <c r="O1" s="34" t="s">
        <v>22</v>
      </c>
      <c r="P1" s="34" t="s">
        <v>23</v>
      </c>
      <c r="Q1" s="34" t="s">
        <v>24</v>
      </c>
      <c r="R1" s="34" t="s">
        <v>25</v>
      </c>
      <c r="S1" s="34" t="s">
        <v>26</v>
      </c>
      <c r="T1" s="34" t="s">
        <v>27</v>
      </c>
      <c r="U1" s="34" t="s">
        <v>206</v>
      </c>
      <c r="V1" s="34" t="s">
        <v>207</v>
      </c>
      <c r="W1" s="34" t="s">
        <v>208</v>
      </c>
      <c r="X1" s="34" t="s">
        <v>209</v>
      </c>
      <c r="Y1" s="16" t="s">
        <v>210</v>
      </c>
      <c r="Z1" s="16" t="s">
        <v>211</v>
      </c>
      <c r="AA1" s="16" t="s">
        <v>212</v>
      </c>
      <c r="AB1" s="16" t="s">
        <v>213</v>
      </c>
      <c r="AC1" s="18" t="s">
        <v>44</v>
      </c>
    </row>
    <row r="2" spans="1:33" ht="12.75">
      <c r="A2" s="10" t="s">
        <v>103</v>
      </c>
      <c r="B2" s="20" t="e">
        <f>#REF!</f>
        <v>#REF!</v>
      </c>
      <c r="D2" t="s">
        <v>197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LEN(Y2)+LEN(Z2)+LEN(AA2)+INT(VALUE(AB2))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>
      <c r="A3" s="10" t="s">
        <v>115</v>
      </c>
      <c r="B3" s="20" t="s">
        <v>116</v>
      </c>
      <c r="D3" t="s">
        <v>197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0" ref="AC3:AC66">LEN(Y3)+LEN(Z3)+LEN(AA3)+INT(VALUE(AB3))</f>
        <v>#REF!</v>
      </c>
    </row>
    <row r="4" spans="1:29" ht="12.75">
      <c r="A4" s="10" t="s">
        <v>117</v>
      </c>
      <c r="B4" s="20">
        <v>2000</v>
      </c>
      <c r="D4" t="s">
        <v>197</v>
      </c>
      <c r="E4">
        <v>1</v>
      </c>
      <c r="F4" t="e">
        <f>#REF!</f>
        <v>#REF!</v>
      </c>
      <c r="G4" t="e">
        <f>IF(#REF!=0,"",#REF!)</f>
        <v>#REF!</v>
      </c>
      <c r="H4" s="19" t="e">
        <f aca="true" t="shared" si="1" ref="H4:H44">J4/100*F4+2*K4/100*F4</f>
        <v>#REF!</v>
      </c>
      <c r="I4" s="15" t="e">
        <f>ABS(ROUND(J4,0)-J4)+ABS(ROUND(K4,0)-K4)</f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0"/>
        <v>#REF!</v>
      </c>
    </row>
    <row r="5" spans="1:29" ht="12.75">
      <c r="A5" t="s">
        <v>37</v>
      </c>
      <c r="B5" s="8">
        <f>IF(ISNUMBER(#REF!),#REF!,0)</f>
        <v>0</v>
      </c>
      <c r="D5" t="s">
        <v>197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aca="true" t="shared" si="2" ref="I5:I44">ABS(ROUND(J5,0)-J5)+ABS(ROUND(K5,0)-K5)</f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0"/>
        <v>#REF!</v>
      </c>
    </row>
    <row r="6" spans="1:29" ht="12.75">
      <c r="A6" t="s">
        <v>28</v>
      </c>
      <c r="B6" s="8" t="e">
        <f>#REF!</f>
        <v>#REF!</v>
      </c>
      <c r="D6" t="s">
        <v>197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0"/>
        <v>#REF!</v>
      </c>
    </row>
    <row r="7" spans="1:29" ht="12.75">
      <c r="A7" t="s">
        <v>29</v>
      </c>
      <c r="B7" s="8" t="e">
        <f>#REF!</f>
        <v>#REF!</v>
      </c>
      <c r="D7" t="s">
        <v>197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0"/>
        <v>#REF!</v>
      </c>
    </row>
    <row r="8" spans="1:29" ht="12.75">
      <c r="A8" t="s">
        <v>72</v>
      </c>
      <c r="B8" s="8" t="e">
        <f>#REF!</f>
        <v>#REF!</v>
      </c>
      <c r="D8" t="s">
        <v>197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0"/>
        <v>#REF!</v>
      </c>
    </row>
    <row r="9" spans="1:29" ht="12.75">
      <c r="A9" t="s">
        <v>30</v>
      </c>
      <c r="B9" s="8" t="e">
        <f>TRIM(#REF!)</f>
        <v>#REF!</v>
      </c>
      <c r="D9" t="s">
        <v>197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0"/>
        <v>#REF!</v>
      </c>
    </row>
    <row r="10" spans="1:29" ht="12.75">
      <c r="A10" t="s">
        <v>31</v>
      </c>
      <c r="B10" s="8" t="e">
        <f>TEXT(#REF!,"00000")</f>
        <v>#REF!</v>
      </c>
      <c r="D10" t="s">
        <v>197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0"/>
        <v>#REF!</v>
      </c>
    </row>
    <row r="11" spans="1:29" ht="12.75">
      <c r="A11" t="s">
        <v>32</v>
      </c>
      <c r="B11" s="8" t="e">
        <f>TRIM(#REF!)</f>
        <v>#REF!</v>
      </c>
      <c r="D11" t="s">
        <v>197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0"/>
        <v>#REF!</v>
      </c>
    </row>
    <row r="12" spans="1:29" ht="12.75">
      <c r="A12" t="s">
        <v>33</v>
      </c>
      <c r="B12" s="8" t="e">
        <f>TRIM(#REF!)</f>
        <v>#REF!</v>
      </c>
      <c r="D12" t="s">
        <v>197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0"/>
        <v>#REF!</v>
      </c>
    </row>
    <row r="13" spans="1:29" ht="12.75">
      <c r="A13" t="s">
        <v>247</v>
      </c>
      <c r="B13" s="8" t="e">
        <f>TRIM(#REF!)</f>
        <v>#REF!</v>
      </c>
      <c r="D13" t="s">
        <v>197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0"/>
        <v>#REF!</v>
      </c>
    </row>
    <row r="14" spans="1:29" ht="12.75">
      <c r="A14" t="s">
        <v>248</v>
      </c>
      <c r="B14" s="8" t="e">
        <f>TRIM(#REF!)</f>
        <v>#REF!</v>
      </c>
      <c r="D14" t="s">
        <v>197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0"/>
        <v>#REF!</v>
      </c>
    </row>
    <row r="15" spans="1:29" ht="12.75">
      <c r="A15" t="s">
        <v>36</v>
      </c>
      <c r="B15" s="8" t="e">
        <f>TEXT(#REF!,"00")</f>
        <v>#REF!</v>
      </c>
      <c r="D15" t="s">
        <v>197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0"/>
        <v>#REF!</v>
      </c>
    </row>
    <row r="16" spans="1:29" ht="12.75">
      <c r="A16" t="s">
        <v>35</v>
      </c>
      <c r="B16" s="8" t="e">
        <f>TEXT(#REF!,"000")</f>
        <v>#REF!</v>
      </c>
      <c r="D16" t="s">
        <v>197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0"/>
        <v>#REF!</v>
      </c>
    </row>
    <row r="17" spans="1:29" ht="12.75">
      <c r="A17" t="s">
        <v>34</v>
      </c>
      <c r="B17" s="8" t="e">
        <f>#REF!</f>
        <v>#REF!</v>
      </c>
      <c r="D17" t="s">
        <v>197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0"/>
        <v>#REF!</v>
      </c>
    </row>
    <row r="18" spans="1:29" ht="12.75">
      <c r="A18" t="s">
        <v>249</v>
      </c>
      <c r="B18" s="8" t="e">
        <f>IF(#REF!&lt;&gt;"",#REF!,"")</f>
        <v>#REF!</v>
      </c>
      <c r="D18" t="s">
        <v>197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0"/>
        <v>#REF!</v>
      </c>
    </row>
    <row r="19" spans="1:29" ht="12.75">
      <c r="A19" t="s">
        <v>250</v>
      </c>
      <c r="B19" s="8" t="e">
        <f>IF(#REF!&lt;&gt;"",#REF!,"")</f>
        <v>#REF!</v>
      </c>
      <c r="D19" t="s">
        <v>197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0"/>
        <v>#REF!</v>
      </c>
    </row>
    <row r="20" spans="1:29" ht="12.75">
      <c r="A20" t="s">
        <v>251</v>
      </c>
      <c r="B20" s="8" t="e">
        <f>#REF!</f>
        <v>#REF!</v>
      </c>
      <c r="D20" t="s">
        <v>197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0"/>
        <v>#REF!</v>
      </c>
    </row>
    <row r="21" spans="1:29" ht="12.75">
      <c r="A21" t="s">
        <v>252</v>
      </c>
      <c r="B21" s="8" t="e">
        <f>#REF!</f>
        <v>#REF!</v>
      </c>
      <c r="D21" t="s">
        <v>197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0"/>
        <v>#REF!</v>
      </c>
    </row>
    <row r="22" spans="1:29" ht="12.75">
      <c r="A22" t="s">
        <v>253</v>
      </c>
      <c r="B22" s="8" t="e">
        <f>#REF!</f>
        <v>#REF!</v>
      </c>
      <c r="D22" t="s">
        <v>197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0"/>
        <v>#REF!</v>
      </c>
    </row>
    <row r="23" spans="1:29" ht="12.75">
      <c r="A23" t="s">
        <v>254</v>
      </c>
      <c r="B23" s="8" t="e">
        <f>#REF!</f>
        <v>#REF!</v>
      </c>
      <c r="D23" t="s">
        <v>197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0"/>
        <v>#REF!</v>
      </c>
    </row>
    <row r="24" spans="1:29" ht="12.75">
      <c r="A24" t="s">
        <v>255</v>
      </c>
      <c r="B24" s="8" t="e">
        <f>#REF!</f>
        <v>#REF!</v>
      </c>
      <c r="D24" t="s">
        <v>197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0"/>
        <v>#REF!</v>
      </c>
    </row>
    <row r="25" spans="1:29" ht="12.75">
      <c r="A25" t="s">
        <v>256</v>
      </c>
      <c r="B25" s="8" t="e">
        <f>#REF!</f>
        <v>#REF!</v>
      </c>
      <c r="D25" t="s">
        <v>197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0"/>
        <v>#REF!</v>
      </c>
    </row>
    <row r="26" spans="1:29" ht="12.75">
      <c r="A26" t="s">
        <v>257</v>
      </c>
      <c r="B26" s="8" t="e">
        <f>#REF!</f>
        <v>#REF!</v>
      </c>
      <c r="D26" t="s">
        <v>197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0"/>
        <v>#REF!</v>
      </c>
    </row>
    <row r="27" spans="1:29" ht="12.75">
      <c r="A27" t="s">
        <v>258</v>
      </c>
      <c r="B27" s="8" t="e">
        <f>#REF!</f>
        <v>#REF!</v>
      </c>
      <c r="D27" t="s">
        <v>197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0"/>
        <v>#REF!</v>
      </c>
    </row>
    <row r="28" spans="1:29" ht="12.75">
      <c r="A28" t="s">
        <v>259</v>
      </c>
      <c r="B28" s="8" t="e">
        <f>#REF!</f>
        <v>#REF!</v>
      </c>
      <c r="D28" t="s">
        <v>197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0"/>
        <v>#REF!</v>
      </c>
    </row>
    <row r="29" spans="1:29" ht="12.75">
      <c r="A29" t="s">
        <v>260</v>
      </c>
      <c r="B29" s="8" t="e">
        <f>#REF!</f>
        <v>#REF!</v>
      </c>
      <c r="D29" t="s">
        <v>197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0"/>
        <v>#REF!</v>
      </c>
    </row>
    <row r="30" spans="1:29" ht="12.75">
      <c r="A30" t="s">
        <v>261</v>
      </c>
      <c r="B30" s="8" t="e">
        <f>#REF!</f>
        <v>#REF!</v>
      </c>
      <c r="D30" t="s">
        <v>197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0"/>
        <v>#REF!</v>
      </c>
    </row>
    <row r="31" spans="1:29" ht="12.75">
      <c r="A31" t="s">
        <v>262</v>
      </c>
      <c r="B31" s="8" t="e">
        <f>#REF!</f>
        <v>#REF!</v>
      </c>
      <c r="D31" t="s">
        <v>197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0"/>
        <v>#REF!</v>
      </c>
    </row>
    <row r="32" spans="1:29" ht="12.75">
      <c r="A32" t="s">
        <v>263</v>
      </c>
      <c r="B32" s="8" t="e">
        <f>#REF!</f>
        <v>#REF!</v>
      </c>
      <c r="D32" t="s">
        <v>197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0"/>
        <v>#REF!</v>
      </c>
    </row>
    <row r="33" spans="1:29" ht="12.75">
      <c r="A33" t="s">
        <v>264</v>
      </c>
      <c r="B33" s="8" t="e">
        <f>#REF!</f>
        <v>#REF!</v>
      </c>
      <c r="D33" t="s">
        <v>197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0"/>
        <v>#REF!</v>
      </c>
    </row>
    <row r="34" spans="1:29" ht="12.75">
      <c r="A34" t="s">
        <v>265</v>
      </c>
      <c r="B34" s="8" t="e">
        <f>#REF!</f>
        <v>#REF!</v>
      </c>
      <c r="D34" t="s">
        <v>197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0"/>
        <v>#REF!</v>
      </c>
    </row>
    <row r="35" spans="1:29" ht="12.75">
      <c r="A35" t="s">
        <v>266</v>
      </c>
      <c r="B35" s="8" t="e">
        <f>#REF!</f>
        <v>#REF!</v>
      </c>
      <c r="D35" t="s">
        <v>197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0"/>
        <v>#REF!</v>
      </c>
    </row>
    <row r="36" spans="1:29" ht="12.75">
      <c r="A36" t="s">
        <v>267</v>
      </c>
      <c r="B36" s="8" t="e">
        <f>#REF!</f>
        <v>#REF!</v>
      </c>
      <c r="D36" t="s">
        <v>197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0"/>
        <v>#REF!</v>
      </c>
    </row>
    <row r="37" spans="1:29" ht="12.75">
      <c r="A37" t="s">
        <v>268</v>
      </c>
      <c r="B37" s="8" t="e">
        <f>#REF!</f>
        <v>#REF!</v>
      </c>
      <c r="D37" t="s">
        <v>197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0"/>
        <v>#REF!</v>
      </c>
    </row>
    <row r="38" spans="1:29" ht="12.75">
      <c r="A38" t="s">
        <v>269</v>
      </c>
      <c r="B38" s="8" t="e">
        <f>TRIM(#REF!)</f>
        <v>#REF!</v>
      </c>
      <c r="D38" t="s">
        <v>197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0"/>
        <v>#REF!</v>
      </c>
    </row>
    <row r="39" spans="1:29" ht="12.75">
      <c r="A39" t="s">
        <v>270</v>
      </c>
      <c r="B39" s="8" t="e">
        <f>TRIM(#REF!)</f>
        <v>#REF!</v>
      </c>
      <c r="D39" t="s">
        <v>197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0"/>
        <v>#REF!</v>
      </c>
    </row>
    <row r="40" spans="1:29" ht="12.75">
      <c r="A40" t="s">
        <v>271</v>
      </c>
      <c r="B40" s="8" t="e">
        <f>TRIM(#REF!)</f>
        <v>#REF!</v>
      </c>
      <c r="D40" t="s">
        <v>197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0"/>
        <v>#REF!</v>
      </c>
    </row>
    <row r="41" spans="1:29" ht="12.75">
      <c r="A41" t="s">
        <v>272</v>
      </c>
      <c r="B41" s="8" t="e">
        <f>TRIM(#REF!)</f>
        <v>#REF!</v>
      </c>
      <c r="D41" t="s">
        <v>197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0"/>
        <v>#REF!</v>
      </c>
    </row>
    <row r="42" spans="1:29" ht="12.75">
      <c r="A42" t="s">
        <v>215</v>
      </c>
      <c r="B42" s="8" t="e">
        <f>TRIM(#REF!)</f>
        <v>#REF!</v>
      </c>
      <c r="D42" t="s">
        <v>197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0"/>
        <v>#REF!</v>
      </c>
    </row>
    <row r="43" spans="1:29" ht="12.75">
      <c r="A43" t="s">
        <v>214</v>
      </c>
      <c r="B43" s="8" t="e">
        <f>TRIM(#REF!)</f>
        <v>#REF!</v>
      </c>
      <c r="D43" t="s">
        <v>197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0"/>
        <v>#REF!</v>
      </c>
    </row>
    <row r="44" spans="1:29" ht="12.75">
      <c r="A44" t="s">
        <v>164</v>
      </c>
      <c r="B44" s="8" t="e">
        <f>IF(#REF!&lt;&gt;"",TEXT(#REF!,"YYYYMMDD"),"")</f>
        <v>#REF!</v>
      </c>
      <c r="D44" t="s">
        <v>197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0"/>
        <v>#REF!</v>
      </c>
    </row>
    <row r="45" spans="1:29" ht="12.75">
      <c r="A45" t="s">
        <v>165</v>
      </c>
      <c r="B45" s="8" t="e">
        <f>IF(#REF!&lt;&gt;"",TEXT(#REF!,"YYYYMMDD"),"")</f>
        <v>#REF!</v>
      </c>
      <c r="D45" t="s">
        <v>197</v>
      </c>
      <c r="E45">
        <v>1</v>
      </c>
      <c r="F45" t="e">
        <f>#REF!</f>
        <v>#REF!</v>
      </c>
      <c r="G45" t="e">
        <f>IF(#REF!=0,"",#REF!)</f>
        <v>#REF!</v>
      </c>
      <c r="H45" s="19" t="e">
        <f aca="true" t="shared" si="3" ref="H45:H60">J45/100*F45+2*K45/100*F45</f>
        <v>#REF!</v>
      </c>
      <c r="I45" t="e">
        <f aca="true" t="shared" si="4" ref="I45:I60">ABS(ROUND(J45,0)-J45)+ABS(ROUND(K45,0)-K45)</f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0"/>
        <v>#REF!</v>
      </c>
    </row>
    <row r="46" spans="1:29" ht="12.75">
      <c r="A46" t="s">
        <v>158</v>
      </c>
      <c r="B46" s="8" t="e">
        <f>IF(#REF!&lt;&gt;0,"DA","NE")</f>
        <v>#REF!</v>
      </c>
      <c r="D46" t="s">
        <v>197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0"/>
        <v>#REF!</v>
      </c>
    </row>
    <row r="47" spans="1:29" ht="12.75">
      <c r="A47" t="s">
        <v>157</v>
      </c>
      <c r="B47" s="8" t="e">
        <f>IF(#REF!&lt;&gt;0,"DA","NE")</f>
        <v>#REF!</v>
      </c>
      <c r="D47" t="s">
        <v>197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0"/>
        <v>#REF!</v>
      </c>
    </row>
    <row r="48" spans="1:29" ht="12.75">
      <c r="A48" t="s">
        <v>159</v>
      </c>
      <c r="B48" s="8" t="e">
        <f>#REF!</f>
        <v>#REF!</v>
      </c>
      <c r="D48" t="s">
        <v>197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0"/>
        <v>#REF!</v>
      </c>
    </row>
    <row r="49" spans="1:29" ht="12.75">
      <c r="A49" t="s">
        <v>161</v>
      </c>
      <c r="B49" s="8" t="e">
        <f>IF(#REF!&lt;&gt;0,"DA","NE")</f>
        <v>#REF!</v>
      </c>
      <c r="D49" t="s">
        <v>197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0"/>
        <v>#REF!</v>
      </c>
    </row>
    <row r="50" spans="1:29" ht="12.75">
      <c r="A50" t="s">
        <v>160</v>
      </c>
      <c r="B50" s="8" t="e">
        <f>IF(#REF!&lt;&gt;0,"DA","NE")</f>
        <v>#REF!</v>
      </c>
      <c r="D50" t="s">
        <v>197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0"/>
        <v>#REF!</v>
      </c>
    </row>
    <row r="51" spans="1:29" ht="12.75">
      <c r="A51" t="s">
        <v>162</v>
      </c>
      <c r="B51" s="8" t="e">
        <f>#REF!</f>
        <v>#REF!</v>
      </c>
      <c r="D51" t="s">
        <v>197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0"/>
        <v>#REF!</v>
      </c>
    </row>
    <row r="52" spans="1:29" ht="12.75">
      <c r="A52" t="s">
        <v>273</v>
      </c>
      <c r="B52" s="8" t="e">
        <f>IF(#REF!&gt;0,"DA","NE")</f>
        <v>#REF!</v>
      </c>
      <c r="D52" t="s">
        <v>197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0"/>
        <v>#REF!</v>
      </c>
    </row>
    <row r="53" spans="1:29" ht="12.75">
      <c r="A53" t="s">
        <v>216</v>
      </c>
      <c r="B53" s="8" t="e">
        <f>#REF!</f>
        <v>#REF!</v>
      </c>
      <c r="D53" t="s">
        <v>197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0"/>
        <v>#REF!</v>
      </c>
    </row>
    <row r="54" spans="1:29" ht="12.75">
      <c r="A54" t="s">
        <v>217</v>
      </c>
      <c r="B54" s="8" t="e">
        <f>#REF!</f>
        <v>#REF!</v>
      </c>
      <c r="D54" t="s">
        <v>197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0"/>
        <v>#REF!</v>
      </c>
    </row>
    <row r="55" spans="1:29" ht="12.75">
      <c r="A55" t="s">
        <v>218</v>
      </c>
      <c r="B55" s="8" t="e">
        <f>#REF!</f>
        <v>#REF!</v>
      </c>
      <c r="D55" t="s">
        <v>197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0"/>
        <v>#REF!</v>
      </c>
    </row>
    <row r="56" spans="1:29" ht="12.75">
      <c r="A56" t="s">
        <v>219</v>
      </c>
      <c r="B56" s="8" t="e">
        <f>#REF!</f>
        <v>#REF!</v>
      </c>
      <c r="D56" t="s">
        <v>197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0"/>
        <v>#REF!</v>
      </c>
    </row>
    <row r="57" spans="1:29" ht="12.75">
      <c r="A57" t="s">
        <v>220</v>
      </c>
      <c r="B57" s="8" t="e">
        <f>#REF!</f>
        <v>#REF!</v>
      </c>
      <c r="D57" t="s">
        <v>197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0"/>
        <v>#REF!</v>
      </c>
    </row>
    <row r="58" spans="1:29" ht="12.75">
      <c r="A58" t="s">
        <v>14</v>
      </c>
      <c r="B58" s="8" t="e">
        <f>IF(#REF!&gt;0,"NE","DA")</f>
        <v>#REF!</v>
      </c>
      <c r="D58" t="s">
        <v>197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0"/>
        <v>#REF!</v>
      </c>
    </row>
    <row r="59" spans="1:29" ht="12.75">
      <c r="A59" t="s">
        <v>45</v>
      </c>
      <c r="B59" s="19" t="e">
        <f>SUM(H2:H392)+SUM(#REF!)+SUM(AC2:AC101)</f>
        <v>#REF!</v>
      </c>
      <c r="D59" t="s">
        <v>197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0"/>
        <v>#REF!</v>
      </c>
    </row>
    <row r="60" spans="1:29" ht="12.75">
      <c r="A60" t="s">
        <v>118</v>
      </c>
      <c r="B60" s="8" t="e">
        <f>IF(#REF!&lt;&gt;"",LOOKUP(#REF!,#REF!,#REF!),"")</f>
        <v>#REF!</v>
      </c>
      <c r="D60" t="s">
        <v>197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0"/>
        <v>#REF!</v>
      </c>
    </row>
    <row r="61" spans="1:29" ht="12.75">
      <c r="A61" t="s">
        <v>297</v>
      </c>
      <c r="B61" s="19" t="e">
        <f>SUM(AC2:AC101)</f>
        <v>#REF!</v>
      </c>
      <c r="D61" t="s">
        <v>197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0"/>
        <v>#REF!</v>
      </c>
    </row>
    <row r="62" spans="1:29" ht="12.75">
      <c r="A62" t="s">
        <v>309</v>
      </c>
      <c r="B62" s="8" t="e">
        <f>#REF!</f>
        <v>#REF!</v>
      </c>
      <c r="D62" t="s">
        <v>197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0"/>
        <v>#REF!</v>
      </c>
    </row>
    <row r="63" spans="4:29" ht="12.75">
      <c r="D63" t="s">
        <v>197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0"/>
        <v>#REF!</v>
      </c>
    </row>
    <row r="64" spans="4:29" ht="12.75">
      <c r="D64" t="s">
        <v>197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0"/>
        <v>#REF!</v>
      </c>
    </row>
    <row r="65" spans="4:29" ht="12.75">
      <c r="D65" t="s">
        <v>197</v>
      </c>
      <c r="E65">
        <v>1</v>
      </c>
      <c r="F65" t="e">
        <f>#REF!</f>
        <v>#REF!</v>
      </c>
      <c r="G65" t="e">
        <f>IF(#REF!=0,"",#REF!)</f>
        <v>#REF!</v>
      </c>
      <c r="H65" s="19" t="e">
        <f aca="true" t="shared" si="5" ref="H65:H98">J65/100*F65+2*K65/100*F65</f>
        <v>#REF!</v>
      </c>
      <c r="I65" t="e">
        <f aca="true" t="shared" si="6" ref="I65:I98">ABS(ROUND(J65,0)-J65)+ABS(ROUND(K65,0)-K65)</f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0"/>
        <v>#REF!</v>
      </c>
    </row>
    <row r="66" spans="4:29" ht="12.75">
      <c r="D66" t="s">
        <v>197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0"/>
        <v>#REF!</v>
      </c>
    </row>
    <row r="67" spans="4:29" ht="12.75">
      <c r="D67" t="s">
        <v>197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7" ref="AC67:AC101">LEN(Y67)+LEN(Z67)+LEN(AA67)+INT(VALUE(AB67))</f>
        <v>#REF!</v>
      </c>
    </row>
    <row r="68" spans="4:29" ht="12.75">
      <c r="D68" t="s">
        <v>197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7"/>
        <v>#REF!</v>
      </c>
    </row>
    <row r="69" spans="4:29" ht="12.75">
      <c r="D69" t="s">
        <v>197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7"/>
        <v>#REF!</v>
      </c>
    </row>
    <row r="70" spans="4:29" ht="12.75">
      <c r="D70" t="s">
        <v>197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7"/>
        <v>#REF!</v>
      </c>
    </row>
    <row r="71" spans="4:29" ht="12.75">
      <c r="D71" t="s">
        <v>197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7"/>
        <v>#REF!</v>
      </c>
    </row>
    <row r="72" spans="4:29" ht="12.75">
      <c r="D72" t="s">
        <v>197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7"/>
        <v>#REF!</v>
      </c>
    </row>
    <row r="73" spans="4:29" ht="12.75">
      <c r="D73" t="s">
        <v>197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7"/>
        <v>#REF!</v>
      </c>
    </row>
    <row r="74" spans="4:29" ht="12.75">
      <c r="D74" t="s">
        <v>197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7"/>
        <v>#REF!</v>
      </c>
    </row>
    <row r="75" spans="4:29" ht="12.75">
      <c r="D75" t="s">
        <v>197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7"/>
        <v>#REF!</v>
      </c>
    </row>
    <row r="76" spans="4:29" ht="12.75">
      <c r="D76" t="s">
        <v>197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7"/>
        <v>#REF!</v>
      </c>
    </row>
    <row r="77" spans="4:29" ht="12.75">
      <c r="D77" t="s">
        <v>197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7"/>
        <v>#REF!</v>
      </c>
    </row>
    <row r="78" spans="4:29" ht="12.75">
      <c r="D78" t="s">
        <v>197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7"/>
        <v>#REF!</v>
      </c>
    </row>
    <row r="79" spans="4:29" ht="12.75">
      <c r="D79" t="s">
        <v>197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7"/>
        <v>#REF!</v>
      </c>
    </row>
    <row r="80" spans="4:29" ht="12.75">
      <c r="D80" t="s">
        <v>197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7"/>
        <v>#REF!</v>
      </c>
    </row>
    <row r="81" spans="4:29" ht="12.75">
      <c r="D81" t="s">
        <v>197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7"/>
        <v>#REF!</v>
      </c>
    </row>
    <row r="82" spans="4:29" ht="12.75">
      <c r="D82" t="s">
        <v>197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7"/>
        <v>#REF!</v>
      </c>
    </row>
    <row r="83" spans="4:29" ht="12.75">
      <c r="D83" t="s">
        <v>197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7"/>
        <v>#REF!</v>
      </c>
    </row>
    <row r="84" spans="4:29" ht="12.75">
      <c r="D84" t="s">
        <v>197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7"/>
        <v>#REF!</v>
      </c>
    </row>
    <row r="85" spans="4:29" ht="12.75">
      <c r="D85" t="s">
        <v>197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7"/>
        <v>#REF!</v>
      </c>
    </row>
    <row r="86" spans="4:29" ht="12.75">
      <c r="D86" t="s">
        <v>197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7"/>
        <v>#REF!</v>
      </c>
    </row>
    <row r="87" spans="4:29" ht="12.75">
      <c r="D87" t="s">
        <v>197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7"/>
        <v>#REF!</v>
      </c>
    </row>
    <row r="88" spans="4:29" ht="12.75">
      <c r="D88" t="s">
        <v>197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7"/>
        <v>#REF!</v>
      </c>
    </row>
    <row r="89" spans="4:29" ht="12.75">
      <c r="D89" t="s">
        <v>197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7"/>
        <v>#REF!</v>
      </c>
    </row>
    <row r="90" spans="4:29" ht="12.75">
      <c r="D90" t="s">
        <v>197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7"/>
        <v>#REF!</v>
      </c>
    </row>
    <row r="91" spans="4:29" ht="12.75">
      <c r="D91" t="s">
        <v>197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7"/>
        <v>#REF!</v>
      </c>
    </row>
    <row r="92" spans="4:29" ht="12.75">
      <c r="D92" t="s">
        <v>197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7"/>
        <v>#REF!</v>
      </c>
    </row>
    <row r="93" spans="4:29" ht="12.75">
      <c r="D93" t="s">
        <v>197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7"/>
        <v>#REF!</v>
      </c>
    </row>
    <row r="94" spans="4:29" ht="12.75">
      <c r="D94" t="s">
        <v>197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7"/>
        <v>#REF!</v>
      </c>
    </row>
    <row r="95" spans="4:29" ht="12.75">
      <c r="D95" t="s">
        <v>197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7"/>
        <v>#REF!</v>
      </c>
    </row>
    <row r="96" spans="4:29" ht="12.75">
      <c r="D96" t="s">
        <v>197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7"/>
        <v>#REF!</v>
      </c>
    </row>
    <row r="97" spans="4:29" ht="12.75">
      <c r="D97" t="s">
        <v>197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7"/>
        <v>#REF!</v>
      </c>
    </row>
    <row r="98" spans="4:29" ht="12.75">
      <c r="D98" t="s">
        <v>197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7"/>
        <v>#REF!</v>
      </c>
    </row>
    <row r="99" spans="4:29" ht="12.75">
      <c r="D99" t="s">
        <v>197</v>
      </c>
      <c r="E99">
        <v>1</v>
      </c>
      <c r="F99" t="e">
        <f>#REF!</f>
        <v>#REF!</v>
      </c>
      <c r="G99" t="e">
        <f>IF(#REF!=0,"",#REF!)</f>
        <v>#REF!</v>
      </c>
      <c r="H99" s="19" t="e">
        <f aca="true" t="shared" si="8" ref="H99:H107">J99/100*F99+2*K99/100*F99</f>
        <v>#REF!</v>
      </c>
      <c r="I99" t="e">
        <f aca="true" t="shared" si="9" ref="I99:I107">ABS(ROUND(J99,0)-J99)+ABS(ROUND(K99,0)-K99)</f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7"/>
        <v>#REF!</v>
      </c>
    </row>
    <row r="100" spans="4:29" ht="12.75">
      <c r="D100" t="s">
        <v>197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7"/>
        <v>#REF!</v>
      </c>
    </row>
    <row r="101" spans="4:29" ht="12.75">
      <c r="D101" t="s">
        <v>197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7"/>
        <v>#REF!</v>
      </c>
    </row>
    <row r="102" spans="4:24" ht="12.75">
      <c r="D102" t="s">
        <v>197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>
      <c r="D103" t="s">
        <v>197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>
      <c r="D104" t="s">
        <v>197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>
      <c r="D105" t="s">
        <v>197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>
      <c r="D106" t="s">
        <v>197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>
      <c r="D107" t="s">
        <v>197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>
      <c r="D108" t="s">
        <v>197</v>
      </c>
      <c r="E108">
        <v>1</v>
      </c>
      <c r="F108" t="e">
        <f>#REF!</f>
        <v>#REF!</v>
      </c>
      <c r="G108" t="e">
        <f>IF(#REF!=0,"",#REF!)</f>
        <v>#REF!</v>
      </c>
      <c r="H108" s="19" t="e">
        <f aca="true" t="shared" si="10" ref="H108:H113">J108/100*F108+2*K108/100*F108</f>
        <v>#REF!</v>
      </c>
      <c r="I108" t="e">
        <f aca="true" t="shared" si="11" ref="I108:I113">ABS(ROUND(J108,0)-J108)+ABS(ROUND(K108,0)-K108)</f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>
      <c r="D109" t="s">
        <v>197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>
      <c r="D110" t="s">
        <v>197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>
      <c r="D111" t="s">
        <v>197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>
      <c r="D112" t="s">
        <v>349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>
      <c r="D113" t="s">
        <v>349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>
      <c r="D114" t="s">
        <v>349</v>
      </c>
      <c r="E114">
        <v>2</v>
      </c>
      <c r="F114" t="e">
        <f>#REF!</f>
        <v>#REF!</v>
      </c>
      <c r="G114" t="e">
        <f>IF(#REF!=0,"",#REF!)</f>
        <v>#REF!</v>
      </c>
      <c r="H114" s="19" t="e">
        <f aca="true" t="shared" si="12" ref="H114:H158">J114/100*F114+2*K114/100*F114</f>
        <v>#REF!</v>
      </c>
      <c r="I114" t="e">
        <f aca="true" t="shared" si="13" ref="I114:I158">ABS(ROUND(J114,0)-J114)+ABS(ROUND(K114,0)-K114)</f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>
      <c r="D115" t="s">
        <v>349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>
      <c r="D116" t="s">
        <v>349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>
      <c r="D117" t="s">
        <v>349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>
      <c r="D118" t="s">
        <v>349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>
      <c r="D119" t="s">
        <v>349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>
      <c r="D120" t="s">
        <v>349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>
      <c r="D121" t="s">
        <v>349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>
      <c r="D122" t="s">
        <v>349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>
      <c r="D123" t="s">
        <v>349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>
      <c r="D124" t="s">
        <v>349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>
      <c r="D125" t="s">
        <v>349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>
      <c r="D126" t="s">
        <v>349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>
      <c r="D127" t="s">
        <v>349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>
      <c r="D128" t="s">
        <v>349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>
      <c r="D129" t="s">
        <v>349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>
      <c r="D130" t="s">
        <v>349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>
      <c r="D131" t="s">
        <v>349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>
      <c r="D132" t="s">
        <v>349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>
      <c r="D133" t="s">
        <v>349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>
      <c r="D134" t="s">
        <v>349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>
      <c r="D135" t="s">
        <v>349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>
      <c r="D136" t="s">
        <v>349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>
      <c r="D137" t="s">
        <v>349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>
      <c r="D138" t="s">
        <v>349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>
      <c r="D139" t="s">
        <v>349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>
      <c r="D140" t="s">
        <v>349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>
      <c r="D141" t="s">
        <v>349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>
      <c r="D142" t="s">
        <v>349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>
      <c r="D143" t="s">
        <v>349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>
      <c r="D144" t="s">
        <v>349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>
      <c r="D145" t="s">
        <v>349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>
      <c r="D146" t="s">
        <v>349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>
      <c r="D147" t="s">
        <v>349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>
      <c r="D148" t="s">
        <v>349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>
      <c r="D149" t="s">
        <v>349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>
      <c r="D150" t="s">
        <v>349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>
      <c r="D151" t="s">
        <v>349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>
      <c r="D152" t="s">
        <v>349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>
      <c r="D153" t="s">
        <v>349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>
      <c r="D154" t="s">
        <v>349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>
      <c r="D155" t="s">
        <v>349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>
      <c r="D156" t="s">
        <v>349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>
      <c r="D157" t="s">
        <v>349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>
      <c r="D158" t="s">
        <v>349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>
      <c r="D159" t="s">
        <v>349</v>
      </c>
      <c r="E159">
        <v>2</v>
      </c>
      <c r="F159" t="e">
        <f>#REF!</f>
        <v>#REF!</v>
      </c>
      <c r="G159" t="e">
        <f>IF(#REF!=0,"",#REF!)</f>
        <v>#REF!</v>
      </c>
      <c r="H159" s="19" t="e">
        <f aca="true" t="shared" si="14" ref="H159:H171">J159/100*F159+2*K159/100*F159</f>
        <v>#REF!</v>
      </c>
      <c r="I159" t="e">
        <f aca="true" t="shared" si="15" ref="I159:I171">ABS(ROUND(J159,0)-J159)+ABS(ROUND(K159,0)-K159)</f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>
      <c r="D160" t="s">
        <v>349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>
      <c r="D161" t="s">
        <v>349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>
      <c r="D162" t="s">
        <v>349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>
      <c r="D163" t="s">
        <v>349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>
      <c r="D164" t="s">
        <v>349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>
      <c r="D165" t="s">
        <v>349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>
      <c r="D166" t="s">
        <v>349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>
      <c r="D167" t="s">
        <v>349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>
      <c r="D168" t="s">
        <v>349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>
      <c r="D169" t="s">
        <v>349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>
      <c r="D170" t="s">
        <v>349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>
      <c r="D171" t="s">
        <v>349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>
      <c r="D172" t="s">
        <v>198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>
      <c r="D173" t="s">
        <v>198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>
      <c r="D174" t="s">
        <v>198</v>
      </c>
      <c r="E174">
        <v>3</v>
      </c>
      <c r="F174" t="e">
        <f>#REF!</f>
        <v>#REF!</v>
      </c>
      <c r="H174" s="19" t="e">
        <f aca="true" t="shared" si="16" ref="H174:H236">J174/100*F174+2*K174/100*F174</f>
        <v>#REF!</v>
      </c>
      <c r="I174" t="e">
        <f aca="true" t="shared" si="17" ref="I174:I236">ABS(ROUND(J174,0)-J174)+ABS(ROUND(K174,0)-K174)</f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>
      <c r="D175" t="s">
        <v>198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>
      <c r="D176" t="s">
        <v>198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>
      <c r="D177" t="s">
        <v>198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>
      <c r="D178" t="s">
        <v>198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>
      <c r="D179" t="s">
        <v>198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>
      <c r="D180" t="s">
        <v>198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>
      <c r="D181" t="s">
        <v>198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>
      <c r="D182" t="s">
        <v>198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>
      <c r="D183" t="s">
        <v>198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>
      <c r="D184" t="s">
        <v>198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>
      <c r="D185" t="s">
        <v>198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>
      <c r="D186" t="s">
        <v>198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>
      <c r="D187" t="s">
        <v>198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>
      <c r="D188" t="s">
        <v>198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>
      <c r="D189" t="s">
        <v>198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>
      <c r="D190" t="s">
        <v>198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>
      <c r="D191" t="s">
        <v>198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>
      <c r="D192" t="s">
        <v>198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>
      <c r="D193" t="s">
        <v>198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>
      <c r="D194" t="s">
        <v>198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>
      <c r="D195" t="s">
        <v>198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>
      <c r="D196" t="s">
        <v>198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>
      <c r="D197" t="s">
        <v>198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>
      <c r="D198" t="s">
        <v>198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>
      <c r="D199" t="s">
        <v>198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>
      <c r="D200" t="s">
        <v>198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>
      <c r="D201" t="s">
        <v>198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>
      <c r="D202" t="s">
        <v>198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>
      <c r="D203" t="s">
        <v>198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>
      <c r="D204" t="s">
        <v>198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>
      <c r="D205" t="s">
        <v>198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>
      <c r="D206" t="s">
        <v>198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>
      <c r="D207" t="s">
        <v>198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>
      <c r="D208" t="s">
        <v>198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>
      <c r="D209" t="s">
        <v>198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>
      <c r="D210" t="s">
        <v>198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>
      <c r="D211" t="s">
        <v>198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>
      <c r="D212" t="s">
        <v>198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>
      <c r="D213" t="s">
        <v>198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>
      <c r="D214" t="s">
        <v>198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>
      <c r="D215" t="s">
        <v>198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>
      <c r="D216" t="s">
        <v>198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>
      <c r="D217" t="s">
        <v>198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>
      <c r="D218" t="s">
        <v>198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>
      <c r="D219" t="s">
        <v>198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>
      <c r="D220" t="s">
        <v>198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>
      <c r="D221" t="s">
        <v>198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>
      <c r="D222" t="s">
        <v>198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>
      <c r="D223" t="s">
        <v>198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>
      <c r="D224" t="s">
        <v>198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>
      <c r="D225" t="s">
        <v>198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>
      <c r="D226" t="s">
        <v>198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>
      <c r="D227" t="s">
        <v>198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>
      <c r="D228" t="s">
        <v>198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>
      <c r="D229" t="s">
        <v>198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>
      <c r="D230" t="s">
        <v>198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>
      <c r="D231" t="s">
        <v>198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>
      <c r="D232" t="s">
        <v>198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>
      <c r="D233" t="s">
        <v>198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>
      <c r="D234" t="s">
        <v>198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>
      <c r="D235" t="s">
        <v>198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>
      <c r="D236" t="s">
        <v>198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>
      <c r="D237" t="s">
        <v>198</v>
      </c>
      <c r="E237">
        <v>3</v>
      </c>
      <c r="F237" t="e">
        <f>#REF!</f>
        <v>#REF!</v>
      </c>
      <c r="H237" s="19" t="e">
        <f aca="true" t="shared" si="18" ref="H237:H294">J237/100*F237+2*K237/100*F237</f>
        <v>#REF!</v>
      </c>
      <c r="I237" t="e">
        <f aca="true" t="shared" si="19" ref="I237:I294">ABS(ROUND(J237,0)-J237)+ABS(ROUND(K237,0)-K237)</f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>
      <c r="D238" t="s">
        <v>198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>
      <c r="D239" t="s">
        <v>198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>
      <c r="D240" t="s">
        <v>198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>
      <c r="D241" t="s">
        <v>198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>
      <c r="D242" t="s">
        <v>198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>
      <c r="D243" t="s">
        <v>198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>
      <c r="D244" t="s">
        <v>198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>
      <c r="D245" t="s">
        <v>198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>
      <c r="D246" t="s">
        <v>198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>
      <c r="D247" t="s">
        <v>198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>
      <c r="D248" t="s">
        <v>198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>
      <c r="D249" t="s">
        <v>198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>
      <c r="D250" t="s">
        <v>198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>
      <c r="D251" t="s">
        <v>198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>
      <c r="D252" t="s">
        <v>198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>
      <c r="D253" t="s">
        <v>198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>
      <c r="D254" t="s">
        <v>198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>
      <c r="D255" t="s">
        <v>198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>
      <c r="D256" t="s">
        <v>198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>
      <c r="D257" t="s">
        <v>198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>
      <c r="D258" t="s">
        <v>198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>
      <c r="D259" t="s">
        <v>198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>
      <c r="D260" t="s">
        <v>198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>
      <c r="D261" t="s">
        <v>198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>
      <c r="D262" t="s">
        <v>198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>
      <c r="D263" t="s">
        <v>198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>
      <c r="D264" t="s">
        <v>198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>
      <c r="D265" t="s">
        <v>198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>
      <c r="D266" t="s">
        <v>198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>
      <c r="D267" t="s">
        <v>198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>
      <c r="D268" t="s">
        <v>198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>
      <c r="D269" t="s">
        <v>198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>
      <c r="D270" t="s">
        <v>198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>
      <c r="D271" t="s">
        <v>198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>
      <c r="D272" t="s">
        <v>198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>
      <c r="D273" t="s">
        <v>198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>
      <c r="D274" t="s">
        <v>198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>
      <c r="D275" t="s">
        <v>198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>
      <c r="D276" t="s">
        <v>198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>
      <c r="D277" t="s">
        <v>198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>
      <c r="D278" t="s">
        <v>198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>
      <c r="D279" t="s">
        <v>198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>
      <c r="D280" t="s">
        <v>198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>
      <c r="D281" t="s">
        <v>198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>
      <c r="D282" t="s">
        <v>198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>
      <c r="D283" t="s">
        <v>198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>
      <c r="D284" t="s">
        <v>198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>
      <c r="D285" t="s">
        <v>198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>
      <c r="D286" t="s">
        <v>198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>
      <c r="D287" t="s">
        <v>198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>
      <c r="D288" t="s">
        <v>198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>
      <c r="D289" t="s">
        <v>198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>
      <c r="D290" t="s">
        <v>198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>
      <c r="D291" t="s">
        <v>198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>
      <c r="D292" t="s">
        <v>198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>
      <c r="D293" t="s">
        <v>198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>
      <c r="D294" t="s">
        <v>198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>
      <c r="D295" t="s">
        <v>198</v>
      </c>
      <c r="E295">
        <v>3</v>
      </c>
      <c r="F295" t="e">
        <f>#REF!</f>
        <v>#REF!</v>
      </c>
      <c r="H295" s="19" t="e">
        <f aca="true" t="shared" si="20" ref="H295:H303">J295/100*F295+2*K295/100*F295</f>
        <v>#REF!</v>
      </c>
      <c r="I295" t="e">
        <f aca="true" t="shared" si="21" ref="I295:I303">ABS(ROUND(J295,0)-J295)+ABS(ROUND(K295,0)-K295)</f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>
      <c r="D296" t="s">
        <v>198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>
      <c r="D297" t="s">
        <v>198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>
      <c r="D298" t="s">
        <v>198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>
      <c r="D299" t="s">
        <v>198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>
      <c r="D300" t="s">
        <v>198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>
      <c r="D301" t="s">
        <v>198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>
      <c r="D302" t="s">
        <v>198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>
      <c r="D303" t="s">
        <v>198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>
      <c r="D304" t="s">
        <v>199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aca="true" t="shared" si="22" ref="H304:H346">J304/100*F304+2*K304/100*F304</f>
        <v>#REF!</v>
      </c>
      <c r="I304" t="e">
        <f aca="true" t="shared" si="23" ref="I304:I347">ABS(ROUND(J304,0)-J304)+ABS(ROUND(K304,0)-K304)</f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>
      <c r="D305" t="s">
        <v>199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>
      <c r="D306" t="s">
        <v>199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>
      <c r="D307" t="s">
        <v>199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>
      <c r="D308" t="s">
        <v>199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>
      <c r="D309" t="s">
        <v>199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>
      <c r="D310" t="s">
        <v>199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>
      <c r="D311" t="s">
        <v>199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>
      <c r="D312" t="s">
        <v>199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>
      <c r="D313" t="s">
        <v>199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>
      <c r="D314" t="s">
        <v>199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>
      <c r="D315" t="s">
        <v>199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>
      <c r="D316" t="s">
        <v>199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>
      <c r="D317" t="s">
        <v>199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>
      <c r="D318" t="s">
        <v>199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>
      <c r="D319" t="s">
        <v>199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>
      <c r="D320" t="s">
        <v>199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>
      <c r="D321" t="s">
        <v>199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>
      <c r="D322" t="s">
        <v>199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>
      <c r="D323" t="s">
        <v>199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>
      <c r="D324" t="s">
        <v>199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>
      <c r="D325" t="s">
        <v>199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>
      <c r="D326" t="s">
        <v>199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>
      <c r="D327" t="s">
        <v>199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>
      <c r="D328" t="s">
        <v>199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>
      <c r="D329" t="s">
        <v>199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>
      <c r="D330" t="s">
        <v>199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>
      <c r="D331" t="s">
        <v>199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>
      <c r="D332" t="s">
        <v>199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>
      <c r="D333" t="s">
        <v>199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>
      <c r="D334" t="s">
        <v>199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>
      <c r="D335" t="s">
        <v>199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>
      <c r="D336" t="s">
        <v>199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>
      <c r="D337" t="s">
        <v>199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>
      <c r="D338" t="s">
        <v>199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>
      <c r="D339" t="s">
        <v>199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>
      <c r="D340" t="s">
        <v>199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>
      <c r="D341" t="s">
        <v>199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>
      <c r="D342" t="s">
        <v>199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>
      <c r="D343" t="s">
        <v>199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>
      <c r="D344" t="s">
        <v>199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>
      <c r="D345" t="s">
        <v>199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>
      <c r="D346" t="s">
        <v>199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>
      <c r="D347" t="s">
        <v>199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aca="true" t="shared" si="24" ref="H347:H392">J347/100*F347+2*K347/100*F347</f>
        <v>#REF!</v>
      </c>
      <c r="I347" t="e">
        <f t="shared" si="2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>
      <c r="D348" t="s">
        <v>200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aca="true" t="shared" si="25" ref="I348:I392">ABS(ROUND(J348,0)-J348)+ABS(ROUND(K348,0)-K348)</f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>
      <c r="D349" t="s">
        <v>200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>
      <c r="D350" t="s">
        <v>200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>
      <c r="D351" t="s">
        <v>200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>
      <c r="D352" t="s">
        <v>200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>
      <c r="D353" t="s">
        <v>200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>
      <c r="D354" t="s">
        <v>200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>
      <c r="D355" t="s">
        <v>200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>
      <c r="D356" t="s">
        <v>200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>
      <c r="D357" t="s">
        <v>200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>
      <c r="D358" t="s">
        <v>200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>
      <c r="D359" t="s">
        <v>200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>
      <c r="D360" t="s">
        <v>200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>
      <c r="D361" t="s">
        <v>200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>
      <c r="D362" t="s">
        <v>200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>
      <c r="D363" t="s">
        <v>200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>
      <c r="D364" t="s">
        <v>200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>
      <c r="D365" t="s">
        <v>200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>
      <c r="D366" t="s">
        <v>200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>
      <c r="D367" t="s">
        <v>200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>
      <c r="D368" t="s">
        <v>200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>
      <c r="D369" t="s">
        <v>200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>
      <c r="D370" t="s">
        <v>200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>
      <c r="D371" t="s">
        <v>200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>
      <c r="D372" t="s">
        <v>200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>
      <c r="D373" t="s">
        <v>200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>
      <c r="D374" t="s">
        <v>200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>
      <c r="D375" t="s">
        <v>200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>
      <c r="D376" t="s">
        <v>200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>
      <c r="D377" t="s">
        <v>200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>
      <c r="D378" t="s">
        <v>200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>
      <c r="D379" t="s">
        <v>200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>
      <c r="D380" t="s">
        <v>200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>
      <c r="D381" t="s">
        <v>200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>
      <c r="D382" t="s">
        <v>200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>
      <c r="D383" t="s">
        <v>200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>
      <c r="D384" t="s">
        <v>200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>
      <c r="D385" t="s">
        <v>200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24" ht="12.75">
      <c r="D386" t="s">
        <v>200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5" t="e">
        <f>#REF!</f>
        <v>#REF!</v>
      </c>
      <c r="K386" s="36" t="e">
        <f>#REF!</f>
        <v>#REF!</v>
      </c>
      <c r="L386" s="35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6"/>
    </row>
    <row r="387" spans="4:24" ht="12.75">
      <c r="D387" t="s">
        <v>200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5" t="e">
        <f>#REF!</f>
        <v>#REF!</v>
      </c>
      <c r="K387" s="36" t="e">
        <f>#REF!</f>
        <v>#REF!</v>
      </c>
      <c r="L387" s="35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6"/>
    </row>
    <row r="388" spans="4:24" ht="12.75">
      <c r="D388" t="s">
        <v>200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5" t="e">
        <f>#REF!</f>
        <v>#REF!</v>
      </c>
      <c r="K388" s="36" t="e">
        <f>#REF!</f>
        <v>#REF!</v>
      </c>
      <c r="L388" s="35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6"/>
    </row>
    <row r="389" spans="4:24" ht="12.75">
      <c r="D389" t="s">
        <v>200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5" t="e">
        <f>#REF!</f>
        <v>#REF!</v>
      </c>
      <c r="K389" s="36" t="e">
        <f>#REF!</f>
        <v>#REF!</v>
      </c>
      <c r="L389" s="35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6"/>
    </row>
    <row r="390" spans="4:24" ht="12.75">
      <c r="D390" t="s">
        <v>200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5" t="e">
        <f>#REF!</f>
        <v>#REF!</v>
      </c>
      <c r="K390" s="36" t="e">
        <f>#REF!</f>
        <v>#REF!</v>
      </c>
      <c r="L390" s="35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6"/>
    </row>
    <row r="391" spans="4:24" ht="12.75">
      <c r="D391" t="s">
        <v>200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5" t="e">
        <f>#REF!</f>
        <v>#REF!</v>
      </c>
      <c r="K391" s="36" t="e">
        <f>#REF!</f>
        <v>#REF!</v>
      </c>
      <c r="L391" s="35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6"/>
    </row>
    <row r="392" spans="4:24" ht="12.75">
      <c r="D392" t="s">
        <v>200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5" t="e">
        <f>#REF!</f>
        <v>#REF!</v>
      </c>
      <c r="K392" s="36" t="e">
        <f>#REF!</f>
        <v>#REF!</v>
      </c>
      <c r="L392" s="35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6"/>
    </row>
  </sheetData>
  <sheetProtection password="C79A" sheet="1" objects="1"/>
  <conditionalFormatting sqref="F2:G392">
    <cfRule type="cellIs" priority="1" dxfId="3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47">
      <selection activeCell="H56" sqref="H56:I60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6" width="9.140625" style="41" customWidth="1"/>
    <col min="7" max="7" width="15.14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.75">
      <c r="A1" s="182" t="s">
        <v>351</v>
      </c>
      <c r="B1" s="182"/>
      <c r="C1" s="182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37" t="s">
        <v>352</v>
      </c>
      <c r="B2" s="137"/>
      <c r="C2" s="137"/>
      <c r="D2" s="138"/>
      <c r="E2" s="42">
        <v>40179</v>
      </c>
      <c r="F2" s="43"/>
      <c r="G2" s="44" t="s">
        <v>353</v>
      </c>
      <c r="H2" s="42">
        <v>40543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">
      <c r="A4" s="139" t="s">
        <v>354</v>
      </c>
      <c r="B4" s="139"/>
      <c r="C4" s="139"/>
      <c r="D4" s="139"/>
      <c r="E4" s="139"/>
      <c r="F4" s="139"/>
      <c r="G4" s="139"/>
      <c r="H4" s="139"/>
      <c r="I4" s="139"/>
      <c r="J4" s="40"/>
      <c r="K4" s="40"/>
      <c r="L4" s="40"/>
    </row>
    <row r="5" spans="1:12" ht="12.75">
      <c r="A5" s="49"/>
      <c r="B5" s="49"/>
      <c r="C5" s="49"/>
      <c r="D5" s="50"/>
      <c r="E5" s="51"/>
      <c r="F5" s="52"/>
      <c r="G5" s="53"/>
      <c r="H5" s="54"/>
      <c r="I5" s="55"/>
      <c r="J5" s="40"/>
      <c r="K5" s="40"/>
      <c r="L5" s="40"/>
    </row>
    <row r="6" spans="1:12" ht="12.75">
      <c r="A6" s="140" t="s">
        <v>355</v>
      </c>
      <c r="B6" s="141"/>
      <c r="C6" s="142" t="s">
        <v>419</v>
      </c>
      <c r="D6" s="143"/>
      <c r="E6" s="144"/>
      <c r="F6" s="144"/>
      <c r="G6" s="144"/>
      <c r="H6" s="144"/>
      <c r="I6" s="57"/>
      <c r="J6" s="40"/>
      <c r="K6" s="40"/>
      <c r="L6" s="40"/>
    </row>
    <row r="7" spans="1:12" ht="12.75">
      <c r="A7" s="58"/>
      <c r="B7" s="58"/>
      <c r="C7" s="49"/>
      <c r="D7" s="49"/>
      <c r="E7" s="144"/>
      <c r="F7" s="144"/>
      <c r="G7" s="144"/>
      <c r="H7" s="144"/>
      <c r="I7" s="57"/>
      <c r="J7" s="40"/>
      <c r="K7" s="40"/>
      <c r="L7" s="40"/>
    </row>
    <row r="8" spans="1:12" ht="12.75">
      <c r="A8" s="145" t="s">
        <v>356</v>
      </c>
      <c r="B8" s="146"/>
      <c r="C8" s="142" t="s">
        <v>420</v>
      </c>
      <c r="D8" s="143"/>
      <c r="E8" s="144"/>
      <c r="F8" s="144"/>
      <c r="G8" s="144"/>
      <c r="H8" s="144"/>
      <c r="I8" s="50"/>
      <c r="J8" s="40"/>
      <c r="K8" s="40"/>
      <c r="L8" s="40"/>
    </row>
    <row r="9" spans="1:12" ht="12.75">
      <c r="A9" s="59"/>
      <c r="B9" s="59"/>
      <c r="C9" s="60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147" t="s">
        <v>357</v>
      </c>
      <c r="B10" s="148"/>
      <c r="C10" s="142" t="s">
        <v>421</v>
      </c>
      <c r="D10" s="143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149"/>
      <c r="B11" s="149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40" t="s">
        <v>358</v>
      </c>
      <c r="B12" s="141"/>
      <c r="C12" s="150" t="s">
        <v>422</v>
      </c>
      <c r="D12" s="151"/>
      <c r="E12" s="151"/>
      <c r="F12" s="151"/>
      <c r="G12" s="151"/>
      <c r="H12" s="151"/>
      <c r="I12" s="152"/>
      <c r="J12" s="40"/>
      <c r="K12" s="40"/>
      <c r="L12" s="40"/>
    </row>
    <row r="13" spans="1:12" ht="12.75">
      <c r="A13" s="58"/>
      <c r="B13" s="58"/>
      <c r="C13" s="61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40" t="s">
        <v>359</v>
      </c>
      <c r="B14" s="141"/>
      <c r="C14" s="156">
        <v>10000</v>
      </c>
      <c r="D14" s="157"/>
      <c r="E14" s="49"/>
      <c r="F14" s="150" t="s">
        <v>423</v>
      </c>
      <c r="G14" s="151"/>
      <c r="H14" s="151"/>
      <c r="I14" s="152"/>
      <c r="J14" s="40"/>
      <c r="K14" s="40"/>
      <c r="L14" s="40"/>
    </row>
    <row r="15" spans="1:12" ht="12.75">
      <c r="A15" s="58"/>
      <c r="B15" s="58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40" t="s">
        <v>360</v>
      </c>
      <c r="B16" s="141"/>
      <c r="C16" s="150" t="s">
        <v>424</v>
      </c>
      <c r="D16" s="151"/>
      <c r="E16" s="151"/>
      <c r="F16" s="151"/>
      <c r="G16" s="151"/>
      <c r="H16" s="151"/>
      <c r="I16" s="152"/>
      <c r="J16" s="40"/>
      <c r="K16" s="40"/>
      <c r="L16" s="40"/>
    </row>
    <row r="17" spans="1:12" ht="12.75">
      <c r="A17" s="58"/>
      <c r="B17" s="58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40" t="s">
        <v>361</v>
      </c>
      <c r="B18" s="141"/>
      <c r="C18" s="153" t="s">
        <v>425</v>
      </c>
      <c r="D18" s="154"/>
      <c r="E18" s="154"/>
      <c r="F18" s="154"/>
      <c r="G18" s="154"/>
      <c r="H18" s="154"/>
      <c r="I18" s="155"/>
      <c r="J18" s="40"/>
      <c r="K18" s="40"/>
      <c r="L18" s="40"/>
    </row>
    <row r="19" spans="1:12" ht="12.75">
      <c r="A19" s="58"/>
      <c r="B19" s="58"/>
      <c r="C19" s="61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40" t="s">
        <v>362</v>
      </c>
      <c r="B20" s="141"/>
      <c r="C20" s="153" t="s">
        <v>426</v>
      </c>
      <c r="D20" s="154"/>
      <c r="E20" s="154"/>
      <c r="F20" s="154"/>
      <c r="G20" s="154"/>
      <c r="H20" s="154"/>
      <c r="I20" s="155"/>
      <c r="J20" s="40"/>
      <c r="K20" s="40"/>
      <c r="L20" s="40"/>
    </row>
    <row r="21" spans="1:12" ht="12.75">
      <c r="A21" s="58"/>
      <c r="B21" s="58"/>
      <c r="C21" s="61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40" t="s">
        <v>363</v>
      </c>
      <c r="B22" s="141"/>
      <c r="C22" s="62">
        <v>133</v>
      </c>
      <c r="D22" s="150"/>
      <c r="E22" s="158"/>
      <c r="F22" s="159"/>
      <c r="G22" s="160"/>
      <c r="H22" s="161"/>
      <c r="I22" s="64"/>
      <c r="J22" s="40"/>
      <c r="K22" s="40"/>
      <c r="L22" s="40"/>
    </row>
    <row r="23" spans="1:12" ht="12.75">
      <c r="A23" s="58"/>
      <c r="B23" s="58"/>
      <c r="C23" s="49"/>
      <c r="D23" s="65"/>
      <c r="E23" s="65"/>
      <c r="F23" s="65"/>
      <c r="G23" s="65"/>
      <c r="H23" s="49"/>
      <c r="I23" s="50"/>
      <c r="J23" s="40"/>
      <c r="K23" s="40"/>
      <c r="L23" s="40"/>
    </row>
    <row r="24" spans="1:12" ht="12.75">
      <c r="A24" s="140" t="s">
        <v>364</v>
      </c>
      <c r="B24" s="141"/>
      <c r="C24" s="62">
        <v>21</v>
      </c>
      <c r="D24" s="150"/>
      <c r="E24" s="158"/>
      <c r="F24" s="158"/>
      <c r="G24" s="159"/>
      <c r="H24" s="56" t="s">
        <v>365</v>
      </c>
      <c r="I24" s="66">
        <v>1694</v>
      </c>
      <c r="J24" s="40"/>
      <c r="K24" s="40"/>
      <c r="L24" s="40"/>
    </row>
    <row r="25" spans="1:12" ht="12.75">
      <c r="A25" s="58"/>
      <c r="B25" s="58"/>
      <c r="C25" s="49"/>
      <c r="D25" s="65"/>
      <c r="E25" s="65"/>
      <c r="F25" s="65"/>
      <c r="G25" s="58"/>
      <c r="H25" s="58" t="s">
        <v>366</v>
      </c>
      <c r="I25" s="61"/>
      <c r="J25" s="40"/>
      <c r="K25" s="40"/>
      <c r="L25" s="40"/>
    </row>
    <row r="26" spans="1:12" ht="12.75">
      <c r="A26" s="140" t="s">
        <v>367</v>
      </c>
      <c r="B26" s="141"/>
      <c r="C26" s="67" t="s">
        <v>427</v>
      </c>
      <c r="D26" s="68"/>
      <c r="E26" s="40"/>
      <c r="F26" s="69"/>
      <c r="G26" s="140" t="s">
        <v>368</v>
      </c>
      <c r="H26" s="141"/>
      <c r="I26" s="70" t="s">
        <v>428</v>
      </c>
      <c r="J26" s="40"/>
      <c r="K26" s="40"/>
      <c r="L26" s="40"/>
    </row>
    <row r="27" spans="1:12" ht="12.75">
      <c r="A27" s="58"/>
      <c r="B27" s="58"/>
      <c r="C27" s="49"/>
      <c r="D27" s="69"/>
      <c r="E27" s="69"/>
      <c r="F27" s="69"/>
      <c r="G27" s="69"/>
      <c r="H27" s="49"/>
      <c r="I27" s="71"/>
      <c r="J27" s="40"/>
      <c r="K27" s="40"/>
      <c r="L27" s="40"/>
    </row>
    <row r="28" spans="1:12" ht="12.75">
      <c r="A28" s="167" t="s">
        <v>369</v>
      </c>
      <c r="B28" s="168"/>
      <c r="C28" s="169"/>
      <c r="D28" s="169"/>
      <c r="E28" s="170" t="s">
        <v>370</v>
      </c>
      <c r="F28" s="171"/>
      <c r="G28" s="171"/>
      <c r="H28" s="172" t="s">
        <v>371</v>
      </c>
      <c r="I28" s="172"/>
      <c r="J28" s="40"/>
      <c r="K28" s="40"/>
      <c r="L28" s="40"/>
    </row>
    <row r="29" spans="1:12" ht="12.75">
      <c r="A29" s="40"/>
      <c r="B29" s="40"/>
      <c r="C29" s="40"/>
      <c r="D29" s="55"/>
      <c r="E29" s="49"/>
      <c r="F29" s="49"/>
      <c r="G29" s="49"/>
      <c r="H29" s="72"/>
      <c r="I29" s="71"/>
      <c r="J29" s="40"/>
      <c r="K29" s="40"/>
      <c r="L29" s="40"/>
    </row>
    <row r="30" spans="1:12" ht="12.75">
      <c r="A30" s="164"/>
      <c r="B30" s="165"/>
      <c r="C30" s="165"/>
      <c r="D30" s="166"/>
      <c r="E30" s="164"/>
      <c r="F30" s="165"/>
      <c r="G30" s="165"/>
      <c r="H30" s="142"/>
      <c r="I30" s="143"/>
      <c r="J30" s="40"/>
      <c r="K30" s="40"/>
      <c r="L30" s="40"/>
    </row>
    <row r="31" spans="1:12" ht="12.75">
      <c r="A31" s="63"/>
      <c r="B31" s="63"/>
      <c r="C31" s="61"/>
      <c r="D31" s="162"/>
      <c r="E31" s="162"/>
      <c r="F31" s="162"/>
      <c r="G31" s="163"/>
      <c r="H31" s="49"/>
      <c r="I31" s="75"/>
      <c r="J31" s="40"/>
      <c r="K31" s="40"/>
      <c r="L31" s="40"/>
    </row>
    <row r="32" spans="1:12" ht="12.75">
      <c r="A32" s="164"/>
      <c r="B32" s="165"/>
      <c r="C32" s="165"/>
      <c r="D32" s="166"/>
      <c r="E32" s="164"/>
      <c r="F32" s="165"/>
      <c r="G32" s="165"/>
      <c r="H32" s="142"/>
      <c r="I32" s="143"/>
      <c r="J32" s="40"/>
      <c r="K32" s="40"/>
      <c r="L32" s="40"/>
    </row>
    <row r="33" spans="1:12" ht="12.75">
      <c r="A33" s="63"/>
      <c r="B33" s="63"/>
      <c r="C33" s="61"/>
      <c r="D33" s="73"/>
      <c r="E33" s="73"/>
      <c r="F33" s="73"/>
      <c r="G33" s="74"/>
      <c r="H33" s="49"/>
      <c r="I33" s="76"/>
      <c r="J33" s="40"/>
      <c r="K33" s="40"/>
      <c r="L33" s="40"/>
    </row>
    <row r="34" spans="1:12" ht="12.75">
      <c r="A34" s="164"/>
      <c r="B34" s="165"/>
      <c r="C34" s="165"/>
      <c r="D34" s="166"/>
      <c r="E34" s="164"/>
      <c r="F34" s="165"/>
      <c r="G34" s="165"/>
      <c r="H34" s="142"/>
      <c r="I34" s="143"/>
      <c r="J34" s="40"/>
      <c r="K34" s="40"/>
      <c r="L34" s="40"/>
    </row>
    <row r="35" spans="1:12" ht="12.75">
      <c r="A35" s="63"/>
      <c r="B35" s="63"/>
      <c r="C35" s="61"/>
      <c r="D35" s="73"/>
      <c r="E35" s="73"/>
      <c r="F35" s="73"/>
      <c r="G35" s="74"/>
      <c r="H35" s="49"/>
      <c r="I35" s="76"/>
      <c r="J35" s="40"/>
      <c r="K35" s="40"/>
      <c r="L35" s="40"/>
    </row>
    <row r="36" spans="1:12" ht="12.75">
      <c r="A36" s="164"/>
      <c r="B36" s="165"/>
      <c r="C36" s="165"/>
      <c r="D36" s="166"/>
      <c r="E36" s="164"/>
      <c r="F36" s="165"/>
      <c r="G36" s="165"/>
      <c r="H36" s="142"/>
      <c r="I36" s="143"/>
      <c r="J36" s="40"/>
      <c r="K36" s="40"/>
      <c r="L36" s="40"/>
    </row>
    <row r="37" spans="1:12" ht="12.75">
      <c r="A37" s="77"/>
      <c r="B37" s="77"/>
      <c r="C37" s="173"/>
      <c r="D37" s="174"/>
      <c r="E37" s="49"/>
      <c r="F37" s="173"/>
      <c r="G37" s="174"/>
      <c r="H37" s="49"/>
      <c r="I37" s="49"/>
      <c r="J37" s="40"/>
      <c r="K37" s="40"/>
      <c r="L37" s="40"/>
    </row>
    <row r="38" spans="1:12" ht="12.75">
      <c r="A38" s="164"/>
      <c r="B38" s="165"/>
      <c r="C38" s="165"/>
      <c r="D38" s="166"/>
      <c r="E38" s="164"/>
      <c r="F38" s="165"/>
      <c r="G38" s="165"/>
      <c r="H38" s="142"/>
      <c r="I38" s="143"/>
      <c r="J38" s="40"/>
      <c r="K38" s="40"/>
      <c r="L38" s="40"/>
    </row>
    <row r="39" spans="1:12" ht="12.75">
      <c r="A39" s="77"/>
      <c r="B39" s="77"/>
      <c r="C39" s="78"/>
      <c r="D39" s="79"/>
      <c r="E39" s="49"/>
      <c r="F39" s="78"/>
      <c r="G39" s="79"/>
      <c r="H39" s="49"/>
      <c r="I39" s="49"/>
      <c r="J39" s="40"/>
      <c r="K39" s="40"/>
      <c r="L39" s="40"/>
    </row>
    <row r="40" spans="1:12" ht="12.75">
      <c r="A40" s="164"/>
      <c r="B40" s="165"/>
      <c r="C40" s="165"/>
      <c r="D40" s="166"/>
      <c r="E40" s="164"/>
      <c r="F40" s="165"/>
      <c r="G40" s="165"/>
      <c r="H40" s="142"/>
      <c r="I40" s="143"/>
      <c r="J40" s="40"/>
      <c r="K40" s="40"/>
      <c r="L40" s="40"/>
    </row>
    <row r="41" spans="1:12" ht="12.75">
      <c r="A41" s="80"/>
      <c r="B41" s="81"/>
      <c r="C41" s="81"/>
      <c r="D41" s="81"/>
      <c r="E41" s="80"/>
      <c r="F41" s="81"/>
      <c r="G41" s="81"/>
      <c r="H41" s="82"/>
      <c r="I41" s="83"/>
      <c r="J41" s="40"/>
      <c r="K41" s="40"/>
      <c r="L41" s="40"/>
    </row>
    <row r="42" spans="1:12" ht="12.75">
      <c r="A42" s="77"/>
      <c r="B42" s="77"/>
      <c r="C42" s="78"/>
      <c r="D42" s="79"/>
      <c r="E42" s="49"/>
      <c r="F42" s="78"/>
      <c r="G42" s="79"/>
      <c r="H42" s="49"/>
      <c r="I42" s="49"/>
      <c r="J42" s="40"/>
      <c r="K42" s="40"/>
      <c r="L42" s="40"/>
    </row>
    <row r="43" spans="1:12" ht="12.75">
      <c r="A43" s="84"/>
      <c r="B43" s="84"/>
      <c r="C43" s="84"/>
      <c r="D43" s="60"/>
      <c r="E43" s="60"/>
      <c r="F43" s="84"/>
      <c r="G43" s="60"/>
      <c r="H43" s="60"/>
      <c r="I43" s="60"/>
      <c r="J43" s="40"/>
      <c r="K43" s="40"/>
      <c r="L43" s="40"/>
    </row>
    <row r="44" spans="1:12" ht="12.75">
      <c r="A44" s="176" t="s">
        <v>372</v>
      </c>
      <c r="B44" s="177"/>
      <c r="C44" s="142"/>
      <c r="D44" s="143"/>
      <c r="E44" s="50"/>
      <c r="F44" s="150"/>
      <c r="G44" s="165"/>
      <c r="H44" s="165"/>
      <c r="I44" s="166"/>
      <c r="J44" s="40"/>
      <c r="K44" s="40"/>
      <c r="L44" s="40"/>
    </row>
    <row r="45" spans="1:12" ht="12.75">
      <c r="A45" s="77"/>
      <c r="B45" s="77"/>
      <c r="C45" s="173"/>
      <c r="D45" s="174"/>
      <c r="E45" s="49"/>
      <c r="F45" s="173"/>
      <c r="G45" s="181"/>
      <c r="H45" s="85"/>
      <c r="I45" s="85"/>
      <c r="J45" s="40"/>
      <c r="K45" s="40"/>
      <c r="L45" s="40"/>
    </row>
    <row r="46" spans="1:12" ht="12.75">
      <c r="A46" s="176" t="s">
        <v>373</v>
      </c>
      <c r="B46" s="177"/>
      <c r="C46" s="150" t="s">
        <v>429</v>
      </c>
      <c r="D46" s="175"/>
      <c r="E46" s="175"/>
      <c r="F46" s="175"/>
      <c r="G46" s="175"/>
      <c r="H46" s="175"/>
      <c r="I46" s="175"/>
      <c r="J46" s="40"/>
      <c r="K46" s="40"/>
      <c r="L46" s="40"/>
    </row>
    <row r="47" spans="1:12" ht="12.75">
      <c r="A47" s="58"/>
      <c r="B47" s="58"/>
      <c r="C47" s="86" t="s">
        <v>374</v>
      </c>
      <c r="D47" s="50"/>
      <c r="E47" s="50"/>
      <c r="F47" s="50"/>
      <c r="G47" s="50"/>
      <c r="H47" s="50"/>
      <c r="I47" s="50"/>
      <c r="J47" s="40"/>
      <c r="K47" s="40"/>
      <c r="L47" s="40"/>
    </row>
    <row r="48" spans="1:12" ht="12.75">
      <c r="A48" s="176" t="s">
        <v>375</v>
      </c>
      <c r="B48" s="177"/>
      <c r="C48" s="178" t="s">
        <v>430</v>
      </c>
      <c r="D48" s="179"/>
      <c r="E48" s="180"/>
      <c r="F48" s="50"/>
      <c r="G48" s="56" t="s">
        <v>376</v>
      </c>
      <c r="H48" s="178" t="s">
        <v>431</v>
      </c>
      <c r="I48" s="180"/>
      <c r="J48" s="40"/>
      <c r="K48" s="40"/>
      <c r="L48" s="40"/>
    </row>
    <row r="49" spans="1:12" ht="12.75">
      <c r="A49" s="58"/>
      <c r="B49" s="58"/>
      <c r="C49" s="86"/>
      <c r="D49" s="50"/>
      <c r="E49" s="50"/>
      <c r="F49" s="50"/>
      <c r="G49" s="50"/>
      <c r="H49" s="50"/>
      <c r="I49" s="50"/>
      <c r="J49" s="40"/>
      <c r="K49" s="40"/>
      <c r="L49" s="40"/>
    </row>
    <row r="50" spans="1:12" ht="12.75">
      <c r="A50" s="176" t="s">
        <v>361</v>
      </c>
      <c r="B50" s="177"/>
      <c r="C50" s="189" t="s">
        <v>432</v>
      </c>
      <c r="D50" s="179"/>
      <c r="E50" s="179"/>
      <c r="F50" s="179"/>
      <c r="G50" s="179"/>
      <c r="H50" s="179"/>
      <c r="I50" s="180"/>
      <c r="J50" s="40"/>
      <c r="K50" s="40"/>
      <c r="L50" s="40"/>
    </row>
    <row r="51" spans="1:12" ht="12.75">
      <c r="A51" s="58"/>
      <c r="B51" s="58"/>
      <c r="C51" s="50"/>
      <c r="D51" s="50"/>
      <c r="E51" s="50"/>
      <c r="F51" s="50"/>
      <c r="G51" s="50"/>
      <c r="H51" s="50"/>
      <c r="I51" s="50"/>
      <c r="J51" s="40"/>
      <c r="K51" s="40"/>
      <c r="L51" s="40"/>
    </row>
    <row r="52" spans="1:12" ht="12.75">
      <c r="A52" s="140" t="s">
        <v>377</v>
      </c>
      <c r="B52" s="141"/>
      <c r="C52" s="178" t="s">
        <v>433</v>
      </c>
      <c r="D52" s="179"/>
      <c r="E52" s="179"/>
      <c r="F52" s="179"/>
      <c r="G52" s="179"/>
      <c r="H52" s="179"/>
      <c r="I52" s="152"/>
      <c r="J52" s="40"/>
      <c r="K52" s="40"/>
      <c r="L52" s="40"/>
    </row>
    <row r="53" spans="1:12" ht="12.75">
      <c r="A53" s="87"/>
      <c r="B53" s="87"/>
      <c r="C53" s="183" t="s">
        <v>378</v>
      </c>
      <c r="D53" s="183"/>
      <c r="E53" s="183"/>
      <c r="F53" s="183"/>
      <c r="G53" s="183"/>
      <c r="H53" s="183"/>
      <c r="I53" s="89"/>
      <c r="J53" s="40"/>
      <c r="K53" s="40"/>
      <c r="L53" s="40"/>
    </row>
    <row r="54" spans="1:12" ht="12.75">
      <c r="A54" s="87"/>
      <c r="B54" s="87"/>
      <c r="C54" s="88"/>
      <c r="D54" s="88"/>
      <c r="E54" s="88"/>
      <c r="F54" s="88"/>
      <c r="G54" s="88"/>
      <c r="H54" s="88"/>
      <c r="I54" s="89"/>
      <c r="J54" s="40"/>
      <c r="K54" s="40"/>
      <c r="L54" s="40"/>
    </row>
    <row r="55" spans="1:12" ht="12.75">
      <c r="A55" s="87"/>
      <c r="B55" s="190" t="s">
        <v>379</v>
      </c>
      <c r="C55" s="191"/>
      <c r="D55" s="191"/>
      <c r="E55" s="191"/>
      <c r="F55" s="131"/>
      <c r="G55" s="131"/>
      <c r="H55" s="132"/>
      <c r="I55" s="132"/>
      <c r="J55" s="40"/>
      <c r="K55" s="40"/>
      <c r="L55" s="40"/>
    </row>
    <row r="56" spans="1:12" ht="12.75">
      <c r="A56" s="87"/>
      <c r="B56" s="133" t="s">
        <v>418</v>
      </c>
      <c r="C56" s="134"/>
      <c r="D56" s="134"/>
      <c r="E56" s="134"/>
      <c r="F56" s="134"/>
      <c r="G56" s="134"/>
      <c r="H56" s="136" t="s">
        <v>412</v>
      </c>
      <c r="I56" s="136"/>
      <c r="J56" s="40"/>
      <c r="K56" s="40"/>
      <c r="L56" s="40"/>
    </row>
    <row r="57" spans="1:12" ht="12.75">
      <c r="A57" s="87"/>
      <c r="B57" s="133" t="s">
        <v>413</v>
      </c>
      <c r="C57" s="134"/>
      <c r="D57" s="134"/>
      <c r="E57" s="134"/>
      <c r="F57" s="134"/>
      <c r="G57" s="134"/>
      <c r="H57" s="136"/>
      <c r="I57" s="136"/>
      <c r="J57" s="40"/>
      <c r="K57" s="40"/>
      <c r="L57" s="40"/>
    </row>
    <row r="58" spans="1:12" ht="12.75">
      <c r="A58" s="87"/>
      <c r="B58" s="133" t="s">
        <v>414</v>
      </c>
      <c r="C58" s="134"/>
      <c r="D58" s="134"/>
      <c r="E58" s="134"/>
      <c r="F58" s="134"/>
      <c r="G58" s="134"/>
      <c r="H58" s="136"/>
      <c r="I58" s="136"/>
      <c r="J58" s="40"/>
      <c r="K58" s="40"/>
      <c r="L58" s="40"/>
    </row>
    <row r="59" spans="1:12" ht="12.75">
      <c r="A59" s="87"/>
      <c r="B59" s="133" t="s">
        <v>415</v>
      </c>
      <c r="C59" s="135"/>
      <c r="D59" s="135"/>
      <c r="E59" s="135"/>
      <c r="F59" s="135"/>
      <c r="G59" s="135"/>
      <c r="H59" s="136"/>
      <c r="I59" s="136"/>
      <c r="J59" s="40"/>
      <c r="K59" s="40"/>
      <c r="L59" s="40"/>
    </row>
    <row r="60" spans="1:12" ht="12.75">
      <c r="A60" s="87"/>
      <c r="B60" s="133" t="s">
        <v>416</v>
      </c>
      <c r="C60" s="135"/>
      <c r="D60" s="135"/>
      <c r="E60" s="135"/>
      <c r="F60" s="135"/>
      <c r="G60" s="135"/>
      <c r="H60" s="136"/>
      <c r="I60" s="136"/>
      <c r="J60" s="40"/>
      <c r="K60" s="40"/>
      <c r="L60" s="40"/>
    </row>
    <row r="61" spans="1:12" ht="12.75">
      <c r="A61" s="87"/>
      <c r="B61" s="87"/>
      <c r="C61" s="88"/>
      <c r="D61" s="88"/>
      <c r="E61" s="88"/>
      <c r="F61" s="88"/>
      <c r="G61" s="88"/>
      <c r="H61" s="88"/>
      <c r="I61" s="89"/>
      <c r="J61" s="40"/>
      <c r="K61" s="40"/>
      <c r="L61" s="40"/>
    </row>
    <row r="62" spans="1:12" ht="13.5" thickBot="1">
      <c r="A62" s="90" t="s">
        <v>380</v>
      </c>
      <c r="B62" s="50"/>
      <c r="C62" s="50"/>
      <c r="D62" s="50"/>
      <c r="E62" s="50"/>
      <c r="F62" s="50"/>
      <c r="G62" s="299" t="s">
        <v>437</v>
      </c>
      <c r="H62" s="92"/>
      <c r="I62" s="91"/>
      <c r="J62" s="40"/>
      <c r="K62" s="40"/>
      <c r="L62" s="40"/>
    </row>
    <row r="63" spans="1:12" ht="12.75">
      <c r="A63" s="50"/>
      <c r="B63" s="50"/>
      <c r="C63" s="50"/>
      <c r="D63" s="50"/>
      <c r="E63" s="87" t="s">
        <v>381</v>
      </c>
      <c r="F63" s="40"/>
      <c r="G63" s="184" t="s">
        <v>382</v>
      </c>
      <c r="H63" s="185"/>
      <c r="I63" s="186"/>
      <c r="J63" s="40"/>
      <c r="K63" s="40"/>
      <c r="L63" s="40"/>
    </row>
    <row r="64" spans="1:12" ht="12.75">
      <c r="A64" s="93"/>
      <c r="B64" s="93"/>
      <c r="C64" s="55"/>
      <c r="D64" s="55"/>
      <c r="E64" s="55"/>
      <c r="F64" s="55"/>
      <c r="G64" s="187"/>
      <c r="H64" s="188"/>
      <c r="I64" s="55"/>
      <c r="J64" s="40"/>
      <c r="K64" s="40"/>
      <c r="L64" s="4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:C1"/>
    <mergeCell ref="C53:H53"/>
    <mergeCell ref="G63:I63"/>
    <mergeCell ref="G64:H64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H56:I60"/>
    <mergeCell ref="A2:D2"/>
    <mergeCell ref="A4:I4"/>
    <mergeCell ref="A6:B6"/>
    <mergeCell ref="C6:D6"/>
    <mergeCell ref="E6:H8"/>
    <mergeCell ref="A8:B8"/>
    <mergeCell ref="C8:D8"/>
    <mergeCell ref="A10:B11"/>
    <mergeCell ref="C10:D1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kras.hr"/>
    <hyperlink ref="C20" r:id="rId2" display="www.kras.hr"/>
    <hyperlink ref="C50" r:id="rId3" display="igranic@kras.hr"/>
  </hyperlinks>
  <printOptions horizontalCentered="1"/>
  <pageMargins left="0.7480314960629921" right="0.7480314960629921" top="0.7874015748031497" bottom="0.5905511811023623" header="0.31496062992125984" footer="0.31496062992125984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B65">
      <selection activeCell="A117" sqref="A117:K117"/>
    </sheetView>
  </sheetViews>
  <sheetFormatPr defaultColWidth="9.140625" defaultRowHeight="12.75"/>
  <cols>
    <col min="10" max="10" width="11.7109375" style="0" customWidth="1"/>
    <col min="11" max="11" width="12.00390625" style="0" customWidth="1"/>
  </cols>
  <sheetData>
    <row r="1" spans="1:11" ht="12.75">
      <c r="A1" s="227" t="s">
        <v>224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 ht="12.75">
      <c r="A2" s="231" t="s">
        <v>436</v>
      </c>
      <c r="B2" s="232"/>
      <c r="C2" s="232"/>
      <c r="D2" s="232"/>
      <c r="E2" s="232"/>
      <c r="F2" s="232"/>
      <c r="G2" s="232"/>
      <c r="H2" s="232"/>
      <c r="I2" s="232"/>
      <c r="J2" s="232"/>
      <c r="K2" s="230"/>
    </row>
    <row r="3" spans="1:11" ht="12.75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1" ht="12.75">
      <c r="A4" s="234" t="s">
        <v>434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34.5" thickBot="1">
      <c r="A5" s="237" t="s">
        <v>89</v>
      </c>
      <c r="B5" s="238"/>
      <c r="C5" s="238"/>
      <c r="D5" s="238"/>
      <c r="E5" s="238"/>
      <c r="F5" s="238"/>
      <c r="G5" s="238"/>
      <c r="H5" s="239"/>
      <c r="I5" s="95" t="s">
        <v>383</v>
      </c>
      <c r="J5" s="96" t="s">
        <v>149</v>
      </c>
      <c r="K5" s="97" t="s">
        <v>150</v>
      </c>
    </row>
    <row r="6" spans="1:11" ht="12.75">
      <c r="A6" s="223">
        <v>1</v>
      </c>
      <c r="B6" s="223"/>
      <c r="C6" s="223"/>
      <c r="D6" s="223"/>
      <c r="E6" s="223"/>
      <c r="F6" s="223"/>
      <c r="G6" s="223"/>
      <c r="H6" s="223"/>
      <c r="I6" s="99">
        <v>2</v>
      </c>
      <c r="J6" s="98">
        <v>3</v>
      </c>
      <c r="K6" s="98">
        <v>4</v>
      </c>
    </row>
    <row r="7" spans="1:11" ht="12.75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1" ht="12.75">
      <c r="A8" s="207" t="s">
        <v>91</v>
      </c>
      <c r="B8" s="208"/>
      <c r="C8" s="208"/>
      <c r="D8" s="208"/>
      <c r="E8" s="208"/>
      <c r="F8" s="208"/>
      <c r="G8" s="208"/>
      <c r="H8" s="222"/>
      <c r="I8" s="6">
        <v>1</v>
      </c>
      <c r="J8" s="25">
        <v>0</v>
      </c>
      <c r="K8" s="25">
        <v>0</v>
      </c>
    </row>
    <row r="9" spans="1:11" ht="12.75">
      <c r="A9" s="192" t="s">
        <v>13</v>
      </c>
      <c r="B9" s="193"/>
      <c r="C9" s="193"/>
      <c r="D9" s="193"/>
      <c r="E9" s="193"/>
      <c r="F9" s="193"/>
      <c r="G9" s="193"/>
      <c r="H9" s="194"/>
      <c r="I9" s="4">
        <v>2</v>
      </c>
      <c r="J9" s="26">
        <f>J10+J17+J27+J36+J40</f>
        <v>605684061</v>
      </c>
      <c r="K9" s="26">
        <f>K10+K17+K27+K36+K40</f>
        <v>602629005</v>
      </c>
    </row>
    <row r="10" spans="1:11" ht="12.75">
      <c r="A10" s="211" t="s">
        <v>306</v>
      </c>
      <c r="B10" s="212"/>
      <c r="C10" s="212"/>
      <c r="D10" s="212"/>
      <c r="E10" s="212"/>
      <c r="F10" s="212"/>
      <c r="G10" s="212"/>
      <c r="H10" s="213"/>
      <c r="I10" s="4">
        <v>3</v>
      </c>
      <c r="J10" s="26">
        <f>SUM(J11:J16)</f>
        <v>4300415</v>
      </c>
      <c r="K10" s="26">
        <f>SUM(K11:K16)</f>
        <v>3173369</v>
      </c>
    </row>
    <row r="11" spans="1:11" ht="12.75">
      <c r="A11" s="211" t="s">
        <v>151</v>
      </c>
      <c r="B11" s="212"/>
      <c r="C11" s="212"/>
      <c r="D11" s="212"/>
      <c r="E11" s="212"/>
      <c r="F11" s="212"/>
      <c r="G11" s="212"/>
      <c r="H11" s="213"/>
      <c r="I11" s="4">
        <v>4</v>
      </c>
      <c r="J11" s="27">
        <v>0</v>
      </c>
      <c r="K11" s="27">
        <v>0</v>
      </c>
    </row>
    <row r="12" spans="1:11" ht="12.75">
      <c r="A12" s="211" t="s">
        <v>15</v>
      </c>
      <c r="B12" s="212"/>
      <c r="C12" s="212"/>
      <c r="D12" s="212"/>
      <c r="E12" s="212"/>
      <c r="F12" s="212"/>
      <c r="G12" s="212"/>
      <c r="H12" s="213"/>
      <c r="I12" s="4">
        <v>5</v>
      </c>
      <c r="J12" s="27">
        <v>3285081</v>
      </c>
      <c r="K12" s="27">
        <v>3173369</v>
      </c>
    </row>
    <row r="13" spans="1:11" ht="12.75">
      <c r="A13" s="211" t="s">
        <v>152</v>
      </c>
      <c r="B13" s="212"/>
      <c r="C13" s="212"/>
      <c r="D13" s="212"/>
      <c r="E13" s="212"/>
      <c r="F13" s="212"/>
      <c r="G13" s="212"/>
      <c r="H13" s="213"/>
      <c r="I13" s="4">
        <v>6</v>
      </c>
      <c r="J13" s="27">
        <v>0</v>
      </c>
      <c r="K13" s="27">
        <v>0</v>
      </c>
    </row>
    <row r="14" spans="1:11" ht="12.75">
      <c r="A14" s="211" t="s">
        <v>310</v>
      </c>
      <c r="B14" s="212"/>
      <c r="C14" s="212"/>
      <c r="D14" s="212"/>
      <c r="E14" s="212"/>
      <c r="F14" s="212"/>
      <c r="G14" s="212"/>
      <c r="H14" s="213"/>
      <c r="I14" s="4">
        <v>7</v>
      </c>
      <c r="J14" s="27">
        <v>0</v>
      </c>
      <c r="K14" s="27">
        <v>0</v>
      </c>
    </row>
    <row r="15" spans="1:11" ht="12.75">
      <c r="A15" s="211" t="s">
        <v>311</v>
      </c>
      <c r="B15" s="212"/>
      <c r="C15" s="212"/>
      <c r="D15" s="212"/>
      <c r="E15" s="212"/>
      <c r="F15" s="212"/>
      <c r="G15" s="212"/>
      <c r="H15" s="213"/>
      <c r="I15" s="4">
        <v>8</v>
      </c>
      <c r="J15" s="27">
        <v>1015334</v>
      </c>
      <c r="K15" s="27">
        <v>0</v>
      </c>
    </row>
    <row r="16" spans="1:11" ht="12.75">
      <c r="A16" s="211" t="s">
        <v>312</v>
      </c>
      <c r="B16" s="212"/>
      <c r="C16" s="212"/>
      <c r="D16" s="212"/>
      <c r="E16" s="212"/>
      <c r="F16" s="212"/>
      <c r="G16" s="212"/>
      <c r="H16" s="213"/>
      <c r="I16" s="4">
        <v>9</v>
      </c>
      <c r="J16" s="27">
        <v>0</v>
      </c>
      <c r="K16" s="27">
        <v>0</v>
      </c>
    </row>
    <row r="17" spans="1:11" ht="12.75">
      <c r="A17" s="211" t="s">
        <v>307</v>
      </c>
      <c r="B17" s="212"/>
      <c r="C17" s="212"/>
      <c r="D17" s="212"/>
      <c r="E17" s="212"/>
      <c r="F17" s="212"/>
      <c r="G17" s="212"/>
      <c r="H17" s="213"/>
      <c r="I17" s="4">
        <v>10</v>
      </c>
      <c r="J17" s="26">
        <f>SUM(J18:J26)</f>
        <v>455078343</v>
      </c>
      <c r="K17" s="26">
        <f>SUM(K18:K26)</f>
        <v>449901107</v>
      </c>
    </row>
    <row r="18" spans="1:11" ht="12.75">
      <c r="A18" s="211" t="s">
        <v>313</v>
      </c>
      <c r="B18" s="212"/>
      <c r="C18" s="212"/>
      <c r="D18" s="212"/>
      <c r="E18" s="212"/>
      <c r="F18" s="212"/>
      <c r="G18" s="212"/>
      <c r="H18" s="213"/>
      <c r="I18" s="4">
        <v>11</v>
      </c>
      <c r="J18" s="27">
        <v>66353031</v>
      </c>
      <c r="K18" s="27">
        <v>66353031</v>
      </c>
    </row>
    <row r="19" spans="1:11" ht="12.75">
      <c r="A19" s="211" t="s">
        <v>350</v>
      </c>
      <c r="B19" s="212"/>
      <c r="C19" s="212"/>
      <c r="D19" s="212"/>
      <c r="E19" s="212"/>
      <c r="F19" s="212"/>
      <c r="G19" s="212"/>
      <c r="H19" s="213"/>
      <c r="I19" s="4">
        <v>12</v>
      </c>
      <c r="J19" s="27">
        <v>211392143</v>
      </c>
      <c r="K19" s="27">
        <v>204031268</v>
      </c>
    </row>
    <row r="20" spans="1:11" ht="12.75">
      <c r="A20" s="211" t="s">
        <v>314</v>
      </c>
      <c r="B20" s="212"/>
      <c r="C20" s="212"/>
      <c r="D20" s="212"/>
      <c r="E20" s="212"/>
      <c r="F20" s="212"/>
      <c r="G20" s="212"/>
      <c r="H20" s="213"/>
      <c r="I20" s="4">
        <v>13</v>
      </c>
      <c r="J20" s="27">
        <v>134288522</v>
      </c>
      <c r="K20" s="27">
        <v>115456950</v>
      </c>
    </row>
    <row r="21" spans="1:11" ht="12.75">
      <c r="A21" s="211" t="s">
        <v>54</v>
      </c>
      <c r="B21" s="212"/>
      <c r="C21" s="212"/>
      <c r="D21" s="212"/>
      <c r="E21" s="212"/>
      <c r="F21" s="212"/>
      <c r="G21" s="212"/>
      <c r="H21" s="213"/>
      <c r="I21" s="4">
        <v>14</v>
      </c>
      <c r="J21" s="27">
        <v>17261866</v>
      </c>
      <c r="K21" s="27">
        <v>16364038</v>
      </c>
    </row>
    <row r="22" spans="1:11" ht="12.75">
      <c r="A22" s="211" t="s">
        <v>55</v>
      </c>
      <c r="B22" s="212"/>
      <c r="C22" s="212"/>
      <c r="D22" s="212"/>
      <c r="E22" s="212"/>
      <c r="F22" s="212"/>
      <c r="G22" s="212"/>
      <c r="H22" s="213"/>
      <c r="I22" s="4">
        <v>15</v>
      </c>
      <c r="J22" s="27">
        <v>2591457</v>
      </c>
      <c r="K22" s="27">
        <v>2454624</v>
      </c>
    </row>
    <row r="23" spans="1:11" ht="12.75">
      <c r="A23" s="211" t="s">
        <v>104</v>
      </c>
      <c r="B23" s="212"/>
      <c r="C23" s="212"/>
      <c r="D23" s="212"/>
      <c r="E23" s="212"/>
      <c r="F23" s="212"/>
      <c r="G23" s="212"/>
      <c r="H23" s="213"/>
      <c r="I23" s="4">
        <v>16</v>
      </c>
      <c r="J23" s="27">
        <v>840076</v>
      </c>
      <c r="K23" s="27">
        <v>2033408</v>
      </c>
    </row>
    <row r="24" spans="1:11" ht="12.75">
      <c r="A24" s="211" t="s">
        <v>105</v>
      </c>
      <c r="B24" s="212"/>
      <c r="C24" s="212"/>
      <c r="D24" s="212"/>
      <c r="E24" s="212"/>
      <c r="F24" s="212"/>
      <c r="G24" s="212"/>
      <c r="H24" s="213"/>
      <c r="I24" s="4">
        <v>17</v>
      </c>
      <c r="J24" s="27">
        <v>8728629</v>
      </c>
      <c r="K24" s="27">
        <v>30270129</v>
      </c>
    </row>
    <row r="25" spans="1:11" ht="12.75">
      <c r="A25" s="211" t="s">
        <v>106</v>
      </c>
      <c r="B25" s="212"/>
      <c r="C25" s="212"/>
      <c r="D25" s="212"/>
      <c r="E25" s="212"/>
      <c r="F25" s="212"/>
      <c r="G25" s="212"/>
      <c r="H25" s="213"/>
      <c r="I25" s="4">
        <v>18</v>
      </c>
      <c r="J25" s="27">
        <v>3838323</v>
      </c>
      <c r="K25" s="27">
        <v>3481458</v>
      </c>
    </row>
    <row r="26" spans="1:11" ht="12.75">
      <c r="A26" s="211" t="s">
        <v>107</v>
      </c>
      <c r="B26" s="212"/>
      <c r="C26" s="212"/>
      <c r="D26" s="212"/>
      <c r="E26" s="212"/>
      <c r="F26" s="212"/>
      <c r="G26" s="212"/>
      <c r="H26" s="213"/>
      <c r="I26" s="4">
        <v>19</v>
      </c>
      <c r="J26" s="27">
        <v>9784296</v>
      </c>
      <c r="K26" s="27">
        <v>9456201</v>
      </c>
    </row>
    <row r="27" spans="1:11" ht="12.75">
      <c r="A27" s="211" t="s">
        <v>290</v>
      </c>
      <c r="B27" s="212"/>
      <c r="C27" s="212"/>
      <c r="D27" s="212"/>
      <c r="E27" s="212"/>
      <c r="F27" s="212"/>
      <c r="G27" s="212"/>
      <c r="H27" s="213"/>
      <c r="I27" s="4">
        <v>20</v>
      </c>
      <c r="J27" s="26">
        <f>SUM(J28:J35)</f>
        <v>146305303</v>
      </c>
      <c r="K27" s="26">
        <f>SUM(K28:K35)</f>
        <v>149554529</v>
      </c>
    </row>
    <row r="28" spans="1:11" ht="12.75">
      <c r="A28" s="211" t="s">
        <v>108</v>
      </c>
      <c r="B28" s="212"/>
      <c r="C28" s="212"/>
      <c r="D28" s="212"/>
      <c r="E28" s="212"/>
      <c r="F28" s="212"/>
      <c r="G28" s="212"/>
      <c r="H28" s="213"/>
      <c r="I28" s="4">
        <v>21</v>
      </c>
      <c r="J28" s="27">
        <v>47702100</v>
      </c>
      <c r="K28" s="27">
        <v>47702100</v>
      </c>
    </row>
    <row r="29" spans="1:11" ht="12.75">
      <c r="A29" s="211" t="s">
        <v>109</v>
      </c>
      <c r="B29" s="212"/>
      <c r="C29" s="212"/>
      <c r="D29" s="212"/>
      <c r="E29" s="212"/>
      <c r="F29" s="212"/>
      <c r="G29" s="212"/>
      <c r="H29" s="213"/>
      <c r="I29" s="4">
        <v>22</v>
      </c>
      <c r="J29" s="27">
        <v>451523</v>
      </c>
      <c r="K29" s="27">
        <v>0</v>
      </c>
    </row>
    <row r="30" spans="1:11" ht="12.75">
      <c r="A30" s="211" t="s">
        <v>110</v>
      </c>
      <c r="B30" s="212"/>
      <c r="C30" s="212"/>
      <c r="D30" s="212"/>
      <c r="E30" s="212"/>
      <c r="F30" s="212"/>
      <c r="G30" s="212"/>
      <c r="H30" s="213"/>
      <c r="I30" s="4">
        <v>23</v>
      </c>
      <c r="J30" s="27">
        <v>13726637</v>
      </c>
      <c r="K30" s="27">
        <v>14085468</v>
      </c>
    </row>
    <row r="31" spans="1:11" ht="12.75">
      <c r="A31" s="211" t="s">
        <v>119</v>
      </c>
      <c r="B31" s="212"/>
      <c r="C31" s="212"/>
      <c r="D31" s="212"/>
      <c r="E31" s="212"/>
      <c r="F31" s="212"/>
      <c r="G31" s="212"/>
      <c r="H31" s="213"/>
      <c r="I31" s="4">
        <v>24</v>
      </c>
      <c r="J31" s="27">
        <v>0</v>
      </c>
      <c r="K31" s="27">
        <v>0</v>
      </c>
    </row>
    <row r="32" spans="1:11" ht="12.75">
      <c r="A32" s="211" t="s">
        <v>120</v>
      </c>
      <c r="B32" s="212"/>
      <c r="C32" s="212"/>
      <c r="D32" s="212"/>
      <c r="E32" s="212"/>
      <c r="F32" s="212"/>
      <c r="G32" s="212"/>
      <c r="H32" s="213"/>
      <c r="I32" s="4">
        <v>25</v>
      </c>
      <c r="J32" s="27">
        <v>289111</v>
      </c>
      <c r="K32" s="27">
        <v>289111</v>
      </c>
    </row>
    <row r="33" spans="1:11" ht="12.75">
      <c r="A33" s="211" t="s">
        <v>121</v>
      </c>
      <c r="B33" s="212"/>
      <c r="C33" s="212"/>
      <c r="D33" s="212"/>
      <c r="E33" s="212"/>
      <c r="F33" s="212"/>
      <c r="G33" s="212"/>
      <c r="H33" s="213"/>
      <c r="I33" s="4">
        <v>26</v>
      </c>
      <c r="J33" s="27">
        <v>83793916</v>
      </c>
      <c r="K33" s="27">
        <v>87135834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3"/>
      <c r="I34" s="4">
        <v>27</v>
      </c>
      <c r="J34" s="27">
        <v>342016</v>
      </c>
      <c r="K34" s="27">
        <v>342016</v>
      </c>
    </row>
    <row r="35" spans="1:11" ht="12.75">
      <c r="A35" s="211" t="s">
        <v>282</v>
      </c>
      <c r="B35" s="212"/>
      <c r="C35" s="212"/>
      <c r="D35" s="212"/>
      <c r="E35" s="212"/>
      <c r="F35" s="212"/>
      <c r="G35" s="212"/>
      <c r="H35" s="213"/>
      <c r="I35" s="4">
        <v>28</v>
      </c>
      <c r="J35" s="27">
        <v>0</v>
      </c>
      <c r="K35" s="27">
        <v>0</v>
      </c>
    </row>
    <row r="36" spans="1:11" ht="12.75">
      <c r="A36" s="211" t="s">
        <v>283</v>
      </c>
      <c r="B36" s="212"/>
      <c r="C36" s="212"/>
      <c r="D36" s="212"/>
      <c r="E36" s="212"/>
      <c r="F36" s="212"/>
      <c r="G36" s="212"/>
      <c r="H36" s="213"/>
      <c r="I36" s="4">
        <v>29</v>
      </c>
      <c r="J36" s="26">
        <f>SUM(J37:J39)</f>
        <v>0</v>
      </c>
      <c r="K36" s="26">
        <f>SUM(K37:K39)</f>
        <v>0</v>
      </c>
    </row>
    <row r="37" spans="1:11" ht="12.75">
      <c r="A37" s="211" t="s">
        <v>112</v>
      </c>
      <c r="B37" s="212"/>
      <c r="C37" s="212"/>
      <c r="D37" s="212"/>
      <c r="E37" s="212"/>
      <c r="F37" s="212"/>
      <c r="G37" s="212"/>
      <c r="H37" s="213"/>
      <c r="I37" s="4">
        <v>30</v>
      </c>
      <c r="J37" s="27">
        <v>0</v>
      </c>
      <c r="K37" s="27">
        <v>0</v>
      </c>
    </row>
    <row r="38" spans="1:11" ht="12.75">
      <c r="A38" s="211" t="s">
        <v>113</v>
      </c>
      <c r="B38" s="212"/>
      <c r="C38" s="212"/>
      <c r="D38" s="212"/>
      <c r="E38" s="212"/>
      <c r="F38" s="212"/>
      <c r="G38" s="212"/>
      <c r="H38" s="213"/>
      <c r="I38" s="4">
        <v>31</v>
      </c>
      <c r="J38" s="27">
        <v>0</v>
      </c>
      <c r="K38" s="27">
        <v>0</v>
      </c>
    </row>
    <row r="39" spans="1:11" ht="12.75">
      <c r="A39" s="211" t="s">
        <v>114</v>
      </c>
      <c r="B39" s="212"/>
      <c r="C39" s="212"/>
      <c r="D39" s="212"/>
      <c r="E39" s="212"/>
      <c r="F39" s="212"/>
      <c r="G39" s="212"/>
      <c r="H39" s="213"/>
      <c r="I39" s="4">
        <v>32</v>
      </c>
      <c r="J39" s="27">
        <v>0</v>
      </c>
      <c r="K39" s="27">
        <v>0</v>
      </c>
    </row>
    <row r="40" spans="1:11" ht="12.75">
      <c r="A40" s="211" t="s">
        <v>284</v>
      </c>
      <c r="B40" s="212"/>
      <c r="C40" s="212"/>
      <c r="D40" s="212"/>
      <c r="E40" s="212"/>
      <c r="F40" s="212"/>
      <c r="G40" s="212"/>
      <c r="H40" s="213"/>
      <c r="I40" s="4">
        <v>33</v>
      </c>
      <c r="J40" s="27">
        <v>0</v>
      </c>
      <c r="K40" s="27">
        <v>0</v>
      </c>
    </row>
    <row r="41" spans="1:11" ht="12.75">
      <c r="A41" s="192" t="s">
        <v>342</v>
      </c>
      <c r="B41" s="193"/>
      <c r="C41" s="193"/>
      <c r="D41" s="193"/>
      <c r="E41" s="193"/>
      <c r="F41" s="193"/>
      <c r="G41" s="193"/>
      <c r="H41" s="194"/>
      <c r="I41" s="4">
        <v>34</v>
      </c>
      <c r="J41" s="26">
        <f>J42+J50+J57+J65</f>
        <v>455183518</v>
      </c>
      <c r="K41" s="26">
        <f>K42+K50+K57+K65</f>
        <v>461398034</v>
      </c>
    </row>
    <row r="42" spans="1:11" ht="12.75">
      <c r="A42" s="211" t="s">
        <v>137</v>
      </c>
      <c r="B42" s="212"/>
      <c r="C42" s="212"/>
      <c r="D42" s="212"/>
      <c r="E42" s="212"/>
      <c r="F42" s="212"/>
      <c r="G42" s="212"/>
      <c r="H42" s="213"/>
      <c r="I42" s="4">
        <v>35</v>
      </c>
      <c r="J42" s="26">
        <f>SUM(J43:J49)</f>
        <v>93207382</v>
      </c>
      <c r="K42" s="26">
        <f>SUM(K43:K49)</f>
        <v>87002946</v>
      </c>
    </row>
    <row r="43" spans="1:11" ht="12.75">
      <c r="A43" s="211" t="s">
        <v>168</v>
      </c>
      <c r="B43" s="212"/>
      <c r="C43" s="212"/>
      <c r="D43" s="212"/>
      <c r="E43" s="212"/>
      <c r="F43" s="212"/>
      <c r="G43" s="212"/>
      <c r="H43" s="213"/>
      <c r="I43" s="4">
        <v>36</v>
      </c>
      <c r="J43" s="27">
        <v>49674061</v>
      </c>
      <c r="K43" s="27">
        <v>55251381</v>
      </c>
    </row>
    <row r="44" spans="1:11" ht="12.75">
      <c r="A44" s="211" t="s">
        <v>169</v>
      </c>
      <c r="B44" s="212"/>
      <c r="C44" s="212"/>
      <c r="D44" s="212"/>
      <c r="E44" s="212"/>
      <c r="F44" s="212"/>
      <c r="G44" s="212"/>
      <c r="H44" s="213"/>
      <c r="I44" s="4">
        <v>37</v>
      </c>
      <c r="J44" s="27">
        <v>0</v>
      </c>
      <c r="K44" s="27">
        <v>0</v>
      </c>
    </row>
    <row r="45" spans="1:11" ht="12.75">
      <c r="A45" s="211" t="s">
        <v>122</v>
      </c>
      <c r="B45" s="212"/>
      <c r="C45" s="212"/>
      <c r="D45" s="212"/>
      <c r="E45" s="212"/>
      <c r="F45" s="212"/>
      <c r="G45" s="212"/>
      <c r="H45" s="213"/>
      <c r="I45" s="4">
        <v>38</v>
      </c>
      <c r="J45" s="27">
        <v>36416935</v>
      </c>
      <c r="K45" s="27">
        <v>26413752</v>
      </c>
    </row>
    <row r="46" spans="1:11" ht="12.75">
      <c r="A46" s="211" t="s">
        <v>123</v>
      </c>
      <c r="B46" s="212"/>
      <c r="C46" s="212"/>
      <c r="D46" s="212"/>
      <c r="E46" s="212"/>
      <c r="F46" s="212"/>
      <c r="G46" s="212"/>
      <c r="H46" s="213"/>
      <c r="I46" s="4">
        <v>39</v>
      </c>
      <c r="J46" s="27">
        <v>5294651</v>
      </c>
      <c r="K46" s="27">
        <v>4590458</v>
      </c>
    </row>
    <row r="47" spans="1:11" ht="12.75">
      <c r="A47" s="211" t="s">
        <v>124</v>
      </c>
      <c r="B47" s="212"/>
      <c r="C47" s="212"/>
      <c r="D47" s="212"/>
      <c r="E47" s="212"/>
      <c r="F47" s="212"/>
      <c r="G47" s="212"/>
      <c r="H47" s="213"/>
      <c r="I47" s="4">
        <v>40</v>
      </c>
      <c r="J47" s="27">
        <v>1137895</v>
      </c>
      <c r="K47" s="27">
        <v>432396</v>
      </c>
    </row>
    <row r="48" spans="1:11" ht="12.75">
      <c r="A48" s="211" t="s">
        <v>125</v>
      </c>
      <c r="B48" s="212"/>
      <c r="C48" s="212"/>
      <c r="D48" s="212"/>
      <c r="E48" s="212"/>
      <c r="F48" s="212"/>
      <c r="G48" s="212"/>
      <c r="H48" s="213"/>
      <c r="I48" s="4">
        <v>41</v>
      </c>
      <c r="J48" s="27">
        <v>0</v>
      </c>
      <c r="K48" s="27">
        <v>0</v>
      </c>
    </row>
    <row r="49" spans="1:11" ht="12.75">
      <c r="A49" s="211" t="s">
        <v>126</v>
      </c>
      <c r="B49" s="212"/>
      <c r="C49" s="212"/>
      <c r="D49" s="212"/>
      <c r="E49" s="212"/>
      <c r="F49" s="212"/>
      <c r="G49" s="212"/>
      <c r="H49" s="213"/>
      <c r="I49" s="4">
        <v>42</v>
      </c>
      <c r="J49" s="27">
        <v>683840</v>
      </c>
      <c r="K49" s="27">
        <v>314959</v>
      </c>
    </row>
    <row r="50" spans="1:11" ht="12.75">
      <c r="A50" s="211" t="s">
        <v>138</v>
      </c>
      <c r="B50" s="212"/>
      <c r="C50" s="212"/>
      <c r="D50" s="212"/>
      <c r="E50" s="212"/>
      <c r="F50" s="212"/>
      <c r="G50" s="212"/>
      <c r="H50" s="213"/>
      <c r="I50" s="4">
        <v>43</v>
      </c>
      <c r="J50" s="26">
        <f>SUM(J51:J56)</f>
        <v>286778762</v>
      </c>
      <c r="K50" s="26">
        <f>SUM(K51:K56)</f>
        <v>290220643</v>
      </c>
    </row>
    <row r="51" spans="1:11" ht="12.75">
      <c r="A51" s="211" t="s">
        <v>301</v>
      </c>
      <c r="B51" s="212"/>
      <c r="C51" s="212"/>
      <c r="D51" s="212"/>
      <c r="E51" s="212"/>
      <c r="F51" s="212"/>
      <c r="G51" s="212"/>
      <c r="H51" s="213"/>
      <c r="I51" s="4">
        <v>44</v>
      </c>
      <c r="J51" s="27">
        <v>128695410</v>
      </c>
      <c r="K51" s="27">
        <v>139097448</v>
      </c>
    </row>
    <row r="52" spans="1:11" ht="12.75">
      <c r="A52" s="211" t="s">
        <v>302</v>
      </c>
      <c r="B52" s="212"/>
      <c r="C52" s="212"/>
      <c r="D52" s="212"/>
      <c r="E52" s="212"/>
      <c r="F52" s="212"/>
      <c r="G52" s="212"/>
      <c r="H52" s="213"/>
      <c r="I52" s="4">
        <v>45</v>
      </c>
      <c r="J52" s="27">
        <v>141441646</v>
      </c>
      <c r="K52" s="27">
        <v>134689150</v>
      </c>
    </row>
    <row r="53" spans="1:11" ht="12.75">
      <c r="A53" s="211" t="s">
        <v>303</v>
      </c>
      <c r="B53" s="212"/>
      <c r="C53" s="212"/>
      <c r="D53" s="212"/>
      <c r="E53" s="212"/>
      <c r="F53" s="212"/>
      <c r="G53" s="212"/>
      <c r="H53" s="213"/>
      <c r="I53" s="4">
        <v>46</v>
      </c>
      <c r="J53" s="27">
        <v>55508</v>
      </c>
      <c r="K53" s="27">
        <v>30947</v>
      </c>
    </row>
    <row r="54" spans="1:11" ht="12.75">
      <c r="A54" s="211" t="s">
        <v>304</v>
      </c>
      <c r="B54" s="212"/>
      <c r="C54" s="212"/>
      <c r="D54" s="212"/>
      <c r="E54" s="212"/>
      <c r="F54" s="212"/>
      <c r="G54" s="212"/>
      <c r="H54" s="213"/>
      <c r="I54" s="4">
        <v>47</v>
      </c>
      <c r="J54" s="27">
        <v>1909062</v>
      </c>
      <c r="K54" s="27">
        <v>552052</v>
      </c>
    </row>
    <row r="55" spans="1:11" ht="12.75">
      <c r="A55" s="211" t="s">
        <v>10</v>
      </c>
      <c r="B55" s="212"/>
      <c r="C55" s="212"/>
      <c r="D55" s="212"/>
      <c r="E55" s="212"/>
      <c r="F55" s="212"/>
      <c r="G55" s="212"/>
      <c r="H55" s="213"/>
      <c r="I55" s="4">
        <v>48</v>
      </c>
      <c r="J55" s="27">
        <v>547543</v>
      </c>
      <c r="K55" s="27">
        <v>1540421</v>
      </c>
    </row>
    <row r="56" spans="1:11" ht="12.75">
      <c r="A56" s="211" t="s">
        <v>11</v>
      </c>
      <c r="B56" s="212"/>
      <c r="C56" s="212"/>
      <c r="D56" s="212"/>
      <c r="E56" s="212"/>
      <c r="F56" s="212"/>
      <c r="G56" s="212"/>
      <c r="H56" s="213"/>
      <c r="I56" s="4">
        <v>49</v>
      </c>
      <c r="J56" s="27">
        <v>14129593</v>
      </c>
      <c r="K56" s="27">
        <v>14310625</v>
      </c>
    </row>
    <row r="57" spans="1:11" ht="12.75">
      <c r="A57" s="211" t="s">
        <v>139</v>
      </c>
      <c r="B57" s="212"/>
      <c r="C57" s="212"/>
      <c r="D57" s="212"/>
      <c r="E57" s="212"/>
      <c r="F57" s="212"/>
      <c r="G57" s="212"/>
      <c r="H57" s="213"/>
      <c r="I57" s="4">
        <v>50</v>
      </c>
      <c r="J57" s="26">
        <f>SUM(J58:J64)</f>
        <v>52471666</v>
      </c>
      <c r="K57" s="26">
        <f>SUM(K58:K64)</f>
        <v>61866617</v>
      </c>
    </row>
    <row r="58" spans="1:11" ht="12.75">
      <c r="A58" s="211" t="s">
        <v>108</v>
      </c>
      <c r="B58" s="212"/>
      <c r="C58" s="212"/>
      <c r="D58" s="212"/>
      <c r="E58" s="212"/>
      <c r="F58" s="212"/>
      <c r="G58" s="212"/>
      <c r="H58" s="213"/>
      <c r="I58" s="4">
        <v>51</v>
      </c>
      <c r="J58" s="27">
        <v>0</v>
      </c>
      <c r="K58" s="27">
        <v>0</v>
      </c>
    </row>
    <row r="59" spans="1:11" ht="12.75">
      <c r="A59" s="211" t="s">
        <v>109</v>
      </c>
      <c r="B59" s="212"/>
      <c r="C59" s="212"/>
      <c r="D59" s="212"/>
      <c r="E59" s="212"/>
      <c r="F59" s="212"/>
      <c r="G59" s="212"/>
      <c r="H59" s="213"/>
      <c r="I59" s="4">
        <v>52</v>
      </c>
      <c r="J59" s="27">
        <v>903046</v>
      </c>
      <c r="K59" s="27">
        <v>456404</v>
      </c>
    </row>
    <row r="60" spans="1:11" ht="12.75">
      <c r="A60" s="211" t="s">
        <v>344</v>
      </c>
      <c r="B60" s="212"/>
      <c r="C60" s="212"/>
      <c r="D60" s="212"/>
      <c r="E60" s="212"/>
      <c r="F60" s="212"/>
      <c r="G60" s="212"/>
      <c r="H60" s="213"/>
      <c r="I60" s="4">
        <v>53</v>
      </c>
      <c r="J60" s="27">
        <v>0</v>
      </c>
      <c r="K60" s="27">
        <v>0</v>
      </c>
    </row>
    <row r="61" spans="1:11" ht="12.75">
      <c r="A61" s="211" t="s">
        <v>119</v>
      </c>
      <c r="B61" s="212"/>
      <c r="C61" s="212"/>
      <c r="D61" s="212"/>
      <c r="E61" s="212"/>
      <c r="F61" s="212"/>
      <c r="G61" s="212"/>
      <c r="H61" s="213"/>
      <c r="I61" s="4">
        <v>54</v>
      </c>
      <c r="J61" s="27">
        <v>0</v>
      </c>
      <c r="K61" s="27">
        <v>0</v>
      </c>
    </row>
    <row r="62" spans="1:11" ht="12.75">
      <c r="A62" s="211" t="s">
        <v>120</v>
      </c>
      <c r="B62" s="212"/>
      <c r="C62" s="212"/>
      <c r="D62" s="212"/>
      <c r="E62" s="212"/>
      <c r="F62" s="212"/>
      <c r="G62" s="212"/>
      <c r="H62" s="213"/>
      <c r="I62" s="4">
        <v>55</v>
      </c>
      <c r="J62" s="27">
        <v>20093985</v>
      </c>
      <c r="K62" s="27">
        <v>24147634</v>
      </c>
    </row>
    <row r="63" spans="1:11" ht="12.75">
      <c r="A63" s="211" t="s">
        <v>121</v>
      </c>
      <c r="B63" s="212"/>
      <c r="C63" s="212"/>
      <c r="D63" s="212"/>
      <c r="E63" s="212"/>
      <c r="F63" s="212"/>
      <c r="G63" s="212"/>
      <c r="H63" s="213"/>
      <c r="I63" s="4">
        <v>56</v>
      </c>
      <c r="J63" s="27">
        <v>31398514</v>
      </c>
      <c r="K63" s="27">
        <v>37184274</v>
      </c>
    </row>
    <row r="64" spans="1:11" ht="12.75">
      <c r="A64" s="211" t="s">
        <v>74</v>
      </c>
      <c r="B64" s="212"/>
      <c r="C64" s="212"/>
      <c r="D64" s="212"/>
      <c r="E64" s="212"/>
      <c r="F64" s="212"/>
      <c r="G64" s="212"/>
      <c r="H64" s="213"/>
      <c r="I64" s="4">
        <v>57</v>
      </c>
      <c r="J64" s="27">
        <v>76121</v>
      </c>
      <c r="K64" s="27">
        <v>78305</v>
      </c>
    </row>
    <row r="65" spans="1:11" ht="12.75">
      <c r="A65" s="211" t="s">
        <v>308</v>
      </c>
      <c r="B65" s="212"/>
      <c r="C65" s="212"/>
      <c r="D65" s="212"/>
      <c r="E65" s="212"/>
      <c r="F65" s="212"/>
      <c r="G65" s="212"/>
      <c r="H65" s="213"/>
      <c r="I65" s="4">
        <v>58</v>
      </c>
      <c r="J65" s="27">
        <v>22725708</v>
      </c>
      <c r="K65" s="27">
        <v>22307828</v>
      </c>
    </row>
    <row r="66" spans="1:11" ht="12.75">
      <c r="A66" s="192" t="s">
        <v>86</v>
      </c>
      <c r="B66" s="193"/>
      <c r="C66" s="193"/>
      <c r="D66" s="193"/>
      <c r="E66" s="193"/>
      <c r="F66" s="193"/>
      <c r="G66" s="193"/>
      <c r="H66" s="194"/>
      <c r="I66" s="4">
        <v>59</v>
      </c>
      <c r="J66" s="27">
        <v>4757909</v>
      </c>
      <c r="K66" s="27">
        <v>4388688</v>
      </c>
    </row>
    <row r="67" spans="1:11" ht="12.75">
      <c r="A67" s="192" t="s">
        <v>343</v>
      </c>
      <c r="B67" s="193"/>
      <c r="C67" s="193"/>
      <c r="D67" s="193"/>
      <c r="E67" s="193"/>
      <c r="F67" s="193"/>
      <c r="G67" s="193"/>
      <c r="H67" s="194"/>
      <c r="I67" s="4">
        <v>60</v>
      </c>
      <c r="J67" s="26">
        <f>J8+J9+J41+J66</f>
        <v>1065625488</v>
      </c>
      <c r="K67" s="26">
        <f>K8+K9+K41+K66</f>
        <v>1068415727</v>
      </c>
    </row>
    <row r="68" spans="1:11" ht="12.75">
      <c r="A68" s="217" t="s">
        <v>127</v>
      </c>
      <c r="B68" s="218"/>
      <c r="C68" s="218"/>
      <c r="D68" s="218"/>
      <c r="E68" s="218"/>
      <c r="F68" s="218"/>
      <c r="G68" s="218"/>
      <c r="H68" s="219"/>
      <c r="I68" s="7">
        <v>61</v>
      </c>
      <c r="J68" s="28">
        <v>58822624</v>
      </c>
      <c r="K68" s="28">
        <v>54829402</v>
      </c>
    </row>
    <row r="69" spans="1:11" ht="12.75">
      <c r="A69" s="203" t="s">
        <v>88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1"/>
    </row>
    <row r="70" spans="1:11" ht="12.75">
      <c r="A70" s="207" t="s">
        <v>291</v>
      </c>
      <c r="B70" s="208"/>
      <c r="C70" s="208"/>
      <c r="D70" s="208"/>
      <c r="E70" s="208"/>
      <c r="F70" s="208"/>
      <c r="G70" s="208"/>
      <c r="H70" s="222"/>
      <c r="I70" s="6">
        <v>62</v>
      </c>
      <c r="J70" s="38">
        <f>J71+J72+J73+J79+J80+J83+J86</f>
        <v>613890444</v>
      </c>
      <c r="K70" s="38">
        <f>K71+K72+K73+K79+K80+K83+K86</f>
        <v>615245336</v>
      </c>
    </row>
    <row r="71" spans="1:11" ht="12.75">
      <c r="A71" s="211" t="s">
        <v>192</v>
      </c>
      <c r="B71" s="212"/>
      <c r="C71" s="212"/>
      <c r="D71" s="212"/>
      <c r="E71" s="212"/>
      <c r="F71" s="212"/>
      <c r="G71" s="212"/>
      <c r="H71" s="213"/>
      <c r="I71" s="4">
        <v>63</v>
      </c>
      <c r="J71" s="27">
        <v>549448400</v>
      </c>
      <c r="K71" s="27">
        <v>549448400</v>
      </c>
    </row>
    <row r="72" spans="1:11" ht="12.75">
      <c r="A72" s="211" t="s">
        <v>193</v>
      </c>
      <c r="B72" s="212"/>
      <c r="C72" s="212"/>
      <c r="D72" s="212"/>
      <c r="E72" s="212"/>
      <c r="F72" s="212"/>
      <c r="G72" s="212"/>
      <c r="H72" s="213"/>
      <c r="I72" s="4">
        <v>64</v>
      </c>
      <c r="J72" s="27">
        <v>-16682296</v>
      </c>
      <c r="K72" s="27">
        <v>-14328706</v>
      </c>
    </row>
    <row r="73" spans="1:11" ht="12.75">
      <c r="A73" s="211" t="s">
        <v>194</v>
      </c>
      <c r="B73" s="212"/>
      <c r="C73" s="212"/>
      <c r="D73" s="212"/>
      <c r="E73" s="212"/>
      <c r="F73" s="212"/>
      <c r="G73" s="212"/>
      <c r="H73" s="213"/>
      <c r="I73" s="4">
        <v>65</v>
      </c>
      <c r="J73" s="26">
        <f>J74+J75-J76+J77+J78</f>
        <v>21263848</v>
      </c>
      <c r="K73" s="26">
        <f>K74+K75-K76+K77+K78</f>
        <v>23022134</v>
      </c>
    </row>
    <row r="74" spans="1:11" ht="12.75">
      <c r="A74" s="211" t="s">
        <v>195</v>
      </c>
      <c r="B74" s="212"/>
      <c r="C74" s="212"/>
      <c r="D74" s="212"/>
      <c r="E74" s="212"/>
      <c r="F74" s="212"/>
      <c r="G74" s="212"/>
      <c r="H74" s="213"/>
      <c r="I74" s="4">
        <v>66</v>
      </c>
      <c r="J74" s="27">
        <v>21263848</v>
      </c>
      <c r="K74" s="27">
        <v>23022134</v>
      </c>
    </row>
    <row r="75" spans="1:11" ht="12.75">
      <c r="A75" s="211" t="s">
        <v>196</v>
      </c>
      <c r="B75" s="212"/>
      <c r="C75" s="212"/>
      <c r="D75" s="212"/>
      <c r="E75" s="212"/>
      <c r="F75" s="212"/>
      <c r="G75" s="212"/>
      <c r="H75" s="213"/>
      <c r="I75" s="4">
        <v>67</v>
      </c>
      <c r="J75" s="27">
        <v>21631105</v>
      </c>
      <c r="K75" s="27">
        <v>16104291</v>
      </c>
    </row>
    <row r="76" spans="1:11" ht="12.75">
      <c r="A76" s="211" t="s">
        <v>184</v>
      </c>
      <c r="B76" s="212"/>
      <c r="C76" s="212"/>
      <c r="D76" s="212"/>
      <c r="E76" s="212"/>
      <c r="F76" s="212"/>
      <c r="G76" s="212"/>
      <c r="H76" s="213"/>
      <c r="I76" s="4">
        <v>68</v>
      </c>
      <c r="J76" s="27">
        <v>21631105</v>
      </c>
      <c r="K76" s="27">
        <v>16104291</v>
      </c>
    </row>
    <row r="77" spans="1:11" ht="12.75">
      <c r="A77" s="211" t="s">
        <v>185</v>
      </c>
      <c r="B77" s="212"/>
      <c r="C77" s="212"/>
      <c r="D77" s="212"/>
      <c r="E77" s="212"/>
      <c r="F77" s="212"/>
      <c r="G77" s="212"/>
      <c r="H77" s="213"/>
      <c r="I77" s="4">
        <v>69</v>
      </c>
      <c r="J77" s="27">
        <v>0</v>
      </c>
      <c r="K77" s="27">
        <v>0</v>
      </c>
    </row>
    <row r="78" spans="1:11" ht="12.75">
      <c r="A78" s="211" t="s">
        <v>186</v>
      </c>
      <c r="B78" s="212"/>
      <c r="C78" s="212"/>
      <c r="D78" s="212"/>
      <c r="E78" s="212"/>
      <c r="F78" s="212"/>
      <c r="G78" s="212"/>
      <c r="H78" s="213"/>
      <c r="I78" s="4">
        <v>70</v>
      </c>
      <c r="J78" s="27">
        <v>0</v>
      </c>
      <c r="K78" s="27">
        <v>0</v>
      </c>
    </row>
    <row r="79" spans="1:11" ht="12.75">
      <c r="A79" s="211" t="s">
        <v>187</v>
      </c>
      <c r="B79" s="212"/>
      <c r="C79" s="212"/>
      <c r="D79" s="212"/>
      <c r="E79" s="212"/>
      <c r="F79" s="212"/>
      <c r="G79" s="212"/>
      <c r="H79" s="213"/>
      <c r="I79" s="4">
        <v>71</v>
      </c>
      <c r="J79" s="27">
        <v>-17861183</v>
      </c>
      <c r="K79" s="27">
        <v>-17504852</v>
      </c>
    </row>
    <row r="80" spans="1:11" ht="12.75">
      <c r="A80" s="211" t="s">
        <v>340</v>
      </c>
      <c r="B80" s="212"/>
      <c r="C80" s="212"/>
      <c r="D80" s="212"/>
      <c r="E80" s="212"/>
      <c r="F80" s="212"/>
      <c r="G80" s="212"/>
      <c r="H80" s="213"/>
      <c r="I80" s="4">
        <v>72</v>
      </c>
      <c r="J80" s="26">
        <f>J81-J82</f>
        <v>42555945</v>
      </c>
      <c r="K80" s="26">
        <f>K81-K82</f>
        <v>48568065</v>
      </c>
    </row>
    <row r="81" spans="1:11" ht="12.75">
      <c r="A81" s="214" t="s">
        <v>240</v>
      </c>
      <c r="B81" s="215"/>
      <c r="C81" s="215"/>
      <c r="D81" s="215"/>
      <c r="E81" s="215"/>
      <c r="F81" s="215"/>
      <c r="G81" s="215"/>
      <c r="H81" s="216"/>
      <c r="I81" s="4">
        <v>73</v>
      </c>
      <c r="J81" s="27">
        <v>42555945</v>
      </c>
      <c r="K81" s="27">
        <v>48568065</v>
      </c>
    </row>
    <row r="82" spans="1:11" ht="12.75">
      <c r="A82" s="214" t="s">
        <v>241</v>
      </c>
      <c r="B82" s="215"/>
      <c r="C82" s="215"/>
      <c r="D82" s="215"/>
      <c r="E82" s="215"/>
      <c r="F82" s="215"/>
      <c r="G82" s="215"/>
      <c r="H82" s="216"/>
      <c r="I82" s="4">
        <v>74</v>
      </c>
      <c r="J82" s="27">
        <v>0</v>
      </c>
      <c r="K82" s="27">
        <v>0</v>
      </c>
    </row>
    <row r="83" spans="1:11" ht="12.75">
      <c r="A83" s="211" t="s">
        <v>341</v>
      </c>
      <c r="B83" s="212"/>
      <c r="C83" s="212"/>
      <c r="D83" s="212"/>
      <c r="E83" s="212"/>
      <c r="F83" s="212"/>
      <c r="G83" s="212"/>
      <c r="H83" s="213"/>
      <c r="I83" s="4">
        <v>75</v>
      </c>
      <c r="J83" s="26">
        <f>J84-J85</f>
        <v>35165730</v>
      </c>
      <c r="K83" s="26">
        <f>K84-K85</f>
        <v>26040295</v>
      </c>
    </row>
    <row r="84" spans="1:11" ht="12.75">
      <c r="A84" s="214" t="s">
        <v>242</v>
      </c>
      <c r="B84" s="215"/>
      <c r="C84" s="215"/>
      <c r="D84" s="215"/>
      <c r="E84" s="215"/>
      <c r="F84" s="215"/>
      <c r="G84" s="215"/>
      <c r="H84" s="216"/>
      <c r="I84" s="4">
        <v>76</v>
      </c>
      <c r="J84" s="27">
        <v>35165730</v>
      </c>
      <c r="K84" s="27">
        <v>26040295</v>
      </c>
    </row>
    <row r="85" spans="1:11" ht="12.75">
      <c r="A85" s="214" t="s">
        <v>243</v>
      </c>
      <c r="B85" s="215"/>
      <c r="C85" s="215"/>
      <c r="D85" s="215"/>
      <c r="E85" s="215"/>
      <c r="F85" s="215"/>
      <c r="G85" s="215"/>
      <c r="H85" s="216"/>
      <c r="I85" s="4">
        <v>77</v>
      </c>
      <c r="J85" s="27">
        <v>0</v>
      </c>
      <c r="K85" s="27">
        <v>0</v>
      </c>
    </row>
    <row r="86" spans="1:11" ht="12.75">
      <c r="A86" s="211" t="s">
        <v>244</v>
      </c>
      <c r="B86" s="212"/>
      <c r="C86" s="212"/>
      <c r="D86" s="212"/>
      <c r="E86" s="212"/>
      <c r="F86" s="212"/>
      <c r="G86" s="212"/>
      <c r="H86" s="213"/>
      <c r="I86" s="4">
        <v>78</v>
      </c>
      <c r="J86" s="27">
        <v>0</v>
      </c>
      <c r="K86" s="27">
        <v>0</v>
      </c>
    </row>
    <row r="87" spans="1:11" ht="12.75">
      <c r="A87" s="192" t="s">
        <v>46</v>
      </c>
      <c r="B87" s="193"/>
      <c r="C87" s="193"/>
      <c r="D87" s="193"/>
      <c r="E87" s="193"/>
      <c r="F87" s="193"/>
      <c r="G87" s="193"/>
      <c r="H87" s="194"/>
      <c r="I87" s="4">
        <v>79</v>
      </c>
      <c r="J87" s="26">
        <f>SUM(J88:J90)</f>
        <v>0</v>
      </c>
      <c r="K87" s="26">
        <f>SUM(K88:K90)</f>
        <v>0</v>
      </c>
    </row>
    <row r="88" spans="1:11" ht="12.75">
      <c r="A88" s="211" t="s">
        <v>180</v>
      </c>
      <c r="B88" s="212"/>
      <c r="C88" s="212"/>
      <c r="D88" s="212"/>
      <c r="E88" s="212"/>
      <c r="F88" s="212"/>
      <c r="G88" s="212"/>
      <c r="H88" s="213"/>
      <c r="I88" s="4">
        <v>80</v>
      </c>
      <c r="J88" s="27">
        <v>0</v>
      </c>
      <c r="K88" s="27">
        <v>0</v>
      </c>
    </row>
    <row r="89" spans="1:11" ht="12.75">
      <c r="A89" s="211" t="s">
        <v>181</v>
      </c>
      <c r="B89" s="212"/>
      <c r="C89" s="212"/>
      <c r="D89" s="212"/>
      <c r="E89" s="212"/>
      <c r="F89" s="212"/>
      <c r="G89" s="212"/>
      <c r="H89" s="213"/>
      <c r="I89" s="4">
        <v>81</v>
      </c>
      <c r="J89" s="27">
        <v>0</v>
      </c>
      <c r="K89" s="27">
        <v>0</v>
      </c>
    </row>
    <row r="90" spans="1:11" ht="12.75">
      <c r="A90" s="211" t="s">
        <v>182</v>
      </c>
      <c r="B90" s="212"/>
      <c r="C90" s="212"/>
      <c r="D90" s="212"/>
      <c r="E90" s="212"/>
      <c r="F90" s="212"/>
      <c r="G90" s="212"/>
      <c r="H90" s="213"/>
      <c r="I90" s="4">
        <v>82</v>
      </c>
      <c r="J90" s="27">
        <v>0</v>
      </c>
      <c r="K90" s="27">
        <v>0</v>
      </c>
    </row>
    <row r="91" spans="1:11" ht="12.75">
      <c r="A91" s="192" t="s">
        <v>47</v>
      </c>
      <c r="B91" s="193"/>
      <c r="C91" s="193"/>
      <c r="D91" s="193"/>
      <c r="E91" s="193"/>
      <c r="F91" s="193"/>
      <c r="G91" s="193"/>
      <c r="H91" s="194"/>
      <c r="I91" s="4">
        <v>83</v>
      </c>
      <c r="J91" s="26">
        <f>SUM(J92:J100)</f>
        <v>165893392</v>
      </c>
      <c r="K91" s="26">
        <f>SUM(K92:K100)</f>
        <v>145154946</v>
      </c>
    </row>
    <row r="92" spans="1:11" ht="12.75">
      <c r="A92" s="211" t="s">
        <v>183</v>
      </c>
      <c r="B92" s="212"/>
      <c r="C92" s="212"/>
      <c r="D92" s="212"/>
      <c r="E92" s="212"/>
      <c r="F92" s="212"/>
      <c r="G92" s="212"/>
      <c r="H92" s="213"/>
      <c r="I92" s="4">
        <v>84</v>
      </c>
      <c r="J92" s="27">
        <v>0</v>
      </c>
      <c r="K92" s="27">
        <v>0</v>
      </c>
    </row>
    <row r="93" spans="1:11" ht="12.75">
      <c r="A93" s="211" t="s">
        <v>345</v>
      </c>
      <c r="B93" s="212"/>
      <c r="C93" s="212"/>
      <c r="D93" s="212"/>
      <c r="E93" s="212"/>
      <c r="F93" s="212"/>
      <c r="G93" s="212"/>
      <c r="H93" s="213"/>
      <c r="I93" s="4">
        <v>85</v>
      </c>
      <c r="J93" s="27">
        <v>0</v>
      </c>
      <c r="K93" s="27">
        <v>0</v>
      </c>
    </row>
    <row r="94" spans="1:11" ht="12.75">
      <c r="A94" s="211" t="s">
        <v>0</v>
      </c>
      <c r="B94" s="212"/>
      <c r="C94" s="212"/>
      <c r="D94" s="212"/>
      <c r="E94" s="212"/>
      <c r="F94" s="212"/>
      <c r="G94" s="212"/>
      <c r="H94" s="213"/>
      <c r="I94" s="4">
        <v>86</v>
      </c>
      <c r="J94" s="27">
        <v>111082536</v>
      </c>
      <c r="K94" s="27">
        <v>94917950</v>
      </c>
    </row>
    <row r="95" spans="1:11" ht="12.75">
      <c r="A95" s="211" t="s">
        <v>346</v>
      </c>
      <c r="B95" s="212"/>
      <c r="C95" s="212"/>
      <c r="D95" s="212"/>
      <c r="E95" s="212"/>
      <c r="F95" s="212"/>
      <c r="G95" s="212"/>
      <c r="H95" s="213"/>
      <c r="I95" s="4">
        <v>87</v>
      </c>
      <c r="J95" s="27">
        <v>0</v>
      </c>
      <c r="K95" s="27">
        <v>0</v>
      </c>
    </row>
    <row r="96" spans="1:11" ht="12.75">
      <c r="A96" s="211" t="s">
        <v>347</v>
      </c>
      <c r="B96" s="212"/>
      <c r="C96" s="212"/>
      <c r="D96" s="212"/>
      <c r="E96" s="212"/>
      <c r="F96" s="212"/>
      <c r="G96" s="212"/>
      <c r="H96" s="213"/>
      <c r="I96" s="4">
        <v>88</v>
      </c>
      <c r="J96" s="27">
        <v>0</v>
      </c>
      <c r="K96" s="27">
        <v>0</v>
      </c>
    </row>
    <row r="97" spans="1:11" ht="12.75">
      <c r="A97" s="211" t="s">
        <v>348</v>
      </c>
      <c r="B97" s="212"/>
      <c r="C97" s="212"/>
      <c r="D97" s="212"/>
      <c r="E97" s="212"/>
      <c r="F97" s="212"/>
      <c r="G97" s="212"/>
      <c r="H97" s="213"/>
      <c r="I97" s="4">
        <v>89</v>
      </c>
      <c r="J97" s="27">
        <v>0</v>
      </c>
      <c r="K97" s="27">
        <v>0</v>
      </c>
    </row>
    <row r="98" spans="1:11" ht="12.75">
      <c r="A98" s="211" t="s">
        <v>130</v>
      </c>
      <c r="B98" s="212"/>
      <c r="C98" s="212"/>
      <c r="D98" s="212"/>
      <c r="E98" s="212"/>
      <c r="F98" s="212"/>
      <c r="G98" s="212"/>
      <c r="H98" s="213"/>
      <c r="I98" s="4">
        <v>90</v>
      </c>
      <c r="J98" s="27">
        <v>51477788</v>
      </c>
      <c r="K98" s="27">
        <v>47156012</v>
      </c>
    </row>
    <row r="99" spans="1:11" ht="12.75">
      <c r="A99" s="211" t="s">
        <v>128</v>
      </c>
      <c r="B99" s="212"/>
      <c r="C99" s="212"/>
      <c r="D99" s="212"/>
      <c r="E99" s="212"/>
      <c r="F99" s="212"/>
      <c r="G99" s="212"/>
      <c r="H99" s="213"/>
      <c r="I99" s="4">
        <v>91</v>
      </c>
      <c r="J99" s="27">
        <v>3333068</v>
      </c>
      <c r="K99" s="27">
        <v>3080984</v>
      </c>
    </row>
    <row r="100" spans="1:11" ht="12.75">
      <c r="A100" s="211" t="s">
        <v>129</v>
      </c>
      <c r="B100" s="212"/>
      <c r="C100" s="212"/>
      <c r="D100" s="212"/>
      <c r="E100" s="212"/>
      <c r="F100" s="212"/>
      <c r="G100" s="212"/>
      <c r="H100" s="213"/>
      <c r="I100" s="4">
        <v>92</v>
      </c>
      <c r="J100" s="27">
        <v>0</v>
      </c>
      <c r="K100" s="27">
        <v>0</v>
      </c>
    </row>
    <row r="101" spans="1:11" ht="12.75">
      <c r="A101" s="192" t="s">
        <v>48</v>
      </c>
      <c r="B101" s="193"/>
      <c r="C101" s="193"/>
      <c r="D101" s="193"/>
      <c r="E101" s="193"/>
      <c r="F101" s="193"/>
      <c r="G101" s="193"/>
      <c r="H101" s="194"/>
      <c r="I101" s="4">
        <v>93</v>
      </c>
      <c r="J101" s="26">
        <f>SUM(J102:J113)</f>
        <v>280503918</v>
      </c>
      <c r="K101" s="26">
        <f>SUM(K102:K113)</f>
        <v>300578478</v>
      </c>
    </row>
    <row r="102" spans="1:11" ht="12.75">
      <c r="A102" s="211" t="s">
        <v>183</v>
      </c>
      <c r="B102" s="212"/>
      <c r="C102" s="212"/>
      <c r="D102" s="212"/>
      <c r="E102" s="212"/>
      <c r="F102" s="212"/>
      <c r="G102" s="212"/>
      <c r="H102" s="213"/>
      <c r="I102" s="4">
        <v>94</v>
      </c>
      <c r="J102" s="27">
        <v>10108431</v>
      </c>
      <c r="K102" s="27">
        <v>11631862</v>
      </c>
    </row>
    <row r="103" spans="1:11" ht="12.75">
      <c r="A103" s="211" t="s">
        <v>345</v>
      </c>
      <c r="B103" s="212"/>
      <c r="C103" s="212"/>
      <c r="D103" s="212"/>
      <c r="E103" s="212"/>
      <c r="F103" s="212"/>
      <c r="G103" s="212"/>
      <c r="H103" s="213"/>
      <c r="I103" s="4">
        <v>95</v>
      </c>
      <c r="J103" s="27">
        <v>0</v>
      </c>
      <c r="K103" s="27">
        <v>0</v>
      </c>
    </row>
    <row r="104" spans="1:11" ht="12.75">
      <c r="A104" s="211" t="s">
        <v>0</v>
      </c>
      <c r="B104" s="212"/>
      <c r="C104" s="212"/>
      <c r="D104" s="212"/>
      <c r="E104" s="212"/>
      <c r="F104" s="212"/>
      <c r="G104" s="212"/>
      <c r="H104" s="213"/>
      <c r="I104" s="4">
        <v>96</v>
      </c>
      <c r="J104" s="27">
        <v>96934210</v>
      </c>
      <c r="K104" s="27">
        <v>98443057</v>
      </c>
    </row>
    <row r="105" spans="1:11" ht="12.75">
      <c r="A105" s="211" t="s">
        <v>346</v>
      </c>
      <c r="B105" s="212"/>
      <c r="C105" s="212"/>
      <c r="D105" s="212"/>
      <c r="E105" s="212"/>
      <c r="F105" s="212"/>
      <c r="G105" s="212"/>
      <c r="H105" s="213"/>
      <c r="I105" s="4">
        <v>97</v>
      </c>
      <c r="J105" s="27">
        <v>24745</v>
      </c>
      <c r="K105" s="27">
        <v>1625</v>
      </c>
    </row>
    <row r="106" spans="1:11" ht="12.75">
      <c r="A106" s="211" t="s">
        <v>347</v>
      </c>
      <c r="B106" s="212"/>
      <c r="C106" s="212"/>
      <c r="D106" s="212"/>
      <c r="E106" s="212"/>
      <c r="F106" s="212"/>
      <c r="G106" s="212"/>
      <c r="H106" s="213"/>
      <c r="I106" s="4">
        <v>98</v>
      </c>
      <c r="J106" s="27">
        <v>121083603</v>
      </c>
      <c r="K106" s="27">
        <v>136635752</v>
      </c>
    </row>
    <row r="107" spans="1:11" ht="12.75">
      <c r="A107" s="211" t="s">
        <v>348</v>
      </c>
      <c r="B107" s="212"/>
      <c r="C107" s="212"/>
      <c r="D107" s="212"/>
      <c r="E107" s="212"/>
      <c r="F107" s="212"/>
      <c r="G107" s="212"/>
      <c r="H107" s="213"/>
      <c r="I107" s="4">
        <v>99</v>
      </c>
      <c r="J107" s="27">
        <v>0</v>
      </c>
      <c r="K107" s="27">
        <v>0</v>
      </c>
    </row>
    <row r="108" spans="1:11" ht="12.75">
      <c r="A108" s="211" t="s">
        <v>130</v>
      </c>
      <c r="B108" s="212"/>
      <c r="C108" s="212"/>
      <c r="D108" s="212"/>
      <c r="E108" s="212"/>
      <c r="F108" s="212"/>
      <c r="G108" s="212"/>
      <c r="H108" s="213"/>
      <c r="I108" s="4">
        <v>100</v>
      </c>
      <c r="J108" s="27">
        <v>16474037</v>
      </c>
      <c r="K108" s="27">
        <v>21656493</v>
      </c>
    </row>
    <row r="109" spans="1:11" ht="12.75">
      <c r="A109" s="211" t="s">
        <v>131</v>
      </c>
      <c r="B109" s="212"/>
      <c r="C109" s="212"/>
      <c r="D109" s="212"/>
      <c r="E109" s="212"/>
      <c r="F109" s="212"/>
      <c r="G109" s="212"/>
      <c r="H109" s="213"/>
      <c r="I109" s="4">
        <v>101</v>
      </c>
      <c r="J109" s="27">
        <v>7937250</v>
      </c>
      <c r="K109" s="27">
        <v>9654837</v>
      </c>
    </row>
    <row r="110" spans="1:11" ht="12.75">
      <c r="A110" s="211" t="s">
        <v>132</v>
      </c>
      <c r="B110" s="212"/>
      <c r="C110" s="212"/>
      <c r="D110" s="212"/>
      <c r="E110" s="212"/>
      <c r="F110" s="212"/>
      <c r="G110" s="212"/>
      <c r="H110" s="213"/>
      <c r="I110" s="4">
        <v>102</v>
      </c>
      <c r="J110" s="27">
        <v>15140376</v>
      </c>
      <c r="K110" s="27">
        <v>9193889</v>
      </c>
    </row>
    <row r="111" spans="1:11" ht="12.75">
      <c r="A111" s="211" t="s">
        <v>135</v>
      </c>
      <c r="B111" s="212"/>
      <c r="C111" s="212"/>
      <c r="D111" s="212"/>
      <c r="E111" s="212"/>
      <c r="F111" s="212"/>
      <c r="G111" s="212"/>
      <c r="H111" s="213"/>
      <c r="I111" s="4">
        <v>103</v>
      </c>
      <c r="J111" s="27">
        <v>1016650</v>
      </c>
      <c r="K111" s="27">
        <v>1185253</v>
      </c>
    </row>
    <row r="112" spans="1:11" ht="12.75">
      <c r="A112" s="211" t="s">
        <v>133</v>
      </c>
      <c r="B112" s="212"/>
      <c r="C112" s="212"/>
      <c r="D112" s="212"/>
      <c r="E112" s="212"/>
      <c r="F112" s="212"/>
      <c r="G112" s="212"/>
      <c r="H112" s="213"/>
      <c r="I112" s="4">
        <v>104</v>
      </c>
      <c r="J112" s="27">
        <v>0</v>
      </c>
      <c r="K112" s="27">
        <v>0</v>
      </c>
    </row>
    <row r="113" spans="1:11" ht="12.75">
      <c r="A113" s="211" t="s">
        <v>134</v>
      </c>
      <c r="B113" s="212"/>
      <c r="C113" s="212"/>
      <c r="D113" s="212"/>
      <c r="E113" s="212"/>
      <c r="F113" s="212"/>
      <c r="G113" s="212"/>
      <c r="H113" s="213"/>
      <c r="I113" s="4">
        <v>105</v>
      </c>
      <c r="J113" s="27">
        <v>11784616</v>
      </c>
      <c r="K113" s="27">
        <v>12175710</v>
      </c>
    </row>
    <row r="114" spans="1:11" ht="12.75">
      <c r="A114" s="192" t="s">
        <v>1</v>
      </c>
      <c r="B114" s="193"/>
      <c r="C114" s="193"/>
      <c r="D114" s="193"/>
      <c r="E114" s="193"/>
      <c r="F114" s="193"/>
      <c r="G114" s="193"/>
      <c r="H114" s="194"/>
      <c r="I114" s="4">
        <v>106</v>
      </c>
      <c r="J114" s="27">
        <v>5337734</v>
      </c>
      <c r="K114" s="27">
        <v>7436967</v>
      </c>
    </row>
    <row r="115" spans="1:11" ht="12.75">
      <c r="A115" s="192" t="s">
        <v>52</v>
      </c>
      <c r="B115" s="193"/>
      <c r="C115" s="193"/>
      <c r="D115" s="193"/>
      <c r="E115" s="193"/>
      <c r="F115" s="193"/>
      <c r="G115" s="193"/>
      <c r="H115" s="194"/>
      <c r="I115" s="4">
        <v>107</v>
      </c>
      <c r="J115" s="26">
        <f>J70+J87+J91+J101+J114</f>
        <v>1065625488</v>
      </c>
      <c r="K115" s="26">
        <f>K70+K87+K91+K101+K114</f>
        <v>1068415727</v>
      </c>
    </row>
    <row r="116" spans="1:11" ht="12.75">
      <c r="A116" s="200" t="s">
        <v>87</v>
      </c>
      <c r="B116" s="201"/>
      <c r="C116" s="201"/>
      <c r="D116" s="201"/>
      <c r="E116" s="201"/>
      <c r="F116" s="201"/>
      <c r="G116" s="201"/>
      <c r="H116" s="202"/>
      <c r="I116" s="5">
        <v>108</v>
      </c>
      <c r="J116" s="28">
        <v>58822624</v>
      </c>
      <c r="K116" s="28">
        <v>54829402</v>
      </c>
    </row>
    <row r="117" spans="1:11" ht="12.75">
      <c r="A117" s="203" t="s">
        <v>384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207" t="s">
        <v>285</v>
      </c>
      <c r="B118" s="208"/>
      <c r="C118" s="208"/>
      <c r="D118" s="208"/>
      <c r="E118" s="208"/>
      <c r="F118" s="208"/>
      <c r="G118" s="208"/>
      <c r="H118" s="208"/>
      <c r="I118" s="209"/>
      <c r="J118" s="209"/>
      <c r="K118" s="210"/>
    </row>
    <row r="119" spans="1:11" ht="12.75">
      <c r="A119" s="211" t="s">
        <v>8</v>
      </c>
      <c r="B119" s="212"/>
      <c r="C119" s="212"/>
      <c r="D119" s="212"/>
      <c r="E119" s="212"/>
      <c r="F119" s="212"/>
      <c r="G119" s="212"/>
      <c r="H119" s="213"/>
      <c r="I119" s="4">
        <v>109</v>
      </c>
      <c r="J119" s="27"/>
      <c r="K119" s="27"/>
    </row>
    <row r="120" spans="1:11" ht="12.75">
      <c r="A120" s="195" t="s">
        <v>9</v>
      </c>
      <c r="B120" s="196"/>
      <c r="C120" s="196"/>
      <c r="D120" s="196"/>
      <c r="E120" s="196"/>
      <c r="F120" s="196"/>
      <c r="G120" s="196"/>
      <c r="H120" s="197"/>
      <c r="I120" s="7">
        <v>110</v>
      </c>
      <c r="J120" s="28"/>
      <c r="K120" s="28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98" t="s">
        <v>136</v>
      </c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</row>
    <row r="123" spans="1:11" ht="12.75">
      <c r="A123" s="198"/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</row>
  </sheetData>
  <sheetProtection/>
  <mergeCells count="123">
    <mergeCell ref="A1:J1"/>
    <mergeCell ref="K1:K2"/>
    <mergeCell ref="A2:J2"/>
    <mergeCell ref="A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7:K116 J80:K85">
      <formula1>0</formula1>
    </dataValidation>
  </dataValidations>
  <printOptions horizontalCentered="1"/>
  <pageMargins left="0.7480314960629921" right="0.7480314960629921" top="0.5905511811023623" bottom="0.3937007874015748" header="0.31496062992125984" footer="0.11811023622047245"/>
  <pageSetup horizontalDpi="600" verticalDpi="600" orientation="portrait" paperSize="9" scale="75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B53">
      <selection activeCell="J49" sqref="J49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27" t="s">
        <v>225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 ht="12.75">
      <c r="A2" s="231" t="s">
        <v>435</v>
      </c>
      <c r="B2" s="232"/>
      <c r="C2" s="232"/>
      <c r="D2" s="232"/>
      <c r="E2" s="232"/>
      <c r="F2" s="232"/>
      <c r="G2" s="232"/>
      <c r="H2" s="232"/>
      <c r="I2" s="232"/>
      <c r="J2" s="232"/>
      <c r="K2" s="230"/>
    </row>
    <row r="3" spans="1:11" ht="12.75">
      <c r="A3" s="94"/>
      <c r="B3" s="101"/>
      <c r="C3" s="101"/>
      <c r="D3" s="101"/>
      <c r="E3" s="101"/>
      <c r="F3" s="101"/>
      <c r="G3" s="101"/>
      <c r="H3" s="101"/>
      <c r="I3" s="101"/>
      <c r="J3" s="101"/>
      <c r="K3" s="29"/>
    </row>
    <row r="4" spans="1:11" ht="12.75">
      <c r="A4" s="251" t="s">
        <v>434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54" t="s">
        <v>89</v>
      </c>
      <c r="B5" s="254"/>
      <c r="C5" s="254"/>
      <c r="D5" s="254"/>
      <c r="E5" s="254"/>
      <c r="F5" s="254"/>
      <c r="G5" s="254"/>
      <c r="H5" s="254"/>
      <c r="I5" s="95" t="s">
        <v>385</v>
      </c>
      <c r="J5" s="97" t="s">
        <v>221</v>
      </c>
      <c r="K5" s="97" t="s">
        <v>222</v>
      </c>
    </row>
    <row r="6" spans="1:11" ht="12.75">
      <c r="A6" s="223">
        <v>1</v>
      </c>
      <c r="B6" s="223"/>
      <c r="C6" s="223"/>
      <c r="D6" s="223"/>
      <c r="E6" s="223"/>
      <c r="F6" s="223"/>
      <c r="G6" s="223"/>
      <c r="H6" s="223"/>
      <c r="I6" s="99">
        <v>2</v>
      </c>
      <c r="J6" s="98">
        <v>3</v>
      </c>
      <c r="K6" s="98">
        <v>4</v>
      </c>
    </row>
    <row r="7" spans="1:11" ht="12.75">
      <c r="A7" s="207" t="s">
        <v>53</v>
      </c>
      <c r="B7" s="208"/>
      <c r="C7" s="208"/>
      <c r="D7" s="208"/>
      <c r="E7" s="208"/>
      <c r="F7" s="208"/>
      <c r="G7" s="208"/>
      <c r="H7" s="222"/>
      <c r="I7" s="6">
        <v>111</v>
      </c>
      <c r="J7" s="38">
        <f>SUM(J8:J9)</f>
        <v>918374454</v>
      </c>
      <c r="K7" s="38">
        <f>SUM(K8:K9)</f>
        <v>886047939</v>
      </c>
    </row>
    <row r="8" spans="1:11" ht="12.75">
      <c r="A8" s="192" t="s">
        <v>223</v>
      </c>
      <c r="B8" s="193"/>
      <c r="C8" s="193"/>
      <c r="D8" s="193"/>
      <c r="E8" s="193"/>
      <c r="F8" s="193"/>
      <c r="G8" s="193"/>
      <c r="H8" s="194"/>
      <c r="I8" s="4">
        <v>112</v>
      </c>
      <c r="J8" s="27">
        <v>891296886</v>
      </c>
      <c r="K8" s="27">
        <v>865053551</v>
      </c>
    </row>
    <row r="9" spans="1:11" ht="12.75">
      <c r="A9" s="192" t="s">
        <v>140</v>
      </c>
      <c r="B9" s="193"/>
      <c r="C9" s="193"/>
      <c r="D9" s="193"/>
      <c r="E9" s="193"/>
      <c r="F9" s="193"/>
      <c r="G9" s="193"/>
      <c r="H9" s="194"/>
      <c r="I9" s="4">
        <v>113</v>
      </c>
      <c r="J9" s="27">
        <v>27077568</v>
      </c>
      <c r="K9" s="27">
        <v>20994388</v>
      </c>
    </row>
    <row r="10" spans="1:11" ht="12.75">
      <c r="A10" s="192" t="s">
        <v>12</v>
      </c>
      <c r="B10" s="193"/>
      <c r="C10" s="193"/>
      <c r="D10" s="193"/>
      <c r="E10" s="193"/>
      <c r="F10" s="193"/>
      <c r="G10" s="193"/>
      <c r="H10" s="194"/>
      <c r="I10" s="4">
        <v>114</v>
      </c>
      <c r="J10" s="26">
        <f>J11+J12+J16+J20+J21+J22+J25+J26</f>
        <v>866261849</v>
      </c>
      <c r="K10" s="26">
        <f>K11+K12+K16+K20+K21+K22+K25+K26</f>
        <v>846190454</v>
      </c>
    </row>
    <row r="11" spans="1:11" ht="12.75">
      <c r="A11" s="192" t="s">
        <v>141</v>
      </c>
      <c r="B11" s="193"/>
      <c r="C11" s="193"/>
      <c r="D11" s="193"/>
      <c r="E11" s="193"/>
      <c r="F11" s="193"/>
      <c r="G11" s="193"/>
      <c r="H11" s="194"/>
      <c r="I11" s="4">
        <v>115</v>
      </c>
      <c r="J11" s="27">
        <v>351770</v>
      </c>
      <c r="K11" s="27">
        <v>10448255</v>
      </c>
    </row>
    <row r="12" spans="1:11" ht="12.75">
      <c r="A12" s="192" t="s">
        <v>49</v>
      </c>
      <c r="B12" s="193"/>
      <c r="C12" s="193"/>
      <c r="D12" s="193"/>
      <c r="E12" s="193"/>
      <c r="F12" s="193"/>
      <c r="G12" s="193"/>
      <c r="H12" s="194"/>
      <c r="I12" s="4">
        <v>116</v>
      </c>
      <c r="J12" s="26">
        <f>SUM(J13:J15)</f>
        <v>562625786</v>
      </c>
      <c r="K12" s="26">
        <f>SUM(K13:K15)</f>
        <v>543354172</v>
      </c>
    </row>
    <row r="13" spans="1:11" ht="12.75">
      <c r="A13" s="211" t="s">
        <v>202</v>
      </c>
      <c r="B13" s="212"/>
      <c r="C13" s="212"/>
      <c r="D13" s="212"/>
      <c r="E13" s="212"/>
      <c r="F13" s="212"/>
      <c r="G13" s="212"/>
      <c r="H13" s="213"/>
      <c r="I13" s="4">
        <v>117</v>
      </c>
      <c r="J13" s="27">
        <v>381663324</v>
      </c>
      <c r="K13" s="27">
        <v>387791453</v>
      </c>
    </row>
    <row r="14" spans="1:11" ht="12.75">
      <c r="A14" s="211" t="s">
        <v>203</v>
      </c>
      <c r="B14" s="212"/>
      <c r="C14" s="212"/>
      <c r="D14" s="212"/>
      <c r="E14" s="212"/>
      <c r="F14" s="212"/>
      <c r="G14" s="212"/>
      <c r="H14" s="213"/>
      <c r="I14" s="4">
        <v>118</v>
      </c>
      <c r="J14" s="27">
        <v>77370445</v>
      </c>
      <c r="K14" s="27">
        <v>74718389</v>
      </c>
    </row>
    <row r="15" spans="1:11" ht="12.75">
      <c r="A15" s="211" t="s">
        <v>92</v>
      </c>
      <c r="B15" s="212"/>
      <c r="C15" s="212"/>
      <c r="D15" s="212"/>
      <c r="E15" s="212"/>
      <c r="F15" s="212"/>
      <c r="G15" s="212"/>
      <c r="H15" s="213"/>
      <c r="I15" s="4">
        <v>119</v>
      </c>
      <c r="J15" s="27">
        <v>103592017</v>
      </c>
      <c r="K15" s="27">
        <v>80844330</v>
      </c>
    </row>
    <row r="16" spans="1:11" ht="12.75">
      <c r="A16" s="192" t="s">
        <v>50</v>
      </c>
      <c r="B16" s="193"/>
      <c r="C16" s="193"/>
      <c r="D16" s="193"/>
      <c r="E16" s="193"/>
      <c r="F16" s="193"/>
      <c r="G16" s="193"/>
      <c r="H16" s="194"/>
      <c r="I16" s="4">
        <v>120</v>
      </c>
      <c r="J16" s="26">
        <f>SUM(J17:J19)</f>
        <v>203638265</v>
      </c>
      <c r="K16" s="26">
        <f>SUM(K17:K19)</f>
        <v>210209268</v>
      </c>
    </row>
    <row r="17" spans="1:11" ht="12.75">
      <c r="A17" s="211" t="s">
        <v>93</v>
      </c>
      <c r="B17" s="212"/>
      <c r="C17" s="212"/>
      <c r="D17" s="212"/>
      <c r="E17" s="212"/>
      <c r="F17" s="212"/>
      <c r="G17" s="212"/>
      <c r="H17" s="213"/>
      <c r="I17" s="4">
        <v>121</v>
      </c>
      <c r="J17" s="27">
        <v>115800458</v>
      </c>
      <c r="K17" s="27">
        <v>119715676</v>
      </c>
    </row>
    <row r="18" spans="1:11" ht="12.75">
      <c r="A18" s="211" t="s">
        <v>94</v>
      </c>
      <c r="B18" s="212"/>
      <c r="C18" s="212"/>
      <c r="D18" s="212"/>
      <c r="E18" s="212"/>
      <c r="F18" s="212"/>
      <c r="G18" s="212"/>
      <c r="H18" s="213"/>
      <c r="I18" s="4">
        <v>122</v>
      </c>
      <c r="J18" s="27">
        <v>58120059</v>
      </c>
      <c r="K18" s="27">
        <v>59766167</v>
      </c>
    </row>
    <row r="19" spans="1:11" ht="12.75">
      <c r="A19" s="211" t="s">
        <v>95</v>
      </c>
      <c r="B19" s="212"/>
      <c r="C19" s="212"/>
      <c r="D19" s="212"/>
      <c r="E19" s="212"/>
      <c r="F19" s="212"/>
      <c r="G19" s="212"/>
      <c r="H19" s="213"/>
      <c r="I19" s="4">
        <v>123</v>
      </c>
      <c r="J19" s="27">
        <v>29717748</v>
      </c>
      <c r="K19" s="27">
        <v>30727425</v>
      </c>
    </row>
    <row r="20" spans="1:11" ht="12.75">
      <c r="A20" s="192" t="s">
        <v>142</v>
      </c>
      <c r="B20" s="193"/>
      <c r="C20" s="193"/>
      <c r="D20" s="193"/>
      <c r="E20" s="193"/>
      <c r="F20" s="193"/>
      <c r="G20" s="193"/>
      <c r="H20" s="194"/>
      <c r="I20" s="4">
        <v>124</v>
      </c>
      <c r="J20" s="27">
        <v>47801398</v>
      </c>
      <c r="K20" s="27">
        <v>41656577</v>
      </c>
    </row>
    <row r="21" spans="1:11" ht="12.75">
      <c r="A21" s="192" t="s">
        <v>143</v>
      </c>
      <c r="B21" s="193"/>
      <c r="C21" s="193"/>
      <c r="D21" s="193"/>
      <c r="E21" s="193"/>
      <c r="F21" s="193"/>
      <c r="G21" s="193"/>
      <c r="H21" s="194"/>
      <c r="I21" s="4">
        <v>125</v>
      </c>
      <c r="J21" s="27">
        <v>36285951</v>
      </c>
      <c r="K21" s="27">
        <v>36597909</v>
      </c>
    </row>
    <row r="22" spans="1:11" ht="12.75">
      <c r="A22" s="192" t="s">
        <v>51</v>
      </c>
      <c r="B22" s="193"/>
      <c r="C22" s="193"/>
      <c r="D22" s="193"/>
      <c r="E22" s="193"/>
      <c r="F22" s="193"/>
      <c r="G22" s="193"/>
      <c r="H22" s="194"/>
      <c r="I22" s="4">
        <v>126</v>
      </c>
      <c r="J22" s="26">
        <f>SUM(J23:J24)</f>
        <v>1035829</v>
      </c>
      <c r="K22" s="26">
        <f>SUM(K23:K24)</f>
        <v>15522</v>
      </c>
    </row>
    <row r="23" spans="1:11" ht="12.75">
      <c r="A23" s="211" t="s">
        <v>188</v>
      </c>
      <c r="B23" s="212"/>
      <c r="C23" s="212"/>
      <c r="D23" s="212"/>
      <c r="E23" s="212"/>
      <c r="F23" s="212"/>
      <c r="G23" s="212"/>
      <c r="H23" s="213"/>
      <c r="I23" s="4">
        <v>127</v>
      </c>
      <c r="J23" s="27">
        <v>0</v>
      </c>
      <c r="K23" s="27">
        <v>0</v>
      </c>
    </row>
    <row r="24" spans="1:11" ht="12.75">
      <c r="A24" s="211" t="s">
        <v>189</v>
      </c>
      <c r="B24" s="212"/>
      <c r="C24" s="212"/>
      <c r="D24" s="212"/>
      <c r="E24" s="212"/>
      <c r="F24" s="212"/>
      <c r="G24" s="212"/>
      <c r="H24" s="213"/>
      <c r="I24" s="4">
        <v>128</v>
      </c>
      <c r="J24" s="27">
        <v>1035829</v>
      </c>
      <c r="K24" s="27">
        <v>15522</v>
      </c>
    </row>
    <row r="25" spans="1:11" ht="12.75">
      <c r="A25" s="192" t="s">
        <v>144</v>
      </c>
      <c r="B25" s="193"/>
      <c r="C25" s="193"/>
      <c r="D25" s="193"/>
      <c r="E25" s="193"/>
      <c r="F25" s="193"/>
      <c r="G25" s="193"/>
      <c r="H25" s="194"/>
      <c r="I25" s="4">
        <v>129</v>
      </c>
      <c r="J25" s="27">
        <v>0</v>
      </c>
      <c r="K25" s="27">
        <v>0</v>
      </c>
    </row>
    <row r="26" spans="1:11" ht="12.75">
      <c r="A26" s="192" t="s">
        <v>80</v>
      </c>
      <c r="B26" s="193"/>
      <c r="C26" s="193"/>
      <c r="D26" s="193"/>
      <c r="E26" s="193"/>
      <c r="F26" s="193"/>
      <c r="G26" s="193"/>
      <c r="H26" s="194"/>
      <c r="I26" s="4">
        <v>130</v>
      </c>
      <c r="J26" s="27">
        <v>14522850</v>
      </c>
      <c r="K26" s="27">
        <v>3908751</v>
      </c>
    </row>
    <row r="27" spans="1:11" ht="12.75">
      <c r="A27" s="192" t="s">
        <v>315</v>
      </c>
      <c r="B27" s="193"/>
      <c r="C27" s="193"/>
      <c r="D27" s="193"/>
      <c r="E27" s="193"/>
      <c r="F27" s="193"/>
      <c r="G27" s="193"/>
      <c r="H27" s="194"/>
      <c r="I27" s="4">
        <v>131</v>
      </c>
      <c r="J27" s="26">
        <f>SUM(J28:J32)</f>
        <v>19966198</v>
      </c>
      <c r="K27" s="26">
        <f>SUM(K28:K32)</f>
        <v>17351628</v>
      </c>
    </row>
    <row r="28" spans="1:11" ht="12.75">
      <c r="A28" s="192" t="s">
        <v>329</v>
      </c>
      <c r="B28" s="193"/>
      <c r="C28" s="193"/>
      <c r="D28" s="193"/>
      <c r="E28" s="193"/>
      <c r="F28" s="193"/>
      <c r="G28" s="193"/>
      <c r="H28" s="194"/>
      <c r="I28" s="4">
        <v>132</v>
      </c>
      <c r="J28" s="27">
        <v>9561613</v>
      </c>
      <c r="K28" s="27">
        <v>8176138</v>
      </c>
    </row>
    <row r="29" spans="1:11" ht="12.75">
      <c r="A29" s="192" t="s">
        <v>226</v>
      </c>
      <c r="B29" s="193"/>
      <c r="C29" s="193"/>
      <c r="D29" s="193"/>
      <c r="E29" s="193"/>
      <c r="F29" s="193"/>
      <c r="G29" s="193"/>
      <c r="H29" s="194"/>
      <c r="I29" s="4">
        <v>133</v>
      </c>
      <c r="J29" s="27">
        <v>10340281</v>
      </c>
      <c r="K29" s="27">
        <v>8883400</v>
      </c>
    </row>
    <row r="30" spans="1:11" ht="12.75">
      <c r="A30" s="192" t="s">
        <v>190</v>
      </c>
      <c r="B30" s="193"/>
      <c r="C30" s="193"/>
      <c r="D30" s="193"/>
      <c r="E30" s="193"/>
      <c r="F30" s="193"/>
      <c r="G30" s="193"/>
      <c r="H30" s="194"/>
      <c r="I30" s="4">
        <v>134</v>
      </c>
      <c r="J30" s="27">
        <v>0</v>
      </c>
      <c r="K30" s="27">
        <v>0</v>
      </c>
    </row>
    <row r="31" spans="1:11" ht="12.75">
      <c r="A31" s="192" t="s">
        <v>325</v>
      </c>
      <c r="B31" s="193"/>
      <c r="C31" s="193"/>
      <c r="D31" s="193"/>
      <c r="E31" s="193"/>
      <c r="F31" s="193"/>
      <c r="G31" s="193"/>
      <c r="H31" s="194"/>
      <c r="I31" s="4">
        <v>135</v>
      </c>
      <c r="J31" s="27">
        <v>0</v>
      </c>
      <c r="K31" s="27">
        <v>0</v>
      </c>
    </row>
    <row r="32" spans="1:11" ht="12.75">
      <c r="A32" s="192" t="s">
        <v>191</v>
      </c>
      <c r="B32" s="193"/>
      <c r="C32" s="193"/>
      <c r="D32" s="193"/>
      <c r="E32" s="193"/>
      <c r="F32" s="193"/>
      <c r="G32" s="193"/>
      <c r="H32" s="194"/>
      <c r="I32" s="4">
        <v>136</v>
      </c>
      <c r="J32" s="27">
        <v>64304</v>
      </c>
      <c r="K32" s="27">
        <v>292090</v>
      </c>
    </row>
    <row r="33" spans="1:11" ht="12.75">
      <c r="A33" s="192" t="s">
        <v>316</v>
      </c>
      <c r="B33" s="193"/>
      <c r="C33" s="193"/>
      <c r="D33" s="193"/>
      <c r="E33" s="193"/>
      <c r="F33" s="193"/>
      <c r="G33" s="193"/>
      <c r="H33" s="194"/>
      <c r="I33" s="4">
        <v>137</v>
      </c>
      <c r="J33" s="26">
        <f>SUM(J34:J37)</f>
        <v>25920546</v>
      </c>
      <c r="K33" s="26">
        <f>SUM(K34:K37)</f>
        <v>23117497</v>
      </c>
    </row>
    <row r="34" spans="1:11" ht="12.75">
      <c r="A34" s="192" t="s">
        <v>97</v>
      </c>
      <c r="B34" s="193"/>
      <c r="C34" s="193"/>
      <c r="D34" s="193"/>
      <c r="E34" s="193"/>
      <c r="F34" s="193"/>
      <c r="G34" s="193"/>
      <c r="H34" s="194"/>
      <c r="I34" s="4">
        <v>138</v>
      </c>
      <c r="J34" s="27">
        <v>6186796</v>
      </c>
      <c r="K34" s="27">
        <v>3547503</v>
      </c>
    </row>
    <row r="35" spans="1:11" ht="12.75">
      <c r="A35" s="192" t="s">
        <v>96</v>
      </c>
      <c r="B35" s="193"/>
      <c r="C35" s="193"/>
      <c r="D35" s="193"/>
      <c r="E35" s="193"/>
      <c r="F35" s="193"/>
      <c r="G35" s="193"/>
      <c r="H35" s="194"/>
      <c r="I35" s="4">
        <v>139</v>
      </c>
      <c r="J35" s="27">
        <v>19684436</v>
      </c>
      <c r="K35" s="27">
        <v>19409606</v>
      </c>
    </row>
    <row r="36" spans="1:11" ht="12.75">
      <c r="A36" s="192" t="s">
        <v>326</v>
      </c>
      <c r="B36" s="193"/>
      <c r="C36" s="193"/>
      <c r="D36" s="193"/>
      <c r="E36" s="193"/>
      <c r="F36" s="193"/>
      <c r="G36" s="193"/>
      <c r="H36" s="194"/>
      <c r="I36" s="4">
        <v>140</v>
      </c>
      <c r="J36" s="27">
        <v>0</v>
      </c>
      <c r="K36" s="27">
        <v>0</v>
      </c>
    </row>
    <row r="37" spans="1:11" ht="12.75">
      <c r="A37" s="192" t="s">
        <v>98</v>
      </c>
      <c r="B37" s="193"/>
      <c r="C37" s="193"/>
      <c r="D37" s="193"/>
      <c r="E37" s="193"/>
      <c r="F37" s="193"/>
      <c r="G37" s="193"/>
      <c r="H37" s="194"/>
      <c r="I37" s="4">
        <v>141</v>
      </c>
      <c r="J37" s="27">
        <v>49314</v>
      </c>
      <c r="K37" s="27">
        <v>160388</v>
      </c>
    </row>
    <row r="38" spans="1:11" ht="12.75">
      <c r="A38" s="192" t="s">
        <v>295</v>
      </c>
      <c r="B38" s="193"/>
      <c r="C38" s="193"/>
      <c r="D38" s="193"/>
      <c r="E38" s="193"/>
      <c r="F38" s="193"/>
      <c r="G38" s="193"/>
      <c r="H38" s="194"/>
      <c r="I38" s="4">
        <v>142</v>
      </c>
      <c r="J38" s="27">
        <v>0</v>
      </c>
      <c r="K38" s="27">
        <v>0</v>
      </c>
    </row>
    <row r="39" spans="1:11" ht="12.75">
      <c r="A39" s="192" t="s">
        <v>296</v>
      </c>
      <c r="B39" s="193"/>
      <c r="C39" s="193"/>
      <c r="D39" s="193"/>
      <c r="E39" s="193"/>
      <c r="F39" s="193"/>
      <c r="G39" s="193"/>
      <c r="H39" s="194"/>
      <c r="I39" s="4">
        <v>143</v>
      </c>
      <c r="J39" s="27">
        <v>0</v>
      </c>
      <c r="K39" s="27">
        <v>0</v>
      </c>
    </row>
    <row r="40" spans="1:11" ht="12.75">
      <c r="A40" s="192" t="s">
        <v>327</v>
      </c>
      <c r="B40" s="193"/>
      <c r="C40" s="193"/>
      <c r="D40" s="193"/>
      <c r="E40" s="193"/>
      <c r="F40" s="193"/>
      <c r="G40" s="193"/>
      <c r="H40" s="194"/>
      <c r="I40" s="4">
        <v>144</v>
      </c>
      <c r="J40" s="27">
        <v>0</v>
      </c>
      <c r="K40" s="27">
        <v>0</v>
      </c>
    </row>
    <row r="41" spans="1:11" ht="12.75">
      <c r="A41" s="192" t="s">
        <v>328</v>
      </c>
      <c r="B41" s="193"/>
      <c r="C41" s="193"/>
      <c r="D41" s="193"/>
      <c r="E41" s="193"/>
      <c r="F41" s="193"/>
      <c r="G41" s="193"/>
      <c r="H41" s="194"/>
      <c r="I41" s="4">
        <v>145</v>
      </c>
      <c r="J41" s="27">
        <v>0</v>
      </c>
      <c r="K41" s="27">
        <v>0</v>
      </c>
    </row>
    <row r="42" spans="1:11" ht="12.75">
      <c r="A42" s="192" t="s">
        <v>317</v>
      </c>
      <c r="B42" s="193"/>
      <c r="C42" s="193"/>
      <c r="D42" s="193"/>
      <c r="E42" s="193"/>
      <c r="F42" s="193"/>
      <c r="G42" s="193"/>
      <c r="H42" s="194"/>
      <c r="I42" s="4">
        <v>146</v>
      </c>
      <c r="J42" s="26">
        <f>J7+J27+J38+J40</f>
        <v>938340652</v>
      </c>
      <c r="K42" s="26">
        <f>K7+K27+K38+K40</f>
        <v>903399567</v>
      </c>
    </row>
    <row r="43" spans="1:11" ht="12.75">
      <c r="A43" s="192" t="s">
        <v>318</v>
      </c>
      <c r="B43" s="193"/>
      <c r="C43" s="193"/>
      <c r="D43" s="193"/>
      <c r="E43" s="193"/>
      <c r="F43" s="193"/>
      <c r="G43" s="193"/>
      <c r="H43" s="194"/>
      <c r="I43" s="4">
        <v>147</v>
      </c>
      <c r="J43" s="26">
        <f>J10+J33+J39+J41</f>
        <v>892182395</v>
      </c>
      <c r="K43" s="26">
        <f>K10+K33+K39+K41</f>
        <v>869307951</v>
      </c>
    </row>
    <row r="44" spans="1:11" ht="12.75">
      <c r="A44" s="192" t="s">
        <v>338</v>
      </c>
      <c r="B44" s="193"/>
      <c r="C44" s="193"/>
      <c r="D44" s="193"/>
      <c r="E44" s="193"/>
      <c r="F44" s="193"/>
      <c r="G44" s="193"/>
      <c r="H44" s="194"/>
      <c r="I44" s="4">
        <v>148</v>
      </c>
      <c r="J44" s="26">
        <f>J42-J43</f>
        <v>46158257</v>
      </c>
      <c r="K44" s="26">
        <f>K42-K43</f>
        <v>34091616</v>
      </c>
    </row>
    <row r="45" spans="1:11" ht="12.75">
      <c r="A45" s="214" t="s">
        <v>320</v>
      </c>
      <c r="B45" s="215"/>
      <c r="C45" s="215"/>
      <c r="D45" s="215"/>
      <c r="E45" s="215"/>
      <c r="F45" s="215"/>
      <c r="G45" s="215"/>
      <c r="H45" s="216"/>
      <c r="I45" s="4">
        <v>149</v>
      </c>
      <c r="J45" s="26">
        <f>IF(J42&gt;J43,J42-J43,0)</f>
        <v>46158257</v>
      </c>
      <c r="K45" s="26">
        <f>IF(K42&gt;K43,K42-K43,0)</f>
        <v>34091616</v>
      </c>
    </row>
    <row r="46" spans="1:11" ht="12.75">
      <c r="A46" s="214" t="s">
        <v>321</v>
      </c>
      <c r="B46" s="215"/>
      <c r="C46" s="215"/>
      <c r="D46" s="215"/>
      <c r="E46" s="215"/>
      <c r="F46" s="215"/>
      <c r="G46" s="215"/>
      <c r="H46" s="216"/>
      <c r="I46" s="4">
        <v>150</v>
      </c>
      <c r="J46" s="26">
        <f>IF(J43&gt;J42,J43-J42,0)</f>
        <v>0</v>
      </c>
      <c r="K46" s="26">
        <f>IF(K43&gt;K42,K43-K42,0)</f>
        <v>0</v>
      </c>
    </row>
    <row r="47" spans="1:11" ht="12.75">
      <c r="A47" s="192" t="s">
        <v>319</v>
      </c>
      <c r="B47" s="193"/>
      <c r="C47" s="193"/>
      <c r="D47" s="193"/>
      <c r="E47" s="193"/>
      <c r="F47" s="193"/>
      <c r="G47" s="193"/>
      <c r="H47" s="194"/>
      <c r="I47" s="4">
        <v>151</v>
      </c>
      <c r="J47" s="27">
        <v>10992527</v>
      </c>
      <c r="K47" s="27">
        <v>8051321</v>
      </c>
    </row>
    <row r="48" spans="1:11" ht="12.75">
      <c r="A48" s="192" t="s">
        <v>339</v>
      </c>
      <c r="B48" s="193"/>
      <c r="C48" s="193"/>
      <c r="D48" s="193"/>
      <c r="E48" s="193"/>
      <c r="F48" s="193"/>
      <c r="G48" s="193"/>
      <c r="H48" s="194"/>
      <c r="I48" s="4">
        <v>152</v>
      </c>
      <c r="J48" s="26">
        <f>J44-J47</f>
        <v>35165730</v>
      </c>
      <c r="K48" s="26">
        <f>K44-K47</f>
        <v>26040295</v>
      </c>
    </row>
    <row r="49" spans="1:11" ht="12.75">
      <c r="A49" s="214" t="s">
        <v>292</v>
      </c>
      <c r="B49" s="215"/>
      <c r="C49" s="215"/>
      <c r="D49" s="215"/>
      <c r="E49" s="215"/>
      <c r="F49" s="215"/>
      <c r="G49" s="215"/>
      <c r="H49" s="216"/>
      <c r="I49" s="4">
        <v>153</v>
      </c>
      <c r="J49" s="26">
        <f>IF(J48&gt;0,J48,0)</f>
        <v>35165730</v>
      </c>
      <c r="K49" s="26">
        <f>IF(K48&gt;0,K48,0)</f>
        <v>26040295</v>
      </c>
    </row>
    <row r="50" spans="1:11" ht="12.75">
      <c r="A50" s="248" t="s">
        <v>322</v>
      </c>
      <c r="B50" s="249"/>
      <c r="C50" s="249"/>
      <c r="D50" s="249"/>
      <c r="E50" s="249"/>
      <c r="F50" s="249"/>
      <c r="G50" s="249"/>
      <c r="H50" s="250"/>
      <c r="I50" s="5">
        <v>154</v>
      </c>
      <c r="J50" s="32">
        <f>IF(J48&lt;0,-J48,0)</f>
        <v>0</v>
      </c>
      <c r="K50" s="32">
        <f>IF(K48&lt;0,-K48,0)</f>
        <v>0</v>
      </c>
    </row>
    <row r="51" spans="1:11" ht="12.75">
      <c r="A51" s="203" t="s">
        <v>163</v>
      </c>
      <c r="B51" s="204"/>
      <c r="C51" s="204"/>
      <c r="D51" s="204"/>
      <c r="E51" s="204"/>
      <c r="F51" s="204"/>
      <c r="G51" s="204"/>
      <c r="H51" s="204"/>
      <c r="I51" s="243"/>
      <c r="J51" s="243"/>
      <c r="K51" s="244"/>
    </row>
    <row r="52" spans="1:11" ht="12.75">
      <c r="A52" s="207" t="s">
        <v>286</v>
      </c>
      <c r="B52" s="208"/>
      <c r="C52" s="208"/>
      <c r="D52" s="208"/>
      <c r="E52" s="208"/>
      <c r="F52" s="208"/>
      <c r="G52" s="208"/>
      <c r="H52" s="208"/>
      <c r="I52" s="209"/>
      <c r="J52" s="209"/>
      <c r="K52" s="210"/>
    </row>
    <row r="53" spans="1:11" ht="12.75">
      <c r="A53" s="245" t="s">
        <v>336</v>
      </c>
      <c r="B53" s="246"/>
      <c r="C53" s="246"/>
      <c r="D53" s="246"/>
      <c r="E53" s="246"/>
      <c r="F53" s="246"/>
      <c r="G53" s="246"/>
      <c r="H53" s="247"/>
      <c r="I53" s="4">
        <v>155</v>
      </c>
      <c r="J53" s="27"/>
      <c r="K53" s="27"/>
    </row>
    <row r="54" spans="1:11" ht="12.75">
      <c r="A54" s="245" t="s">
        <v>337</v>
      </c>
      <c r="B54" s="246"/>
      <c r="C54" s="246"/>
      <c r="D54" s="246"/>
      <c r="E54" s="246"/>
      <c r="F54" s="246"/>
      <c r="G54" s="246"/>
      <c r="H54" s="247"/>
      <c r="I54" s="4">
        <v>156</v>
      </c>
      <c r="J54" s="28"/>
      <c r="K54" s="28"/>
    </row>
    <row r="55" spans="1:11" ht="12.75">
      <c r="A55" s="203" t="s">
        <v>289</v>
      </c>
      <c r="B55" s="204"/>
      <c r="C55" s="204"/>
      <c r="D55" s="204"/>
      <c r="E55" s="204"/>
      <c r="F55" s="204"/>
      <c r="G55" s="204"/>
      <c r="H55" s="204"/>
      <c r="I55" s="243"/>
      <c r="J55" s="243"/>
      <c r="K55" s="244"/>
    </row>
    <row r="56" spans="1:11" ht="12.75">
      <c r="A56" s="207" t="s">
        <v>305</v>
      </c>
      <c r="B56" s="208"/>
      <c r="C56" s="208"/>
      <c r="D56" s="208"/>
      <c r="E56" s="208"/>
      <c r="F56" s="208"/>
      <c r="G56" s="208"/>
      <c r="H56" s="222"/>
      <c r="I56" s="39">
        <v>157</v>
      </c>
      <c r="J56" s="25">
        <v>35165730</v>
      </c>
      <c r="K56" s="25">
        <v>26040295</v>
      </c>
    </row>
    <row r="57" spans="1:11" ht="12.75">
      <c r="A57" s="192" t="s">
        <v>323</v>
      </c>
      <c r="B57" s="193"/>
      <c r="C57" s="193"/>
      <c r="D57" s="193"/>
      <c r="E57" s="193"/>
      <c r="F57" s="193"/>
      <c r="G57" s="193"/>
      <c r="H57" s="194"/>
      <c r="I57" s="4">
        <v>158</v>
      </c>
      <c r="J57" s="26">
        <f>SUM(J58:J64)</f>
        <v>-17861183</v>
      </c>
      <c r="K57" s="26">
        <f>SUM(K58:K64)</f>
        <v>-17504852</v>
      </c>
    </row>
    <row r="58" spans="1:11" ht="12.75">
      <c r="A58" s="192" t="s">
        <v>330</v>
      </c>
      <c r="B58" s="193"/>
      <c r="C58" s="193"/>
      <c r="D58" s="193"/>
      <c r="E58" s="193"/>
      <c r="F58" s="193"/>
      <c r="G58" s="193"/>
      <c r="H58" s="194"/>
      <c r="I58" s="4">
        <v>159</v>
      </c>
      <c r="J58" s="27">
        <v>0</v>
      </c>
      <c r="K58" s="27">
        <v>0</v>
      </c>
    </row>
    <row r="59" spans="1:11" ht="12.75">
      <c r="A59" s="192" t="s">
        <v>331</v>
      </c>
      <c r="B59" s="193"/>
      <c r="C59" s="193"/>
      <c r="D59" s="193"/>
      <c r="E59" s="193"/>
      <c r="F59" s="193"/>
      <c r="G59" s="193"/>
      <c r="H59" s="194"/>
      <c r="I59" s="4">
        <v>160</v>
      </c>
      <c r="J59" s="27">
        <v>0</v>
      </c>
      <c r="K59" s="27">
        <v>0</v>
      </c>
    </row>
    <row r="60" spans="1:11" ht="12.75">
      <c r="A60" s="192" t="s">
        <v>73</v>
      </c>
      <c r="B60" s="193"/>
      <c r="C60" s="193"/>
      <c r="D60" s="193"/>
      <c r="E60" s="193"/>
      <c r="F60" s="193"/>
      <c r="G60" s="193"/>
      <c r="H60" s="194"/>
      <c r="I60" s="4">
        <v>161</v>
      </c>
      <c r="J60" s="27">
        <v>-17861183</v>
      </c>
      <c r="K60" s="27">
        <v>-17504852</v>
      </c>
    </row>
    <row r="61" spans="1:11" ht="12.75">
      <c r="A61" s="192" t="s">
        <v>332</v>
      </c>
      <c r="B61" s="193"/>
      <c r="C61" s="193"/>
      <c r="D61" s="193"/>
      <c r="E61" s="193"/>
      <c r="F61" s="193"/>
      <c r="G61" s="193"/>
      <c r="H61" s="194"/>
      <c r="I61" s="4">
        <v>162</v>
      </c>
      <c r="J61" s="27">
        <v>0</v>
      </c>
      <c r="K61" s="27">
        <v>0</v>
      </c>
    </row>
    <row r="62" spans="1:11" ht="12.75">
      <c r="A62" s="192" t="s">
        <v>333</v>
      </c>
      <c r="B62" s="193"/>
      <c r="C62" s="193"/>
      <c r="D62" s="193"/>
      <c r="E62" s="193"/>
      <c r="F62" s="193"/>
      <c r="G62" s="193"/>
      <c r="H62" s="194"/>
      <c r="I62" s="4">
        <v>163</v>
      </c>
      <c r="J62" s="27">
        <v>0</v>
      </c>
      <c r="K62" s="27">
        <v>0</v>
      </c>
    </row>
    <row r="63" spans="1:11" ht="12.75">
      <c r="A63" s="192" t="s">
        <v>334</v>
      </c>
      <c r="B63" s="193"/>
      <c r="C63" s="193"/>
      <c r="D63" s="193"/>
      <c r="E63" s="193"/>
      <c r="F63" s="193"/>
      <c r="G63" s="193"/>
      <c r="H63" s="194"/>
      <c r="I63" s="4">
        <v>164</v>
      </c>
      <c r="J63" s="27">
        <v>0</v>
      </c>
      <c r="K63" s="27">
        <v>0</v>
      </c>
    </row>
    <row r="64" spans="1:11" ht="12.75">
      <c r="A64" s="192" t="s">
        <v>335</v>
      </c>
      <c r="B64" s="193"/>
      <c r="C64" s="193"/>
      <c r="D64" s="193"/>
      <c r="E64" s="193"/>
      <c r="F64" s="193"/>
      <c r="G64" s="193"/>
      <c r="H64" s="194"/>
      <c r="I64" s="4">
        <v>165</v>
      </c>
      <c r="J64" s="27">
        <v>0</v>
      </c>
      <c r="K64" s="27">
        <v>0</v>
      </c>
    </row>
    <row r="65" spans="1:11" ht="12.75">
      <c r="A65" s="192" t="s">
        <v>324</v>
      </c>
      <c r="B65" s="193"/>
      <c r="C65" s="193"/>
      <c r="D65" s="193"/>
      <c r="E65" s="193"/>
      <c r="F65" s="193"/>
      <c r="G65" s="193"/>
      <c r="H65" s="194"/>
      <c r="I65" s="4">
        <v>166</v>
      </c>
      <c r="J65" s="27">
        <v>0</v>
      </c>
      <c r="K65" s="27">
        <v>0</v>
      </c>
    </row>
    <row r="66" spans="1:11" ht="12.75">
      <c r="A66" s="192" t="s">
        <v>293</v>
      </c>
      <c r="B66" s="193"/>
      <c r="C66" s="193"/>
      <c r="D66" s="193"/>
      <c r="E66" s="193"/>
      <c r="F66" s="193"/>
      <c r="G66" s="193"/>
      <c r="H66" s="194"/>
      <c r="I66" s="4">
        <v>167</v>
      </c>
      <c r="J66" s="26">
        <f>J57-J65</f>
        <v>-17861183</v>
      </c>
      <c r="K66" s="26">
        <f>K57-K65</f>
        <v>-17504852</v>
      </c>
    </row>
    <row r="67" spans="1:11" ht="12.75">
      <c r="A67" s="192" t="s">
        <v>294</v>
      </c>
      <c r="B67" s="193"/>
      <c r="C67" s="193"/>
      <c r="D67" s="193"/>
      <c r="E67" s="193"/>
      <c r="F67" s="193"/>
      <c r="G67" s="193"/>
      <c r="H67" s="194"/>
      <c r="I67" s="4">
        <v>168</v>
      </c>
      <c r="J67" s="32">
        <f>J56+J66</f>
        <v>17304547</v>
      </c>
      <c r="K67" s="32">
        <f>K56+K66</f>
        <v>8535443</v>
      </c>
    </row>
    <row r="68" spans="1:11" ht="12.75">
      <c r="A68" s="203" t="s">
        <v>288</v>
      </c>
      <c r="B68" s="204"/>
      <c r="C68" s="204"/>
      <c r="D68" s="204"/>
      <c r="E68" s="204"/>
      <c r="F68" s="204"/>
      <c r="G68" s="204"/>
      <c r="H68" s="204"/>
      <c r="I68" s="243"/>
      <c r="J68" s="243"/>
      <c r="K68" s="244"/>
    </row>
    <row r="69" spans="1:11" ht="12.75">
      <c r="A69" s="207" t="s">
        <v>287</v>
      </c>
      <c r="B69" s="208"/>
      <c r="C69" s="208"/>
      <c r="D69" s="208"/>
      <c r="E69" s="208"/>
      <c r="F69" s="208"/>
      <c r="G69" s="208"/>
      <c r="H69" s="208"/>
      <c r="I69" s="209"/>
      <c r="J69" s="209"/>
      <c r="K69" s="210"/>
    </row>
    <row r="70" spans="1:11" ht="12.75">
      <c r="A70" s="245" t="s">
        <v>336</v>
      </c>
      <c r="B70" s="246"/>
      <c r="C70" s="246"/>
      <c r="D70" s="246"/>
      <c r="E70" s="246"/>
      <c r="F70" s="246"/>
      <c r="G70" s="246"/>
      <c r="H70" s="247"/>
      <c r="I70" s="4">
        <v>169</v>
      </c>
      <c r="J70" s="27"/>
      <c r="K70" s="27"/>
    </row>
    <row r="71" spans="1:11" ht="12.75">
      <c r="A71" s="240" t="s">
        <v>337</v>
      </c>
      <c r="B71" s="241"/>
      <c r="C71" s="241"/>
      <c r="D71" s="241"/>
      <c r="E71" s="241"/>
      <c r="F71" s="241"/>
      <c r="G71" s="241"/>
      <c r="H71" s="242"/>
      <c r="I71" s="7">
        <v>170</v>
      </c>
      <c r="J71" s="28"/>
      <c r="K71" s="28"/>
    </row>
  </sheetData>
  <sheetProtection/>
  <mergeCells count="71"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K51"/>
    <mergeCell ref="A52:K52"/>
    <mergeCell ref="A53:H53"/>
    <mergeCell ref="A54:H54"/>
    <mergeCell ref="A70:H70"/>
    <mergeCell ref="A55:K55"/>
    <mergeCell ref="A56:H56"/>
    <mergeCell ref="A57:H57"/>
    <mergeCell ref="A58:H58"/>
    <mergeCell ref="A59:H59"/>
    <mergeCell ref="A60:H6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69:K69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 horizontalCentered="1"/>
  <pageMargins left="0.5511811023622047" right="0.35433070866141736" top="0.5905511811023623" bottom="0.3937007874015748" header="0.31496062992125984" footer="0.11811023622047245"/>
  <pageSetup horizontalDpi="600" verticalDpi="600" orientation="portrait" paperSize="9" scale="85" r:id="rId1"/>
  <rowBreaks count="1" manualBreakCount="1">
    <brk id="54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C35">
      <selection activeCell="L53" sqref="L53"/>
    </sheetView>
  </sheetViews>
  <sheetFormatPr defaultColWidth="9.140625" defaultRowHeight="12.75"/>
  <cols>
    <col min="10" max="10" width="10.57421875" style="0" customWidth="1"/>
    <col min="11" max="11" width="11.140625" style="0" customWidth="1"/>
  </cols>
  <sheetData>
    <row r="1" spans="1:11" ht="12.75">
      <c r="A1" s="259" t="s">
        <v>235</v>
      </c>
      <c r="B1" s="260"/>
      <c r="C1" s="260"/>
      <c r="D1" s="260"/>
      <c r="E1" s="260"/>
      <c r="F1" s="260"/>
      <c r="G1" s="260"/>
      <c r="H1" s="260"/>
      <c r="I1" s="260"/>
      <c r="J1" s="261"/>
      <c r="K1" s="229"/>
    </row>
    <row r="2" spans="1:11" ht="12.75">
      <c r="A2" s="263" t="s">
        <v>435</v>
      </c>
      <c r="B2" s="264"/>
      <c r="C2" s="264"/>
      <c r="D2" s="264"/>
      <c r="E2" s="264"/>
      <c r="F2" s="264"/>
      <c r="G2" s="264"/>
      <c r="H2" s="264"/>
      <c r="I2" s="264"/>
      <c r="J2" s="261"/>
      <c r="K2" s="262"/>
    </row>
    <row r="3" spans="1:11" ht="12.75">
      <c r="A3" s="102"/>
      <c r="B3" s="103"/>
      <c r="C3" s="103"/>
      <c r="D3" s="103"/>
      <c r="E3" s="103"/>
      <c r="F3" s="103"/>
      <c r="G3" s="103"/>
      <c r="H3" s="103"/>
      <c r="I3" s="103"/>
      <c r="J3" s="104"/>
      <c r="K3" s="3"/>
    </row>
    <row r="4" spans="1:11" ht="12.75">
      <c r="A4" s="265" t="s">
        <v>434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1" ht="24" thickBot="1">
      <c r="A5" s="268" t="s">
        <v>89</v>
      </c>
      <c r="B5" s="268"/>
      <c r="C5" s="268"/>
      <c r="D5" s="268"/>
      <c r="E5" s="268"/>
      <c r="F5" s="268"/>
      <c r="G5" s="268"/>
      <c r="H5" s="268"/>
      <c r="I5" s="105" t="s">
        <v>385</v>
      </c>
      <c r="J5" s="106" t="s">
        <v>221</v>
      </c>
      <c r="K5" s="106" t="s">
        <v>222</v>
      </c>
    </row>
    <row r="6" spans="1:11" ht="12.75">
      <c r="A6" s="269">
        <v>1</v>
      </c>
      <c r="B6" s="269"/>
      <c r="C6" s="269"/>
      <c r="D6" s="269"/>
      <c r="E6" s="269"/>
      <c r="F6" s="269"/>
      <c r="G6" s="269"/>
      <c r="H6" s="269"/>
      <c r="I6" s="107">
        <v>2</v>
      </c>
      <c r="J6" s="108" t="s">
        <v>389</v>
      </c>
      <c r="K6" s="108" t="s">
        <v>390</v>
      </c>
    </row>
    <row r="7" spans="1:11" ht="12.75">
      <c r="A7" s="255" t="s">
        <v>227</v>
      </c>
      <c r="B7" s="256"/>
      <c r="C7" s="256"/>
      <c r="D7" s="256"/>
      <c r="E7" s="256"/>
      <c r="F7" s="256"/>
      <c r="G7" s="256"/>
      <c r="H7" s="256"/>
      <c r="I7" s="257"/>
      <c r="J7" s="257"/>
      <c r="K7" s="258"/>
    </row>
    <row r="8" spans="1:11" ht="12.75">
      <c r="A8" s="211" t="s">
        <v>67</v>
      </c>
      <c r="B8" s="212"/>
      <c r="C8" s="212"/>
      <c r="D8" s="212"/>
      <c r="E8" s="212"/>
      <c r="F8" s="212"/>
      <c r="G8" s="212"/>
      <c r="H8" s="212"/>
      <c r="I8" s="4">
        <v>1</v>
      </c>
      <c r="J8" s="22">
        <v>46158257</v>
      </c>
      <c r="K8" s="27">
        <v>34091617</v>
      </c>
    </row>
    <row r="9" spans="1:11" ht="12.75">
      <c r="A9" s="211" t="s">
        <v>68</v>
      </c>
      <c r="B9" s="212"/>
      <c r="C9" s="212"/>
      <c r="D9" s="212"/>
      <c r="E9" s="212"/>
      <c r="F9" s="212"/>
      <c r="G9" s="212"/>
      <c r="H9" s="212"/>
      <c r="I9" s="4">
        <v>2</v>
      </c>
      <c r="J9" s="22">
        <v>47801398</v>
      </c>
      <c r="K9" s="27">
        <v>41656577</v>
      </c>
    </row>
    <row r="10" spans="1:11" ht="12.75">
      <c r="A10" s="211" t="s">
        <v>69</v>
      </c>
      <c r="B10" s="212"/>
      <c r="C10" s="212"/>
      <c r="D10" s="212"/>
      <c r="E10" s="212"/>
      <c r="F10" s="212"/>
      <c r="G10" s="212"/>
      <c r="H10" s="212"/>
      <c r="I10" s="4">
        <v>3</v>
      </c>
      <c r="J10" s="22">
        <v>0</v>
      </c>
      <c r="K10" s="27">
        <v>13513761</v>
      </c>
    </row>
    <row r="11" spans="1:11" ht="12.75">
      <c r="A11" s="211" t="s">
        <v>70</v>
      </c>
      <c r="B11" s="212"/>
      <c r="C11" s="212"/>
      <c r="D11" s="212"/>
      <c r="E11" s="212"/>
      <c r="F11" s="212"/>
      <c r="G11" s="212"/>
      <c r="H11" s="212"/>
      <c r="I11" s="4">
        <v>4</v>
      </c>
      <c r="J11" s="22">
        <v>52687617</v>
      </c>
      <c r="K11" s="27">
        <v>0</v>
      </c>
    </row>
    <row r="12" spans="1:11" ht="12.75">
      <c r="A12" s="211" t="s">
        <v>71</v>
      </c>
      <c r="B12" s="212"/>
      <c r="C12" s="212"/>
      <c r="D12" s="212"/>
      <c r="E12" s="212"/>
      <c r="F12" s="212"/>
      <c r="G12" s="212"/>
      <c r="H12" s="212"/>
      <c r="I12" s="4">
        <v>5</v>
      </c>
      <c r="J12" s="22">
        <v>10622544</v>
      </c>
      <c r="K12" s="27">
        <v>6204436</v>
      </c>
    </row>
    <row r="13" spans="1:11" ht="12.75">
      <c r="A13" s="211" t="s">
        <v>81</v>
      </c>
      <c r="B13" s="212"/>
      <c r="C13" s="212"/>
      <c r="D13" s="212"/>
      <c r="E13" s="212"/>
      <c r="F13" s="212"/>
      <c r="G13" s="212"/>
      <c r="H13" s="212"/>
      <c r="I13" s="4">
        <v>6</v>
      </c>
      <c r="J13" s="22">
        <v>1216215</v>
      </c>
      <c r="K13" s="27">
        <v>5036201</v>
      </c>
    </row>
    <row r="14" spans="1:11" ht="12.75">
      <c r="A14" s="192" t="s">
        <v>228</v>
      </c>
      <c r="B14" s="193"/>
      <c r="C14" s="193"/>
      <c r="D14" s="193"/>
      <c r="E14" s="193"/>
      <c r="F14" s="193"/>
      <c r="G14" s="193"/>
      <c r="H14" s="193"/>
      <c r="I14" s="4">
        <v>7</v>
      </c>
      <c r="J14" s="23">
        <f>SUM(J8:J13)</f>
        <v>158486031</v>
      </c>
      <c r="K14" s="26">
        <f>SUM(K8:K13)</f>
        <v>100502592</v>
      </c>
    </row>
    <row r="15" spans="1:11" ht="12.75">
      <c r="A15" s="211" t="s">
        <v>82</v>
      </c>
      <c r="B15" s="212"/>
      <c r="C15" s="212"/>
      <c r="D15" s="212"/>
      <c r="E15" s="212"/>
      <c r="F15" s="212"/>
      <c r="G15" s="212"/>
      <c r="H15" s="212"/>
      <c r="I15" s="4">
        <v>8</v>
      </c>
      <c r="J15" s="22">
        <v>15750133</v>
      </c>
      <c r="K15" s="27">
        <v>0</v>
      </c>
    </row>
    <row r="16" spans="1:11" ht="12.75">
      <c r="A16" s="211" t="s">
        <v>83</v>
      </c>
      <c r="B16" s="212"/>
      <c r="C16" s="212"/>
      <c r="D16" s="212"/>
      <c r="E16" s="212"/>
      <c r="F16" s="212"/>
      <c r="G16" s="212"/>
      <c r="H16" s="212"/>
      <c r="I16" s="4">
        <v>9</v>
      </c>
      <c r="J16" s="22">
        <v>0</v>
      </c>
      <c r="K16" s="27">
        <v>3441880</v>
      </c>
    </row>
    <row r="17" spans="1:11" ht="12.75">
      <c r="A17" s="211" t="s">
        <v>84</v>
      </c>
      <c r="B17" s="212"/>
      <c r="C17" s="212"/>
      <c r="D17" s="212"/>
      <c r="E17" s="212"/>
      <c r="F17" s="212"/>
      <c r="G17" s="212"/>
      <c r="H17" s="212"/>
      <c r="I17" s="4">
        <v>10</v>
      </c>
      <c r="J17" s="22">
        <v>0</v>
      </c>
      <c r="K17" s="27">
        <v>0</v>
      </c>
    </row>
    <row r="18" spans="1:11" ht="12.75">
      <c r="A18" s="211" t="s">
        <v>85</v>
      </c>
      <c r="B18" s="212"/>
      <c r="C18" s="212"/>
      <c r="D18" s="212"/>
      <c r="E18" s="212"/>
      <c r="F18" s="212"/>
      <c r="G18" s="212"/>
      <c r="H18" s="212"/>
      <c r="I18" s="4">
        <v>11</v>
      </c>
      <c r="J18" s="22">
        <v>15933700</v>
      </c>
      <c r="K18" s="27">
        <v>0</v>
      </c>
    </row>
    <row r="19" spans="1:11" ht="12.75">
      <c r="A19" s="192" t="s">
        <v>229</v>
      </c>
      <c r="B19" s="193"/>
      <c r="C19" s="193"/>
      <c r="D19" s="193"/>
      <c r="E19" s="193"/>
      <c r="F19" s="193"/>
      <c r="G19" s="193"/>
      <c r="H19" s="193"/>
      <c r="I19" s="4">
        <v>12</v>
      </c>
      <c r="J19" s="23">
        <f>SUM(J15:J18)</f>
        <v>31683833</v>
      </c>
      <c r="K19" s="26">
        <f>SUM(K15:K18)</f>
        <v>3441880</v>
      </c>
    </row>
    <row r="20" spans="1:11" ht="12.75">
      <c r="A20" s="192" t="s">
        <v>63</v>
      </c>
      <c r="B20" s="193"/>
      <c r="C20" s="193"/>
      <c r="D20" s="193"/>
      <c r="E20" s="193"/>
      <c r="F20" s="193"/>
      <c r="G20" s="193"/>
      <c r="H20" s="193"/>
      <c r="I20" s="4">
        <v>13</v>
      </c>
      <c r="J20" s="23">
        <f>IF(J14&gt;J19,J14-J19,0)</f>
        <v>126802198</v>
      </c>
      <c r="K20" s="26">
        <f>IF(K14&gt;K19,K14-K19,0)</f>
        <v>97060712</v>
      </c>
    </row>
    <row r="21" spans="1:11" ht="12.75">
      <c r="A21" s="192" t="s">
        <v>64</v>
      </c>
      <c r="B21" s="193"/>
      <c r="C21" s="193"/>
      <c r="D21" s="193"/>
      <c r="E21" s="193"/>
      <c r="F21" s="193"/>
      <c r="G21" s="193"/>
      <c r="H21" s="193"/>
      <c r="I21" s="4">
        <v>14</v>
      </c>
      <c r="J21" s="23">
        <f>IF(J19&gt;J14,J19-J14,0)</f>
        <v>0</v>
      </c>
      <c r="K21" s="26">
        <f>IF(K19&gt;K14,K19-K14,0)</f>
        <v>0</v>
      </c>
    </row>
    <row r="22" spans="1:11" ht="12.75">
      <c r="A22" s="255" t="s">
        <v>230</v>
      </c>
      <c r="B22" s="256"/>
      <c r="C22" s="256"/>
      <c r="D22" s="256"/>
      <c r="E22" s="256"/>
      <c r="F22" s="256"/>
      <c r="G22" s="256"/>
      <c r="H22" s="256"/>
      <c r="I22" s="257"/>
      <c r="J22" s="257"/>
      <c r="K22" s="258"/>
    </row>
    <row r="23" spans="1:11" ht="12.75">
      <c r="A23" s="211" t="s">
        <v>277</v>
      </c>
      <c r="B23" s="212"/>
      <c r="C23" s="212"/>
      <c r="D23" s="212"/>
      <c r="E23" s="212"/>
      <c r="F23" s="212"/>
      <c r="G23" s="212"/>
      <c r="H23" s="212"/>
      <c r="I23" s="4">
        <v>15</v>
      </c>
      <c r="J23" s="22">
        <v>0</v>
      </c>
      <c r="K23" s="27">
        <v>350518</v>
      </c>
    </row>
    <row r="24" spans="1:11" ht="12.75">
      <c r="A24" s="211" t="s">
        <v>278</v>
      </c>
      <c r="B24" s="212"/>
      <c r="C24" s="212"/>
      <c r="D24" s="212"/>
      <c r="E24" s="212"/>
      <c r="F24" s="212"/>
      <c r="G24" s="212"/>
      <c r="H24" s="212"/>
      <c r="I24" s="4">
        <v>16</v>
      </c>
      <c r="J24" s="22">
        <v>0</v>
      </c>
      <c r="K24" s="27">
        <v>0</v>
      </c>
    </row>
    <row r="25" spans="1:11" ht="12.75">
      <c r="A25" s="211" t="s">
        <v>279</v>
      </c>
      <c r="B25" s="212"/>
      <c r="C25" s="212"/>
      <c r="D25" s="212"/>
      <c r="E25" s="212"/>
      <c r="F25" s="212"/>
      <c r="G25" s="212"/>
      <c r="H25" s="212"/>
      <c r="I25" s="4">
        <v>17</v>
      </c>
      <c r="J25" s="22">
        <v>0</v>
      </c>
      <c r="K25" s="27">
        <v>0</v>
      </c>
    </row>
    <row r="26" spans="1:11" ht="12.75">
      <c r="A26" s="211" t="s">
        <v>280</v>
      </c>
      <c r="B26" s="212"/>
      <c r="C26" s="212"/>
      <c r="D26" s="212"/>
      <c r="E26" s="212"/>
      <c r="F26" s="212"/>
      <c r="G26" s="212"/>
      <c r="H26" s="212"/>
      <c r="I26" s="4">
        <v>18</v>
      </c>
      <c r="J26" s="22">
        <v>0</v>
      </c>
      <c r="K26" s="27">
        <v>0</v>
      </c>
    </row>
    <row r="27" spans="1:11" ht="12.75">
      <c r="A27" s="211" t="s">
        <v>281</v>
      </c>
      <c r="B27" s="212"/>
      <c r="C27" s="212"/>
      <c r="D27" s="212"/>
      <c r="E27" s="212"/>
      <c r="F27" s="212"/>
      <c r="G27" s="212"/>
      <c r="H27" s="212"/>
      <c r="I27" s="4">
        <v>19</v>
      </c>
      <c r="J27" s="22">
        <v>9359724</v>
      </c>
      <c r="K27" s="27">
        <v>128917</v>
      </c>
    </row>
    <row r="28" spans="1:11" ht="12.75">
      <c r="A28" s="192" t="s">
        <v>239</v>
      </c>
      <c r="B28" s="193"/>
      <c r="C28" s="193"/>
      <c r="D28" s="193"/>
      <c r="E28" s="193"/>
      <c r="F28" s="193"/>
      <c r="G28" s="193"/>
      <c r="H28" s="193"/>
      <c r="I28" s="4">
        <v>20</v>
      </c>
      <c r="J28" s="23">
        <f>SUM(J23:J27)</f>
        <v>9359724</v>
      </c>
      <c r="K28" s="26">
        <f>SUM(K23:K27)</f>
        <v>479435</v>
      </c>
    </row>
    <row r="29" spans="1:11" ht="12.75">
      <c r="A29" s="211" t="s">
        <v>166</v>
      </c>
      <c r="B29" s="212"/>
      <c r="C29" s="212"/>
      <c r="D29" s="212"/>
      <c r="E29" s="212"/>
      <c r="F29" s="212"/>
      <c r="G29" s="212"/>
      <c r="H29" s="212"/>
      <c r="I29" s="4">
        <v>21</v>
      </c>
      <c r="J29" s="22">
        <v>21851770</v>
      </c>
      <c r="K29" s="27">
        <v>35831730</v>
      </c>
    </row>
    <row r="30" spans="1:11" ht="12.75">
      <c r="A30" s="211" t="s">
        <v>167</v>
      </c>
      <c r="B30" s="212"/>
      <c r="C30" s="212"/>
      <c r="D30" s="212"/>
      <c r="E30" s="212"/>
      <c r="F30" s="212"/>
      <c r="G30" s="212"/>
      <c r="H30" s="212"/>
      <c r="I30" s="4">
        <v>22</v>
      </c>
      <c r="J30" s="22">
        <v>24165599</v>
      </c>
      <c r="K30" s="27">
        <v>2500</v>
      </c>
    </row>
    <row r="31" spans="1:11" ht="12.75">
      <c r="A31" s="211" t="s">
        <v>41</v>
      </c>
      <c r="B31" s="212"/>
      <c r="C31" s="212"/>
      <c r="D31" s="212"/>
      <c r="E31" s="212"/>
      <c r="F31" s="212"/>
      <c r="G31" s="212"/>
      <c r="H31" s="212"/>
      <c r="I31" s="4">
        <v>23</v>
      </c>
      <c r="J31" s="22">
        <v>2004105</v>
      </c>
      <c r="K31" s="27">
        <v>8231696</v>
      </c>
    </row>
    <row r="32" spans="1:11" ht="12.75">
      <c r="A32" s="192" t="s">
        <v>5</v>
      </c>
      <c r="B32" s="193"/>
      <c r="C32" s="193"/>
      <c r="D32" s="193"/>
      <c r="E32" s="193"/>
      <c r="F32" s="193"/>
      <c r="G32" s="193"/>
      <c r="H32" s="193"/>
      <c r="I32" s="4">
        <v>24</v>
      </c>
      <c r="J32" s="23">
        <f>SUM(J29:J31)</f>
        <v>48021474</v>
      </c>
      <c r="K32" s="26">
        <f>SUM(K29:K31)</f>
        <v>44065926</v>
      </c>
    </row>
    <row r="33" spans="1:11" ht="12.75">
      <c r="A33" s="192" t="s">
        <v>65</v>
      </c>
      <c r="B33" s="193"/>
      <c r="C33" s="193"/>
      <c r="D33" s="193"/>
      <c r="E33" s="193"/>
      <c r="F33" s="193"/>
      <c r="G33" s="193"/>
      <c r="H33" s="193"/>
      <c r="I33" s="4">
        <v>25</v>
      </c>
      <c r="J33" s="23">
        <f>IF(J28&gt;J32,J28-J32,0)</f>
        <v>0</v>
      </c>
      <c r="K33" s="26">
        <f>IF(K28&gt;K32,K28-K32,0)</f>
        <v>0</v>
      </c>
    </row>
    <row r="34" spans="1:11" ht="12.75">
      <c r="A34" s="192" t="s">
        <v>66</v>
      </c>
      <c r="B34" s="193"/>
      <c r="C34" s="193"/>
      <c r="D34" s="193"/>
      <c r="E34" s="193"/>
      <c r="F34" s="193"/>
      <c r="G34" s="193"/>
      <c r="H34" s="193"/>
      <c r="I34" s="4">
        <v>26</v>
      </c>
      <c r="J34" s="23">
        <f>IF(J32&gt;J28,J32-J28,0)</f>
        <v>38661750</v>
      </c>
      <c r="K34" s="26">
        <f>IF(K32&gt;K28,K32-K28,0)</f>
        <v>43586491</v>
      </c>
    </row>
    <row r="35" spans="1:11" ht="12.75">
      <c r="A35" s="255" t="s">
        <v>231</v>
      </c>
      <c r="B35" s="256"/>
      <c r="C35" s="256"/>
      <c r="D35" s="256"/>
      <c r="E35" s="256"/>
      <c r="F35" s="256"/>
      <c r="G35" s="256"/>
      <c r="H35" s="256"/>
      <c r="I35" s="257"/>
      <c r="J35" s="257"/>
      <c r="K35" s="258"/>
    </row>
    <row r="36" spans="1:11" ht="12.75">
      <c r="A36" s="211" t="s">
        <v>245</v>
      </c>
      <c r="B36" s="212"/>
      <c r="C36" s="212"/>
      <c r="D36" s="212"/>
      <c r="E36" s="212"/>
      <c r="F36" s="212"/>
      <c r="G36" s="212"/>
      <c r="H36" s="212"/>
      <c r="I36" s="4">
        <v>27</v>
      </c>
      <c r="J36" s="22">
        <v>206810</v>
      </c>
      <c r="K36" s="27">
        <v>0</v>
      </c>
    </row>
    <row r="37" spans="1:11" ht="12.75">
      <c r="A37" s="211" t="s">
        <v>56</v>
      </c>
      <c r="B37" s="212"/>
      <c r="C37" s="212"/>
      <c r="D37" s="212"/>
      <c r="E37" s="212"/>
      <c r="F37" s="212"/>
      <c r="G37" s="212"/>
      <c r="H37" s="212"/>
      <c r="I37" s="4">
        <v>28</v>
      </c>
      <c r="J37" s="22">
        <v>17849721</v>
      </c>
      <c r="K37" s="27">
        <v>21968105</v>
      </c>
    </row>
    <row r="38" spans="1:11" ht="12.75">
      <c r="A38" s="211" t="s">
        <v>57</v>
      </c>
      <c r="B38" s="212"/>
      <c r="C38" s="212"/>
      <c r="D38" s="212"/>
      <c r="E38" s="212"/>
      <c r="F38" s="212"/>
      <c r="G38" s="212"/>
      <c r="H38" s="212"/>
      <c r="I38" s="4">
        <v>29</v>
      </c>
      <c r="J38" s="22">
        <v>0</v>
      </c>
      <c r="K38" s="27">
        <v>0</v>
      </c>
    </row>
    <row r="39" spans="1:11" ht="12.75">
      <c r="A39" s="192" t="s">
        <v>99</v>
      </c>
      <c r="B39" s="193"/>
      <c r="C39" s="193"/>
      <c r="D39" s="193"/>
      <c r="E39" s="193"/>
      <c r="F39" s="193"/>
      <c r="G39" s="193"/>
      <c r="H39" s="193"/>
      <c r="I39" s="4">
        <v>30</v>
      </c>
      <c r="J39" s="23">
        <f>SUM(J36:J38)</f>
        <v>18056531</v>
      </c>
      <c r="K39" s="26">
        <f>SUM(K36:K38)</f>
        <v>21968105</v>
      </c>
    </row>
    <row r="40" spans="1:11" ht="12.75">
      <c r="A40" s="211" t="s">
        <v>58</v>
      </c>
      <c r="B40" s="212"/>
      <c r="C40" s="212"/>
      <c r="D40" s="212"/>
      <c r="E40" s="212"/>
      <c r="F40" s="212"/>
      <c r="G40" s="212"/>
      <c r="H40" s="212"/>
      <c r="I40" s="4">
        <v>31</v>
      </c>
      <c r="J40" s="22">
        <v>47024276</v>
      </c>
      <c r="K40" s="27">
        <v>35893669</v>
      </c>
    </row>
    <row r="41" spans="1:11" ht="12.75">
      <c r="A41" s="211" t="s">
        <v>59</v>
      </c>
      <c r="B41" s="212"/>
      <c r="C41" s="212"/>
      <c r="D41" s="212"/>
      <c r="E41" s="212"/>
      <c r="F41" s="212"/>
      <c r="G41" s="212"/>
      <c r="H41" s="212"/>
      <c r="I41" s="4">
        <v>32</v>
      </c>
      <c r="J41" s="22">
        <v>23524866</v>
      </c>
      <c r="K41" s="27">
        <v>26603940</v>
      </c>
    </row>
    <row r="42" spans="1:11" ht="12.75">
      <c r="A42" s="211" t="s">
        <v>60</v>
      </c>
      <c r="B42" s="212"/>
      <c r="C42" s="212"/>
      <c r="D42" s="212"/>
      <c r="E42" s="212"/>
      <c r="F42" s="212"/>
      <c r="G42" s="212"/>
      <c r="H42" s="212"/>
      <c r="I42" s="4">
        <v>33</v>
      </c>
      <c r="J42" s="22">
        <v>0</v>
      </c>
      <c r="K42" s="27">
        <v>0</v>
      </c>
    </row>
    <row r="43" spans="1:11" ht="12.75">
      <c r="A43" s="211" t="s">
        <v>61</v>
      </c>
      <c r="B43" s="212"/>
      <c r="C43" s="212"/>
      <c r="D43" s="212"/>
      <c r="E43" s="212"/>
      <c r="F43" s="212"/>
      <c r="G43" s="212"/>
      <c r="H43" s="212"/>
      <c r="I43" s="4">
        <v>34</v>
      </c>
      <c r="J43" s="22">
        <v>10540872</v>
      </c>
      <c r="K43" s="27">
        <v>9056863</v>
      </c>
    </row>
    <row r="44" spans="1:11" ht="12.75">
      <c r="A44" s="211" t="s">
        <v>62</v>
      </c>
      <c r="B44" s="212"/>
      <c r="C44" s="212"/>
      <c r="D44" s="212"/>
      <c r="E44" s="212"/>
      <c r="F44" s="212"/>
      <c r="G44" s="212"/>
      <c r="H44" s="212"/>
      <c r="I44" s="4">
        <v>35</v>
      </c>
      <c r="J44" s="22">
        <v>400022</v>
      </c>
      <c r="K44" s="27">
        <v>252084</v>
      </c>
    </row>
    <row r="45" spans="1:11" ht="12.75">
      <c r="A45" s="192" t="s">
        <v>100</v>
      </c>
      <c r="B45" s="193"/>
      <c r="C45" s="193"/>
      <c r="D45" s="193"/>
      <c r="E45" s="193"/>
      <c r="F45" s="193"/>
      <c r="G45" s="193"/>
      <c r="H45" s="193"/>
      <c r="I45" s="4">
        <v>36</v>
      </c>
      <c r="J45" s="23">
        <f>SUM(J40:J44)</f>
        <v>81490036</v>
      </c>
      <c r="K45" s="26">
        <f>SUM(K40:K44)</f>
        <v>71806556</v>
      </c>
    </row>
    <row r="46" spans="1:11" ht="12.75">
      <c r="A46" s="192" t="s">
        <v>42</v>
      </c>
      <c r="B46" s="193"/>
      <c r="C46" s="193"/>
      <c r="D46" s="193"/>
      <c r="E46" s="193"/>
      <c r="F46" s="193"/>
      <c r="G46" s="193"/>
      <c r="H46" s="193"/>
      <c r="I46" s="4">
        <v>37</v>
      </c>
      <c r="J46" s="23">
        <f>IF(J39&gt;J45,J39-J45,0)</f>
        <v>0</v>
      </c>
      <c r="K46" s="26">
        <f>IF(K39&gt;K45,K39-K45,0)</f>
        <v>0</v>
      </c>
    </row>
    <row r="47" spans="1:11" ht="12.75">
      <c r="A47" s="192" t="s">
        <v>43</v>
      </c>
      <c r="B47" s="193"/>
      <c r="C47" s="193"/>
      <c r="D47" s="193"/>
      <c r="E47" s="193"/>
      <c r="F47" s="193"/>
      <c r="G47" s="193"/>
      <c r="H47" s="193"/>
      <c r="I47" s="4">
        <v>38</v>
      </c>
      <c r="J47" s="23">
        <f>IF(J45&gt;J39,J45-J39,0)</f>
        <v>63433505</v>
      </c>
      <c r="K47" s="26">
        <f>IF(K45&gt;K39,K45-K39,0)</f>
        <v>49838451</v>
      </c>
    </row>
    <row r="48" spans="1:11" ht="12.75">
      <c r="A48" s="211" t="s">
        <v>101</v>
      </c>
      <c r="B48" s="212"/>
      <c r="C48" s="212"/>
      <c r="D48" s="212"/>
      <c r="E48" s="212"/>
      <c r="F48" s="212"/>
      <c r="G48" s="212"/>
      <c r="H48" s="212"/>
      <c r="I48" s="4">
        <v>39</v>
      </c>
      <c r="J48" s="23">
        <f>IF(J20-J21+J33-J34+J46-J47&gt;0,J20-J21+J33-J34+J46-J47,0)</f>
        <v>24706943</v>
      </c>
      <c r="K48" s="26">
        <f>IF(K20-K21+K33-K34+K46-K47&gt;0,K20-K21+K33-K34+K46-K47,0)</f>
        <v>3635770</v>
      </c>
    </row>
    <row r="49" spans="1:11" ht="12.75">
      <c r="A49" s="211" t="s">
        <v>102</v>
      </c>
      <c r="B49" s="212"/>
      <c r="C49" s="212"/>
      <c r="D49" s="212"/>
      <c r="E49" s="212"/>
      <c r="F49" s="212"/>
      <c r="G49" s="212"/>
      <c r="H49" s="212"/>
      <c r="I49" s="4">
        <v>40</v>
      </c>
      <c r="J49" s="23">
        <f>IF(J21-J20+J34-J33+J47-J46&gt;0,J21-J20+J34-J33+J47-J46,0)</f>
        <v>0</v>
      </c>
      <c r="K49" s="26">
        <f>IF(K21-K20+K34-K33+K47-K46&gt;0,K21-K20+K34-K33+K47-K46,0)</f>
        <v>0</v>
      </c>
    </row>
    <row r="50" spans="1:11" ht="12.75">
      <c r="A50" s="211" t="s">
        <v>232</v>
      </c>
      <c r="B50" s="212"/>
      <c r="C50" s="212"/>
      <c r="D50" s="212"/>
      <c r="E50" s="212"/>
      <c r="F50" s="212"/>
      <c r="G50" s="212"/>
      <c r="H50" s="212"/>
      <c r="I50" s="4">
        <v>41</v>
      </c>
      <c r="J50" s="22">
        <v>18112750</v>
      </c>
      <c r="K50" s="27">
        <v>42819693</v>
      </c>
    </row>
    <row r="51" spans="1:11" ht="12.75">
      <c r="A51" s="211" t="s">
        <v>274</v>
      </c>
      <c r="B51" s="212"/>
      <c r="C51" s="212"/>
      <c r="D51" s="212"/>
      <c r="E51" s="212"/>
      <c r="F51" s="212"/>
      <c r="G51" s="212"/>
      <c r="H51" s="212"/>
      <c r="I51" s="4">
        <v>42</v>
      </c>
      <c r="J51" s="22">
        <v>24706943</v>
      </c>
      <c r="K51" s="27">
        <v>3635769</v>
      </c>
    </row>
    <row r="52" spans="1:11" ht="12.75">
      <c r="A52" s="211" t="s">
        <v>275</v>
      </c>
      <c r="B52" s="212"/>
      <c r="C52" s="212"/>
      <c r="D52" s="212"/>
      <c r="E52" s="212"/>
      <c r="F52" s="212"/>
      <c r="G52" s="212"/>
      <c r="H52" s="212"/>
      <c r="I52" s="4">
        <v>43</v>
      </c>
      <c r="J52" s="22"/>
      <c r="K52" s="27"/>
    </row>
    <row r="53" spans="1:11" ht="12.75">
      <c r="A53" s="195" t="s">
        <v>276</v>
      </c>
      <c r="B53" s="196"/>
      <c r="C53" s="196"/>
      <c r="D53" s="196"/>
      <c r="E53" s="196"/>
      <c r="F53" s="196"/>
      <c r="G53" s="196"/>
      <c r="H53" s="196"/>
      <c r="I53" s="7">
        <v>44</v>
      </c>
      <c r="J53" s="24">
        <f>J50+J51-J52</f>
        <v>42819693</v>
      </c>
      <c r="K53" s="32">
        <f>K50+K51-K52</f>
        <v>46455462</v>
      </c>
    </row>
  </sheetData>
  <sheetProtection/>
  <mergeCells count="53"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48:H48"/>
    <mergeCell ref="A37:H37"/>
    <mergeCell ref="A38:H38"/>
    <mergeCell ref="A39:H39"/>
    <mergeCell ref="A40:H40"/>
    <mergeCell ref="A41:H41"/>
    <mergeCell ref="A42:H42"/>
    <mergeCell ref="A53:H53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9" t="s">
        <v>298</v>
      </c>
      <c r="B1" s="260"/>
      <c r="C1" s="260"/>
      <c r="D1" s="260"/>
      <c r="E1" s="260"/>
      <c r="F1" s="260"/>
      <c r="G1" s="260"/>
      <c r="H1" s="260"/>
      <c r="I1" s="260"/>
      <c r="J1" s="261"/>
      <c r="K1" s="274"/>
    </row>
    <row r="2" spans="1:11" ht="12.75">
      <c r="A2" s="263" t="s">
        <v>6</v>
      </c>
      <c r="B2" s="264"/>
      <c r="C2" s="264"/>
      <c r="D2" s="264"/>
      <c r="E2" s="264"/>
      <c r="F2" s="264"/>
      <c r="G2" s="264"/>
      <c r="H2" s="264"/>
      <c r="I2" s="264"/>
      <c r="J2" s="261"/>
      <c r="K2" s="262"/>
    </row>
    <row r="3" spans="1:11" ht="12.75">
      <c r="A3" s="30"/>
      <c r="B3" s="31"/>
      <c r="C3" s="31"/>
      <c r="D3" s="31"/>
      <c r="E3" s="31"/>
      <c r="F3" s="31"/>
      <c r="G3" s="31"/>
      <c r="H3" s="31"/>
      <c r="I3" s="31"/>
      <c r="J3" s="33"/>
      <c r="K3" s="3"/>
    </row>
    <row r="4" spans="1:11" ht="12.75">
      <c r="A4" s="265" t="s">
        <v>7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1" ht="24" thickBot="1">
      <c r="A5" s="268" t="s">
        <v>89</v>
      </c>
      <c r="B5" s="268"/>
      <c r="C5" s="268"/>
      <c r="D5" s="268"/>
      <c r="E5" s="268"/>
      <c r="F5" s="268"/>
      <c r="G5" s="268"/>
      <c r="H5" s="268"/>
      <c r="I5" s="105" t="s">
        <v>385</v>
      </c>
      <c r="J5" s="106" t="s">
        <v>221</v>
      </c>
      <c r="K5" s="106" t="s">
        <v>222</v>
      </c>
    </row>
    <row r="6" spans="1:11" ht="12.75">
      <c r="A6" s="269">
        <v>1</v>
      </c>
      <c r="B6" s="269"/>
      <c r="C6" s="269"/>
      <c r="D6" s="269"/>
      <c r="E6" s="269"/>
      <c r="F6" s="269"/>
      <c r="G6" s="269"/>
      <c r="H6" s="269"/>
      <c r="I6" s="107">
        <v>2</v>
      </c>
      <c r="J6" s="108" t="s">
        <v>389</v>
      </c>
      <c r="K6" s="108" t="s">
        <v>390</v>
      </c>
    </row>
    <row r="7" spans="1:11" ht="12.75">
      <c r="A7" s="255" t="s">
        <v>227</v>
      </c>
      <c r="B7" s="256"/>
      <c r="C7" s="256"/>
      <c r="D7" s="256"/>
      <c r="E7" s="256"/>
      <c r="F7" s="256"/>
      <c r="G7" s="256"/>
      <c r="H7" s="256"/>
      <c r="I7" s="257"/>
      <c r="J7" s="257"/>
      <c r="K7" s="258"/>
    </row>
    <row r="8" spans="1:11" ht="12.75">
      <c r="A8" s="211" t="s">
        <v>300</v>
      </c>
      <c r="B8" s="212"/>
      <c r="C8" s="212"/>
      <c r="D8" s="212"/>
      <c r="E8" s="212"/>
      <c r="F8" s="212"/>
      <c r="G8" s="212"/>
      <c r="H8" s="212"/>
      <c r="I8" s="4">
        <v>1</v>
      </c>
      <c r="J8" s="22"/>
      <c r="K8" s="27"/>
    </row>
    <row r="9" spans="1:11" ht="12.75">
      <c r="A9" s="211" t="s">
        <v>170</v>
      </c>
      <c r="B9" s="212"/>
      <c r="C9" s="212"/>
      <c r="D9" s="212"/>
      <c r="E9" s="212"/>
      <c r="F9" s="212"/>
      <c r="G9" s="212"/>
      <c r="H9" s="212"/>
      <c r="I9" s="4">
        <v>2</v>
      </c>
      <c r="J9" s="22"/>
      <c r="K9" s="27"/>
    </row>
    <row r="10" spans="1:11" ht="12.75">
      <c r="A10" s="211" t="s">
        <v>171</v>
      </c>
      <c r="B10" s="212"/>
      <c r="C10" s="212"/>
      <c r="D10" s="212"/>
      <c r="E10" s="212"/>
      <c r="F10" s="212"/>
      <c r="G10" s="212"/>
      <c r="H10" s="212"/>
      <c r="I10" s="4">
        <v>3</v>
      </c>
      <c r="J10" s="22"/>
      <c r="K10" s="27"/>
    </row>
    <row r="11" spans="1:11" ht="12.75">
      <c r="A11" s="211" t="s">
        <v>172</v>
      </c>
      <c r="B11" s="212"/>
      <c r="C11" s="212"/>
      <c r="D11" s="212"/>
      <c r="E11" s="212"/>
      <c r="F11" s="212"/>
      <c r="G11" s="212"/>
      <c r="H11" s="212"/>
      <c r="I11" s="4">
        <v>4</v>
      </c>
      <c r="J11" s="22"/>
      <c r="K11" s="27"/>
    </row>
    <row r="12" spans="1:11" ht="12.75">
      <c r="A12" s="211" t="s">
        <v>173</v>
      </c>
      <c r="B12" s="212"/>
      <c r="C12" s="212"/>
      <c r="D12" s="212"/>
      <c r="E12" s="212"/>
      <c r="F12" s="212"/>
      <c r="G12" s="212"/>
      <c r="H12" s="212"/>
      <c r="I12" s="4">
        <v>5</v>
      </c>
      <c r="J12" s="22"/>
      <c r="K12" s="27"/>
    </row>
    <row r="13" spans="1:11" ht="12.75">
      <c r="A13" s="192" t="s">
        <v>299</v>
      </c>
      <c r="B13" s="193"/>
      <c r="C13" s="193"/>
      <c r="D13" s="193"/>
      <c r="E13" s="193"/>
      <c r="F13" s="193"/>
      <c r="G13" s="193"/>
      <c r="H13" s="193"/>
      <c r="I13" s="4">
        <v>6</v>
      </c>
      <c r="J13" s="23">
        <f>SUM(J8:J12)</f>
        <v>0</v>
      </c>
      <c r="K13" s="26">
        <f>SUM(K8:K12)</f>
        <v>0</v>
      </c>
    </row>
    <row r="14" spans="1:11" ht="12.75">
      <c r="A14" s="211" t="s">
        <v>174</v>
      </c>
      <c r="B14" s="212"/>
      <c r="C14" s="212"/>
      <c r="D14" s="212"/>
      <c r="E14" s="212"/>
      <c r="F14" s="212"/>
      <c r="G14" s="212"/>
      <c r="H14" s="212"/>
      <c r="I14" s="4">
        <v>7</v>
      </c>
      <c r="J14" s="22"/>
      <c r="K14" s="27"/>
    </row>
    <row r="15" spans="1:11" ht="12.75">
      <c r="A15" s="211" t="s">
        <v>175</v>
      </c>
      <c r="B15" s="212"/>
      <c r="C15" s="212"/>
      <c r="D15" s="212"/>
      <c r="E15" s="212"/>
      <c r="F15" s="212"/>
      <c r="G15" s="212"/>
      <c r="H15" s="212"/>
      <c r="I15" s="4">
        <v>8</v>
      </c>
      <c r="J15" s="22"/>
      <c r="K15" s="27"/>
    </row>
    <row r="16" spans="1:11" ht="12.75">
      <c r="A16" s="211" t="s">
        <v>176</v>
      </c>
      <c r="B16" s="212"/>
      <c r="C16" s="212"/>
      <c r="D16" s="212"/>
      <c r="E16" s="212"/>
      <c r="F16" s="212"/>
      <c r="G16" s="212"/>
      <c r="H16" s="212"/>
      <c r="I16" s="4">
        <v>9</v>
      </c>
      <c r="J16" s="22"/>
      <c r="K16" s="27"/>
    </row>
    <row r="17" spans="1:11" ht="12.75">
      <c r="A17" s="211" t="s">
        <v>177</v>
      </c>
      <c r="B17" s="212"/>
      <c r="C17" s="212"/>
      <c r="D17" s="212"/>
      <c r="E17" s="212"/>
      <c r="F17" s="212"/>
      <c r="G17" s="212"/>
      <c r="H17" s="212"/>
      <c r="I17" s="4">
        <v>10</v>
      </c>
      <c r="J17" s="22"/>
      <c r="K17" s="27"/>
    </row>
    <row r="18" spans="1:11" ht="12.75">
      <c r="A18" s="211" t="s">
        <v>178</v>
      </c>
      <c r="B18" s="212"/>
      <c r="C18" s="212"/>
      <c r="D18" s="212"/>
      <c r="E18" s="212"/>
      <c r="F18" s="212"/>
      <c r="G18" s="212"/>
      <c r="H18" s="212"/>
      <c r="I18" s="4">
        <v>11</v>
      </c>
      <c r="J18" s="22"/>
      <c r="K18" s="27"/>
    </row>
    <row r="19" spans="1:11" ht="12.75">
      <c r="A19" s="211" t="s">
        <v>179</v>
      </c>
      <c r="B19" s="212"/>
      <c r="C19" s="212"/>
      <c r="D19" s="212"/>
      <c r="E19" s="212"/>
      <c r="F19" s="212"/>
      <c r="G19" s="212"/>
      <c r="H19" s="212"/>
      <c r="I19" s="4">
        <v>12</v>
      </c>
      <c r="J19" s="22"/>
      <c r="K19" s="27"/>
    </row>
    <row r="20" spans="1:11" ht="12.75">
      <c r="A20" s="192" t="s">
        <v>75</v>
      </c>
      <c r="B20" s="193"/>
      <c r="C20" s="193"/>
      <c r="D20" s="193"/>
      <c r="E20" s="193"/>
      <c r="F20" s="193"/>
      <c r="G20" s="193"/>
      <c r="H20" s="193"/>
      <c r="I20" s="4">
        <v>13</v>
      </c>
      <c r="J20" s="23">
        <f>SUM(J14:J19)</f>
        <v>0</v>
      </c>
      <c r="K20" s="26">
        <f>SUM(K14:K19)</f>
        <v>0</v>
      </c>
    </row>
    <row r="21" spans="1:11" ht="12.75">
      <c r="A21" s="192" t="s">
        <v>145</v>
      </c>
      <c r="B21" s="270"/>
      <c r="C21" s="270"/>
      <c r="D21" s="270"/>
      <c r="E21" s="270"/>
      <c r="F21" s="270"/>
      <c r="G21" s="270"/>
      <c r="H21" s="271"/>
      <c r="I21" s="4">
        <v>14</v>
      </c>
      <c r="J21" s="23">
        <f>IF(J13&gt;J20,J13-J20,0)</f>
        <v>0</v>
      </c>
      <c r="K21" s="26">
        <f>IF(K13&gt;K20,K13-K20,0)</f>
        <v>0</v>
      </c>
    </row>
    <row r="22" spans="1:11" ht="12.75">
      <c r="A22" s="217" t="s">
        <v>146</v>
      </c>
      <c r="B22" s="272"/>
      <c r="C22" s="272"/>
      <c r="D22" s="272"/>
      <c r="E22" s="272"/>
      <c r="F22" s="272"/>
      <c r="G22" s="272"/>
      <c r="H22" s="273"/>
      <c r="I22" s="4">
        <v>15</v>
      </c>
      <c r="J22" s="23">
        <f>IF(J20&gt;J13,J20-J13,0)</f>
        <v>0</v>
      </c>
      <c r="K22" s="26">
        <f>IF(K20&gt;K13,K20-K13,0)</f>
        <v>0</v>
      </c>
    </row>
    <row r="23" spans="1:11" ht="12.75">
      <c r="A23" s="255" t="s">
        <v>230</v>
      </c>
      <c r="B23" s="256"/>
      <c r="C23" s="256"/>
      <c r="D23" s="256"/>
      <c r="E23" s="256"/>
      <c r="F23" s="256"/>
      <c r="G23" s="256"/>
      <c r="H23" s="256"/>
      <c r="I23" s="257"/>
      <c r="J23" s="257"/>
      <c r="K23" s="258"/>
    </row>
    <row r="24" spans="1:11" ht="12.75">
      <c r="A24" s="211" t="s">
        <v>236</v>
      </c>
      <c r="B24" s="212"/>
      <c r="C24" s="212"/>
      <c r="D24" s="212"/>
      <c r="E24" s="212"/>
      <c r="F24" s="212"/>
      <c r="G24" s="212"/>
      <c r="H24" s="212"/>
      <c r="I24" s="4">
        <v>16</v>
      </c>
      <c r="J24" s="22"/>
      <c r="K24" s="27"/>
    </row>
    <row r="25" spans="1:11" ht="12.75">
      <c r="A25" s="211" t="s">
        <v>237</v>
      </c>
      <c r="B25" s="212"/>
      <c r="C25" s="212"/>
      <c r="D25" s="212"/>
      <c r="E25" s="212"/>
      <c r="F25" s="212"/>
      <c r="G25" s="212"/>
      <c r="H25" s="212"/>
      <c r="I25" s="4">
        <v>17</v>
      </c>
      <c r="J25" s="22"/>
      <c r="K25" s="27"/>
    </row>
    <row r="26" spans="1:11" ht="12.75">
      <c r="A26" s="211" t="s">
        <v>76</v>
      </c>
      <c r="B26" s="212"/>
      <c r="C26" s="212"/>
      <c r="D26" s="212"/>
      <c r="E26" s="212"/>
      <c r="F26" s="212"/>
      <c r="G26" s="212"/>
      <c r="H26" s="212"/>
      <c r="I26" s="4">
        <v>18</v>
      </c>
      <c r="J26" s="22"/>
      <c r="K26" s="27"/>
    </row>
    <row r="27" spans="1:11" ht="12.75">
      <c r="A27" s="211" t="s">
        <v>77</v>
      </c>
      <c r="B27" s="212"/>
      <c r="C27" s="212"/>
      <c r="D27" s="212"/>
      <c r="E27" s="212"/>
      <c r="F27" s="212"/>
      <c r="G27" s="212"/>
      <c r="H27" s="212"/>
      <c r="I27" s="4">
        <v>19</v>
      </c>
      <c r="J27" s="22"/>
      <c r="K27" s="27"/>
    </row>
    <row r="28" spans="1:11" ht="12.75">
      <c r="A28" s="211" t="s">
        <v>238</v>
      </c>
      <c r="B28" s="212"/>
      <c r="C28" s="212"/>
      <c r="D28" s="212"/>
      <c r="E28" s="212"/>
      <c r="F28" s="212"/>
      <c r="G28" s="212"/>
      <c r="H28" s="212"/>
      <c r="I28" s="4">
        <v>20</v>
      </c>
      <c r="J28" s="22"/>
      <c r="K28" s="27"/>
    </row>
    <row r="29" spans="1:11" ht="12.75">
      <c r="A29" s="192" t="s">
        <v>153</v>
      </c>
      <c r="B29" s="193"/>
      <c r="C29" s="193"/>
      <c r="D29" s="193"/>
      <c r="E29" s="193"/>
      <c r="F29" s="193"/>
      <c r="G29" s="193"/>
      <c r="H29" s="193"/>
      <c r="I29" s="4">
        <v>21</v>
      </c>
      <c r="J29" s="23">
        <f>SUM(J24:J28)</f>
        <v>0</v>
      </c>
      <c r="K29" s="26">
        <f>SUM(K24:K28)</f>
        <v>0</v>
      </c>
    </row>
    <row r="30" spans="1:11" ht="12.75">
      <c r="A30" s="211" t="s">
        <v>2</v>
      </c>
      <c r="B30" s="212"/>
      <c r="C30" s="212"/>
      <c r="D30" s="212"/>
      <c r="E30" s="212"/>
      <c r="F30" s="212"/>
      <c r="G30" s="212"/>
      <c r="H30" s="212"/>
      <c r="I30" s="4">
        <v>22</v>
      </c>
      <c r="J30" s="22"/>
      <c r="K30" s="27"/>
    </row>
    <row r="31" spans="1:11" ht="12.75">
      <c r="A31" s="211" t="s">
        <v>3</v>
      </c>
      <c r="B31" s="212"/>
      <c r="C31" s="212"/>
      <c r="D31" s="212"/>
      <c r="E31" s="212"/>
      <c r="F31" s="212"/>
      <c r="G31" s="212"/>
      <c r="H31" s="212"/>
      <c r="I31" s="4">
        <v>23</v>
      </c>
      <c r="J31" s="22"/>
      <c r="K31" s="27"/>
    </row>
    <row r="32" spans="1:11" ht="12.75">
      <c r="A32" s="211" t="s">
        <v>4</v>
      </c>
      <c r="B32" s="212"/>
      <c r="C32" s="212"/>
      <c r="D32" s="212"/>
      <c r="E32" s="212"/>
      <c r="F32" s="212"/>
      <c r="G32" s="212"/>
      <c r="H32" s="212"/>
      <c r="I32" s="4">
        <v>24</v>
      </c>
      <c r="J32" s="22"/>
      <c r="K32" s="27"/>
    </row>
    <row r="33" spans="1:11" ht="12.75">
      <c r="A33" s="192" t="s">
        <v>78</v>
      </c>
      <c r="B33" s="193"/>
      <c r="C33" s="193"/>
      <c r="D33" s="193"/>
      <c r="E33" s="193"/>
      <c r="F33" s="193"/>
      <c r="G33" s="193"/>
      <c r="H33" s="193"/>
      <c r="I33" s="4">
        <v>25</v>
      </c>
      <c r="J33" s="23">
        <f>SUM(J30:J32)</f>
        <v>0</v>
      </c>
      <c r="K33" s="26">
        <f>SUM(K30:K32)</f>
        <v>0</v>
      </c>
    </row>
    <row r="34" spans="1:11" ht="12.75">
      <c r="A34" s="192" t="s">
        <v>147</v>
      </c>
      <c r="B34" s="193"/>
      <c r="C34" s="193"/>
      <c r="D34" s="193"/>
      <c r="E34" s="193"/>
      <c r="F34" s="193"/>
      <c r="G34" s="193"/>
      <c r="H34" s="193"/>
      <c r="I34" s="4">
        <v>26</v>
      </c>
      <c r="J34" s="23">
        <f>IF(J29&gt;J33,J29-J33,0)</f>
        <v>0</v>
      </c>
      <c r="K34" s="26">
        <f>IF(K29&gt;K33,K29-K33,0)</f>
        <v>0</v>
      </c>
    </row>
    <row r="35" spans="1:11" ht="12.75">
      <c r="A35" s="192" t="s">
        <v>148</v>
      </c>
      <c r="B35" s="193"/>
      <c r="C35" s="193"/>
      <c r="D35" s="193"/>
      <c r="E35" s="193"/>
      <c r="F35" s="193"/>
      <c r="G35" s="193"/>
      <c r="H35" s="193"/>
      <c r="I35" s="4">
        <v>27</v>
      </c>
      <c r="J35" s="23">
        <f>IF(J33&gt;J29,J33-J29,0)</f>
        <v>0</v>
      </c>
      <c r="K35" s="26">
        <f>IF(K33&gt;K29,K33-K29,0)</f>
        <v>0</v>
      </c>
    </row>
    <row r="36" spans="1:11" ht="12.75">
      <c r="A36" s="255" t="s">
        <v>231</v>
      </c>
      <c r="B36" s="256"/>
      <c r="C36" s="256"/>
      <c r="D36" s="256"/>
      <c r="E36" s="256"/>
      <c r="F36" s="256"/>
      <c r="G36" s="256"/>
      <c r="H36" s="256"/>
      <c r="I36" s="257">
        <v>0</v>
      </c>
      <c r="J36" s="257"/>
      <c r="K36" s="258"/>
    </row>
    <row r="37" spans="1:11" ht="12.75">
      <c r="A37" s="211" t="s">
        <v>245</v>
      </c>
      <c r="B37" s="212"/>
      <c r="C37" s="212"/>
      <c r="D37" s="212"/>
      <c r="E37" s="212"/>
      <c r="F37" s="212"/>
      <c r="G37" s="212"/>
      <c r="H37" s="212"/>
      <c r="I37" s="4">
        <v>28</v>
      </c>
      <c r="J37" s="22"/>
      <c r="K37" s="27"/>
    </row>
    <row r="38" spans="1:11" ht="12.75">
      <c r="A38" s="211" t="s">
        <v>56</v>
      </c>
      <c r="B38" s="212"/>
      <c r="C38" s="212"/>
      <c r="D38" s="212"/>
      <c r="E38" s="212"/>
      <c r="F38" s="212"/>
      <c r="G38" s="212"/>
      <c r="H38" s="212"/>
      <c r="I38" s="4">
        <v>29</v>
      </c>
      <c r="J38" s="22"/>
      <c r="K38" s="27"/>
    </row>
    <row r="39" spans="1:11" ht="12.75">
      <c r="A39" s="211" t="s">
        <v>57</v>
      </c>
      <c r="B39" s="212"/>
      <c r="C39" s="212"/>
      <c r="D39" s="212"/>
      <c r="E39" s="212"/>
      <c r="F39" s="212"/>
      <c r="G39" s="212"/>
      <c r="H39" s="212"/>
      <c r="I39" s="4">
        <v>30</v>
      </c>
      <c r="J39" s="22"/>
      <c r="K39" s="27"/>
    </row>
    <row r="40" spans="1:11" ht="12.75">
      <c r="A40" s="192" t="s">
        <v>79</v>
      </c>
      <c r="B40" s="193"/>
      <c r="C40" s="193"/>
      <c r="D40" s="193"/>
      <c r="E40" s="193"/>
      <c r="F40" s="193"/>
      <c r="G40" s="193"/>
      <c r="H40" s="193"/>
      <c r="I40" s="4">
        <v>31</v>
      </c>
      <c r="J40" s="23">
        <f>SUM(J37:J39)</f>
        <v>0</v>
      </c>
      <c r="K40" s="26">
        <f>SUM(K37:K39)</f>
        <v>0</v>
      </c>
    </row>
    <row r="41" spans="1:11" ht="12.75">
      <c r="A41" s="211" t="s">
        <v>58</v>
      </c>
      <c r="B41" s="212"/>
      <c r="C41" s="212"/>
      <c r="D41" s="212"/>
      <c r="E41" s="212"/>
      <c r="F41" s="212"/>
      <c r="G41" s="212"/>
      <c r="H41" s="212"/>
      <c r="I41" s="4">
        <v>32</v>
      </c>
      <c r="J41" s="22"/>
      <c r="K41" s="27"/>
    </row>
    <row r="42" spans="1:11" ht="12.75">
      <c r="A42" s="211" t="s">
        <v>59</v>
      </c>
      <c r="B42" s="212"/>
      <c r="C42" s="212"/>
      <c r="D42" s="212"/>
      <c r="E42" s="212"/>
      <c r="F42" s="212"/>
      <c r="G42" s="212"/>
      <c r="H42" s="212"/>
      <c r="I42" s="4">
        <v>33</v>
      </c>
      <c r="J42" s="22"/>
      <c r="K42" s="27"/>
    </row>
    <row r="43" spans="1:11" ht="12.75">
      <c r="A43" s="211" t="s">
        <v>60</v>
      </c>
      <c r="B43" s="212"/>
      <c r="C43" s="212"/>
      <c r="D43" s="212"/>
      <c r="E43" s="212"/>
      <c r="F43" s="212"/>
      <c r="G43" s="212"/>
      <c r="H43" s="212"/>
      <c r="I43" s="4">
        <v>34</v>
      </c>
      <c r="J43" s="22"/>
      <c r="K43" s="27"/>
    </row>
    <row r="44" spans="1:11" ht="12.75">
      <c r="A44" s="211" t="s">
        <v>61</v>
      </c>
      <c r="B44" s="212"/>
      <c r="C44" s="212"/>
      <c r="D44" s="212"/>
      <c r="E44" s="212"/>
      <c r="F44" s="212"/>
      <c r="G44" s="212"/>
      <c r="H44" s="212"/>
      <c r="I44" s="4">
        <v>35</v>
      </c>
      <c r="J44" s="22"/>
      <c r="K44" s="27"/>
    </row>
    <row r="45" spans="1:11" ht="12.75">
      <c r="A45" s="211" t="s">
        <v>62</v>
      </c>
      <c r="B45" s="212"/>
      <c r="C45" s="212"/>
      <c r="D45" s="212"/>
      <c r="E45" s="212"/>
      <c r="F45" s="212"/>
      <c r="G45" s="212"/>
      <c r="H45" s="212"/>
      <c r="I45" s="4">
        <v>36</v>
      </c>
      <c r="J45" s="22"/>
      <c r="K45" s="27"/>
    </row>
    <row r="46" spans="1:11" ht="12.75">
      <c r="A46" s="192" t="s">
        <v>204</v>
      </c>
      <c r="B46" s="193"/>
      <c r="C46" s="193"/>
      <c r="D46" s="193"/>
      <c r="E46" s="193"/>
      <c r="F46" s="193"/>
      <c r="G46" s="193"/>
      <c r="H46" s="193"/>
      <c r="I46" s="4">
        <v>37</v>
      </c>
      <c r="J46" s="23">
        <f>SUM(J41:J45)</f>
        <v>0</v>
      </c>
      <c r="K46" s="26">
        <f>SUM(K41:K45)</f>
        <v>0</v>
      </c>
    </row>
    <row r="47" spans="1:11" ht="12.75">
      <c r="A47" s="192" t="s">
        <v>233</v>
      </c>
      <c r="B47" s="193"/>
      <c r="C47" s="193"/>
      <c r="D47" s="193"/>
      <c r="E47" s="193"/>
      <c r="F47" s="193"/>
      <c r="G47" s="193"/>
      <c r="H47" s="193"/>
      <c r="I47" s="4">
        <v>38</v>
      </c>
      <c r="J47" s="23">
        <f>IF(J40&gt;J46,J40-J46,0)</f>
        <v>0</v>
      </c>
      <c r="K47" s="26">
        <f>IF(K40&gt;K46,K40-K46,0)</f>
        <v>0</v>
      </c>
    </row>
    <row r="48" spans="1:11" ht="12.75">
      <c r="A48" s="192" t="s">
        <v>234</v>
      </c>
      <c r="B48" s="193"/>
      <c r="C48" s="193"/>
      <c r="D48" s="193"/>
      <c r="E48" s="193"/>
      <c r="F48" s="193"/>
      <c r="G48" s="193"/>
      <c r="H48" s="193"/>
      <c r="I48" s="4">
        <v>39</v>
      </c>
      <c r="J48" s="23">
        <f>IF(J46&gt;J40,J46-J40,0)</f>
        <v>0</v>
      </c>
      <c r="K48" s="26">
        <f>IF(K46&gt;K40,K46-K40,0)</f>
        <v>0</v>
      </c>
    </row>
    <row r="49" spans="1:11" ht="12.75">
      <c r="A49" s="192" t="s">
        <v>205</v>
      </c>
      <c r="B49" s="193"/>
      <c r="C49" s="193"/>
      <c r="D49" s="193"/>
      <c r="E49" s="193"/>
      <c r="F49" s="193"/>
      <c r="G49" s="193"/>
      <c r="H49" s="193"/>
      <c r="I49" s="4">
        <v>40</v>
      </c>
      <c r="J49" s="23">
        <f>IF(J21-J22+J34-J35+J47-J48&gt;0,J21-J22+J34-J35+J47-J48,0)</f>
        <v>0</v>
      </c>
      <c r="K49" s="26">
        <f>IF(K21-K22+K34-K35+K47-K48&gt;0,K21-K22+K34-K35+K47-K48,0)</f>
        <v>0</v>
      </c>
    </row>
    <row r="50" spans="1:11" ht="12.75">
      <c r="A50" s="192" t="s">
        <v>40</v>
      </c>
      <c r="B50" s="193"/>
      <c r="C50" s="193"/>
      <c r="D50" s="193"/>
      <c r="E50" s="193"/>
      <c r="F50" s="193"/>
      <c r="G50" s="193"/>
      <c r="H50" s="193"/>
      <c r="I50" s="4">
        <v>41</v>
      </c>
      <c r="J50" s="23">
        <f>IF(J22-J21+J35-J34+J48-J47&gt;0,J22-J21+J35-J34+J48-J47,0)</f>
        <v>0</v>
      </c>
      <c r="K50" s="26">
        <f>IF(K22-K21+K35-K34+K48-K47&gt;0,K22-K21+K35-K34+K48-K47,0)</f>
        <v>0</v>
      </c>
    </row>
    <row r="51" spans="1:11" ht="12.75">
      <c r="A51" s="192" t="s">
        <v>232</v>
      </c>
      <c r="B51" s="193"/>
      <c r="C51" s="193"/>
      <c r="D51" s="193"/>
      <c r="E51" s="193"/>
      <c r="F51" s="193"/>
      <c r="G51" s="193"/>
      <c r="H51" s="193"/>
      <c r="I51" s="4">
        <v>42</v>
      </c>
      <c r="J51" s="22"/>
      <c r="K51" s="27"/>
    </row>
    <row r="52" spans="1:11" ht="12.75">
      <c r="A52" s="192" t="s">
        <v>274</v>
      </c>
      <c r="B52" s="193"/>
      <c r="C52" s="193"/>
      <c r="D52" s="193"/>
      <c r="E52" s="193"/>
      <c r="F52" s="193"/>
      <c r="G52" s="193"/>
      <c r="H52" s="193"/>
      <c r="I52" s="4">
        <v>43</v>
      </c>
      <c r="J52" s="22"/>
      <c r="K52" s="27"/>
    </row>
    <row r="53" spans="1:11" ht="12.75">
      <c r="A53" s="192" t="s">
        <v>275</v>
      </c>
      <c r="B53" s="193"/>
      <c r="C53" s="193"/>
      <c r="D53" s="193"/>
      <c r="E53" s="193"/>
      <c r="F53" s="193"/>
      <c r="G53" s="193"/>
      <c r="H53" s="193"/>
      <c r="I53" s="4">
        <v>44</v>
      </c>
      <c r="J53" s="22"/>
      <c r="K53" s="27"/>
    </row>
    <row r="54" spans="1:11" ht="12.75">
      <c r="A54" s="217" t="s">
        <v>276</v>
      </c>
      <c r="B54" s="218"/>
      <c r="C54" s="218"/>
      <c r="D54" s="218"/>
      <c r="E54" s="218"/>
      <c r="F54" s="218"/>
      <c r="G54" s="218"/>
      <c r="H54" s="218"/>
      <c r="I54" s="7">
        <v>45</v>
      </c>
      <c r="J54" s="24">
        <f>J51+J52-J53</f>
        <v>0</v>
      </c>
      <c r="K54" s="32">
        <f>K51+K52-K53</f>
        <v>0</v>
      </c>
    </row>
    <row r="55" spans="1:11" ht="12.75">
      <c r="A55" s="109" t="s">
        <v>246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</sheetData>
  <sheetProtection/>
  <mergeCells count="54"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 horizontalCentered="1"/>
  <pageMargins left="0.7480314960629921" right="0.7480314960629921" top="0.7874015748031497" bottom="0.7874015748031497" header="0.31496062992125984" footer="0.31496062992125984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9">
      <selection activeCell="A12" sqref="A12:H12"/>
    </sheetView>
  </sheetViews>
  <sheetFormatPr defaultColWidth="9.140625" defaultRowHeight="12.75"/>
  <cols>
    <col min="1" max="4" width="9.140625" style="116" customWidth="1"/>
    <col min="5" max="5" width="10.140625" style="116" bestFit="1" customWidth="1"/>
    <col min="6" max="9" width="9.140625" style="116" customWidth="1"/>
    <col min="10" max="11" width="9.8515625" style="116" bestFit="1" customWidth="1"/>
    <col min="12" max="16384" width="9.140625" style="116" customWidth="1"/>
  </cols>
  <sheetData>
    <row r="1" spans="1:12" ht="12.75">
      <c r="A1" s="290" t="s">
        <v>387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115"/>
    </row>
    <row r="2" spans="1:12" ht="15.75">
      <c r="A2" s="113"/>
      <c r="B2" s="114"/>
      <c r="C2" s="277" t="s">
        <v>388</v>
      </c>
      <c r="D2" s="277"/>
      <c r="E2" s="118">
        <v>40179</v>
      </c>
      <c r="F2" s="117" t="s">
        <v>353</v>
      </c>
      <c r="G2" s="278">
        <v>40543</v>
      </c>
      <c r="H2" s="279"/>
      <c r="I2" s="114"/>
      <c r="J2" s="114"/>
      <c r="K2" s="114"/>
      <c r="L2" s="119"/>
    </row>
    <row r="3" spans="1:11" ht="24" thickBot="1">
      <c r="A3" s="280" t="s">
        <v>89</v>
      </c>
      <c r="B3" s="280"/>
      <c r="C3" s="280"/>
      <c r="D3" s="280"/>
      <c r="E3" s="280"/>
      <c r="F3" s="280"/>
      <c r="G3" s="280"/>
      <c r="H3" s="280"/>
      <c r="I3" s="120" t="s">
        <v>411</v>
      </c>
      <c r="J3" s="121" t="s">
        <v>221</v>
      </c>
      <c r="K3" s="121" t="s">
        <v>222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123">
        <v>2</v>
      </c>
      <c r="J4" s="122" t="s">
        <v>389</v>
      </c>
      <c r="K4" s="122" t="s">
        <v>390</v>
      </c>
    </row>
    <row r="5" spans="1:11" ht="12.75">
      <c r="A5" s="275" t="s">
        <v>391</v>
      </c>
      <c r="B5" s="276"/>
      <c r="C5" s="276"/>
      <c r="D5" s="276"/>
      <c r="E5" s="276"/>
      <c r="F5" s="276"/>
      <c r="G5" s="276"/>
      <c r="H5" s="276"/>
      <c r="I5" s="124">
        <v>1</v>
      </c>
      <c r="J5" s="125">
        <v>549448400</v>
      </c>
      <c r="K5" s="125">
        <v>549448400</v>
      </c>
    </row>
    <row r="6" spans="1:11" ht="12.75">
      <c r="A6" s="275" t="s">
        <v>392</v>
      </c>
      <c r="B6" s="276"/>
      <c r="C6" s="276"/>
      <c r="D6" s="276"/>
      <c r="E6" s="276"/>
      <c r="F6" s="276"/>
      <c r="G6" s="276"/>
      <c r="H6" s="276"/>
      <c r="I6" s="124">
        <v>2</v>
      </c>
      <c r="J6" s="126">
        <v>-16682296</v>
      </c>
      <c r="K6" s="126">
        <v>-14328706</v>
      </c>
    </row>
    <row r="7" spans="1:11" ht="12.75">
      <c r="A7" s="275" t="s">
        <v>393</v>
      </c>
      <c r="B7" s="276"/>
      <c r="C7" s="276"/>
      <c r="D7" s="276"/>
      <c r="E7" s="276"/>
      <c r="F7" s="276"/>
      <c r="G7" s="276"/>
      <c r="H7" s="276"/>
      <c r="I7" s="124">
        <v>3</v>
      </c>
      <c r="J7" s="126">
        <v>21263848</v>
      </c>
      <c r="K7" s="126">
        <v>23022134</v>
      </c>
    </row>
    <row r="8" spans="1:11" ht="12.75">
      <c r="A8" s="275" t="s">
        <v>394</v>
      </c>
      <c r="B8" s="276"/>
      <c r="C8" s="276"/>
      <c r="D8" s="276"/>
      <c r="E8" s="276"/>
      <c r="F8" s="276"/>
      <c r="G8" s="276"/>
      <c r="H8" s="276"/>
      <c r="I8" s="124">
        <v>4</v>
      </c>
      <c r="J8" s="126">
        <v>42555945</v>
      </c>
      <c r="K8" s="126">
        <v>48568065</v>
      </c>
    </row>
    <row r="9" spans="1:11" ht="12.75">
      <c r="A9" s="275" t="s">
        <v>395</v>
      </c>
      <c r="B9" s="276"/>
      <c r="C9" s="276"/>
      <c r="D9" s="276"/>
      <c r="E9" s="276"/>
      <c r="F9" s="276"/>
      <c r="G9" s="276"/>
      <c r="H9" s="276"/>
      <c r="I9" s="124">
        <v>5</v>
      </c>
      <c r="J9" s="126">
        <v>35165730</v>
      </c>
      <c r="K9" s="126">
        <v>26040295</v>
      </c>
    </row>
    <row r="10" spans="1:11" ht="12.75">
      <c r="A10" s="275" t="s">
        <v>396</v>
      </c>
      <c r="B10" s="276"/>
      <c r="C10" s="276"/>
      <c r="D10" s="276"/>
      <c r="E10" s="276"/>
      <c r="F10" s="276"/>
      <c r="G10" s="276"/>
      <c r="H10" s="276"/>
      <c r="I10" s="124">
        <v>6</v>
      </c>
      <c r="J10" s="126">
        <v>0</v>
      </c>
      <c r="K10" s="126">
        <v>0</v>
      </c>
    </row>
    <row r="11" spans="1:11" ht="12.75">
      <c r="A11" s="275" t="s">
        <v>397</v>
      </c>
      <c r="B11" s="276"/>
      <c r="C11" s="276"/>
      <c r="D11" s="276"/>
      <c r="E11" s="276"/>
      <c r="F11" s="276"/>
      <c r="G11" s="276"/>
      <c r="H11" s="276"/>
      <c r="I11" s="124">
        <v>7</v>
      </c>
      <c r="J11" s="126">
        <v>0</v>
      </c>
      <c r="K11" s="126">
        <v>0</v>
      </c>
    </row>
    <row r="12" spans="1:11" ht="12.75">
      <c r="A12" s="275" t="s">
        <v>398</v>
      </c>
      <c r="B12" s="276"/>
      <c r="C12" s="276"/>
      <c r="D12" s="276"/>
      <c r="E12" s="276"/>
      <c r="F12" s="276"/>
      <c r="G12" s="276"/>
      <c r="H12" s="276"/>
      <c r="I12" s="124">
        <v>8</v>
      </c>
      <c r="J12" s="126">
        <v>-17861183</v>
      </c>
      <c r="K12" s="126">
        <v>-17504852</v>
      </c>
    </row>
    <row r="13" spans="1:11" ht="12.75">
      <c r="A13" s="275" t="s">
        <v>399</v>
      </c>
      <c r="B13" s="276"/>
      <c r="C13" s="276"/>
      <c r="D13" s="276"/>
      <c r="E13" s="276"/>
      <c r="F13" s="276"/>
      <c r="G13" s="276"/>
      <c r="H13" s="276"/>
      <c r="I13" s="124">
        <v>9</v>
      </c>
      <c r="J13" s="126">
        <v>0</v>
      </c>
      <c r="K13" s="126">
        <v>0</v>
      </c>
    </row>
    <row r="14" spans="1:11" ht="12.75">
      <c r="A14" s="282" t="s">
        <v>400</v>
      </c>
      <c r="B14" s="283"/>
      <c r="C14" s="283"/>
      <c r="D14" s="283"/>
      <c r="E14" s="283"/>
      <c r="F14" s="283"/>
      <c r="G14" s="283"/>
      <c r="H14" s="283"/>
      <c r="I14" s="124">
        <v>10</v>
      </c>
      <c r="J14" s="127">
        <f>SUM(J5:J13)</f>
        <v>613890444</v>
      </c>
      <c r="K14" s="127">
        <f>SUM(K5:K13)</f>
        <v>615245336</v>
      </c>
    </row>
    <row r="15" spans="1:11" ht="12.75">
      <c r="A15" s="275" t="s">
        <v>401</v>
      </c>
      <c r="B15" s="276"/>
      <c r="C15" s="276"/>
      <c r="D15" s="276"/>
      <c r="E15" s="276"/>
      <c r="F15" s="276"/>
      <c r="G15" s="276"/>
      <c r="H15" s="276"/>
      <c r="I15" s="124">
        <v>11</v>
      </c>
      <c r="J15" s="126">
        <v>0</v>
      </c>
      <c r="K15" s="126"/>
    </row>
    <row r="16" spans="1:11" ht="12.75">
      <c r="A16" s="275" t="s">
        <v>402</v>
      </c>
      <c r="B16" s="276"/>
      <c r="C16" s="276"/>
      <c r="D16" s="276"/>
      <c r="E16" s="276"/>
      <c r="F16" s="276"/>
      <c r="G16" s="276"/>
      <c r="H16" s="276"/>
      <c r="I16" s="124">
        <v>12</v>
      </c>
      <c r="J16" s="126">
        <v>0</v>
      </c>
      <c r="K16" s="126"/>
    </row>
    <row r="17" spans="1:11" ht="12.75">
      <c r="A17" s="275" t="s">
        <v>403</v>
      </c>
      <c r="B17" s="276"/>
      <c r="C17" s="276"/>
      <c r="D17" s="276"/>
      <c r="E17" s="276"/>
      <c r="F17" s="276"/>
      <c r="G17" s="276"/>
      <c r="H17" s="276"/>
      <c r="I17" s="124">
        <v>13</v>
      </c>
      <c r="J17" s="126">
        <v>0</v>
      </c>
      <c r="K17" s="126"/>
    </row>
    <row r="18" spans="1:11" ht="12.75">
      <c r="A18" s="275" t="s">
        <v>404</v>
      </c>
      <c r="B18" s="276"/>
      <c r="C18" s="276"/>
      <c r="D18" s="276"/>
      <c r="E18" s="276"/>
      <c r="F18" s="276"/>
      <c r="G18" s="276"/>
      <c r="H18" s="276"/>
      <c r="I18" s="124">
        <v>14</v>
      </c>
      <c r="J18" s="126">
        <v>0</v>
      </c>
      <c r="K18" s="126"/>
    </row>
    <row r="19" spans="1:11" ht="12.75">
      <c r="A19" s="275" t="s">
        <v>405</v>
      </c>
      <c r="B19" s="276"/>
      <c r="C19" s="276"/>
      <c r="D19" s="276"/>
      <c r="E19" s="276"/>
      <c r="F19" s="276"/>
      <c r="G19" s="276"/>
      <c r="H19" s="276"/>
      <c r="I19" s="124">
        <v>15</v>
      </c>
      <c r="J19" s="126">
        <v>0</v>
      </c>
      <c r="K19" s="126"/>
    </row>
    <row r="20" spans="1:11" ht="12.75">
      <c r="A20" s="275" t="s">
        <v>406</v>
      </c>
      <c r="B20" s="276"/>
      <c r="C20" s="276"/>
      <c r="D20" s="276"/>
      <c r="E20" s="276"/>
      <c r="F20" s="276"/>
      <c r="G20" s="276"/>
      <c r="H20" s="276"/>
      <c r="I20" s="124">
        <v>16</v>
      </c>
      <c r="J20" s="126"/>
      <c r="K20" s="126"/>
    </row>
    <row r="21" spans="1:11" ht="12.75">
      <c r="A21" s="282" t="s">
        <v>407</v>
      </c>
      <c r="B21" s="283"/>
      <c r="C21" s="283"/>
      <c r="D21" s="283"/>
      <c r="E21" s="283"/>
      <c r="F21" s="283"/>
      <c r="G21" s="283"/>
      <c r="H21" s="283"/>
      <c r="I21" s="124">
        <v>17</v>
      </c>
      <c r="J21" s="128">
        <f>SUM(J15:J20)</f>
        <v>0</v>
      </c>
      <c r="K21" s="128">
        <f>SUM(K15:K20)</f>
        <v>0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4" t="s">
        <v>408</v>
      </c>
      <c r="B23" s="285"/>
      <c r="C23" s="285"/>
      <c r="D23" s="285"/>
      <c r="E23" s="285"/>
      <c r="F23" s="285"/>
      <c r="G23" s="285"/>
      <c r="H23" s="285"/>
      <c r="I23" s="129">
        <v>18</v>
      </c>
      <c r="J23" s="125"/>
      <c r="K23" s="125"/>
    </row>
    <row r="24" spans="1:11" ht="23.25" customHeight="1">
      <c r="A24" s="286" t="s">
        <v>409</v>
      </c>
      <c r="B24" s="287"/>
      <c r="C24" s="287"/>
      <c r="D24" s="287"/>
      <c r="E24" s="287"/>
      <c r="F24" s="287"/>
      <c r="G24" s="287"/>
      <c r="H24" s="287"/>
      <c r="I24" s="130">
        <v>19</v>
      </c>
      <c r="J24" s="128"/>
      <c r="K24" s="128"/>
    </row>
    <row r="25" spans="1:11" ht="30" customHeight="1">
      <c r="A25" s="288" t="s">
        <v>410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.75">
      <c r="A2" s="296" t="s">
        <v>386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2.75" customHeight="1">
      <c r="A4" s="297" t="s">
        <v>417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.75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12.75">
      <c r="A12" s="111"/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0" ht="12.75">
      <c r="A13" s="111"/>
      <c r="B13" s="111"/>
      <c r="C13" s="111"/>
      <c r="D13" s="111"/>
      <c r="E13" s="111"/>
      <c r="F13" s="111"/>
      <c r="G13" s="111"/>
      <c r="H13" s="111"/>
      <c r="I13" s="111"/>
      <c r="J13" s="111"/>
    </row>
    <row r="14" spans="1:10" ht="12.75">
      <c r="A14" s="111"/>
      <c r="B14" s="111"/>
      <c r="C14" s="111"/>
      <c r="D14" s="111"/>
      <c r="E14" s="111"/>
      <c r="F14" s="111"/>
      <c r="G14" s="111"/>
      <c r="H14" s="111"/>
      <c r="I14" s="111"/>
      <c r="J14" s="111"/>
    </row>
    <row r="15" spans="1:10" ht="12.75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ht="12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12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12.75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2.75">
      <c r="A19" s="111"/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0" ht="12.75">
      <c r="A20" s="111"/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10" ht="12.75">
      <c r="A21" s="111"/>
      <c r="B21" s="111"/>
      <c r="C21" s="111"/>
      <c r="D21" s="111"/>
      <c r="E21" s="111"/>
      <c r="F21" s="111"/>
      <c r="G21" s="111"/>
      <c r="H21" s="111"/>
      <c r="I21" s="111"/>
      <c r="J21" s="111"/>
    </row>
    <row r="22" spans="1:10" ht="12.75">
      <c r="A22" s="111"/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0" ht="12.75">
      <c r="A23" s="111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ht="12.75">
      <c r="A24" s="111"/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ht="12.75">
      <c r="A25" s="111"/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 ht="15">
      <c r="A26" s="111"/>
      <c r="B26" s="111"/>
      <c r="C26" s="111"/>
      <c r="D26" s="111"/>
      <c r="E26" s="111"/>
      <c r="F26" s="111"/>
      <c r="G26" s="111"/>
      <c r="H26" s="111"/>
      <c r="I26" s="112"/>
      <c r="J26" s="111"/>
    </row>
    <row r="27" spans="1:10" ht="12.75">
      <c r="A27" s="111"/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ht="12.75">
      <c r="A28" s="111"/>
      <c r="B28" s="111"/>
      <c r="C28" s="111"/>
      <c r="D28" s="111"/>
      <c r="E28" s="111"/>
      <c r="F28" s="111"/>
      <c r="G28" s="111"/>
      <c r="H28" s="111"/>
      <c r="I28" s="111"/>
      <c r="J28" s="11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Strunjak</dc:creator>
  <cp:keywords/>
  <dc:description/>
  <cp:lastModifiedBy>tliktar</cp:lastModifiedBy>
  <cp:lastPrinted>2011-04-04T07:05:24Z</cp:lastPrinted>
  <dcterms:created xsi:type="dcterms:W3CDTF">2008-10-17T11:51:54Z</dcterms:created>
  <dcterms:modified xsi:type="dcterms:W3CDTF">2011-04-11T06:22:45Z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