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0" yWindow="228" windowWidth="15600" windowHeight="10596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Izjava o odgovornosti" sheetId="7" r:id="rId7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<sst xmlns="http://schemas.openxmlformats.org/spreadsheetml/2006/main" count="406" uniqueCount="355">
  <si>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</si>
  <si>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</si>
  <si>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</si>
  <si>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</si>
  <si>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</si>
  <si>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</si>
  <si>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</si>
  <si>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</si>
  <si>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</si>
  <si>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</si>
  <si>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</si>
  <si>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</si>
  <si>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</si>
  <si>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</si>
  <si>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</si>
  <si>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</si>
  <si>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</si>
  <si>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</si>
  <si>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</si>
  <si>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</si>
  <si>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</si>
  <si>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</si>
  <si>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</si>
  <si>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</si>
  <si>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</si>
  <si>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</si>
  <si>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</si>
  <si>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</si>
  <si>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</si>
  <si>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</si>
  <si>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</si>
  <si>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</si>
  <si>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</si>
  <si>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</si>
  <si>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</si>
  <si>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</si>
  <si>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</si>
  <si>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</si>
  <si>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</si>
  <si>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</si>
  <si>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</si>
  <si>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</si>
  <si>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</si>
  <si>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</si>
  <si>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</si>
  <si>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</si>
  <si>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</si>
  <si>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</si>
  <si>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</si>
  <si>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</si>
  <si>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</si>
  <si>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</si>
  <si>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</si>
  <si>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</si>
  <si>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</si>
  <si>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</si>
  <si>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</si>
  <si>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</si>
  <si>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</si>
  <si>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</si>
  <si>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</si>
  <si>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</si>
  <si>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</si>
  <si>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</si>
  <si>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</si>
  <si>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</si>
  <si>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</si>
  <si>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</si>
  <si>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</si>
  <si>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</si>
  <si>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</si>
  <si>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</si>
  <si>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</si>
  <si>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</si>
  <si>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</si>
  <si>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</si>
  <si>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</si>
  <si>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</si>
  <si>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</si>
  <si>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</si>
  <si>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</si>
  <si>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</si>
  <si>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</si>
  <si>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</si>
  <si>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</si>
  <si>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</si>
  <si>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</si>
  <si>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</si>
  <si>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</si>
  <si>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</si>
  <si>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</si>
  <si>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</si>
  <si>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</si>
  <si>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</si>
  <si>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</si>
  <si>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</si>
  <si>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</si>
  <si>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</si>
  <si>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</si>
  <si>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</si>
  <si>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</si>
  <si>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</si>
  <si>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</si>
  <si>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</si>
  <si>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</si>
  <si>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</si>
  <si>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</si>
  <si>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</si>
  <si>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</si>
  <si>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</si>
  <si>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</si>
  <si>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</si>
  <si>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</si>
  <si>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</si>
  <si>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</si>
  <si>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</si>
  <si>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</si>
  <si>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</si>
  <si>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</si>
  <si>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</si>
  <si>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</si>
  <si>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</si>
  <si>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</si>
  <si>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</si>
  <si>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</si>
  <si>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</si>
  <si>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</si>
  <si>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</si>
  <si>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</si>
  <si>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</si>
  <si>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</si>
  <si>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</si>
  <si>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</si>
  <si>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</si>
  <si>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</si>
  <si>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</si>
  <si>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</si>
  <si>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</si>
  <si>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</si>
  <si>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</si>
  <si>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</si>
  <si>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</si>
  <si>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</si>
  <si>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</si>
  <si>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</si>
  <si>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</si>
  <si>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</si>
  <si>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</si>
  <si>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</si>
  <si>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</si>
  <si>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</si>
  <si>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</si>
  <si>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</si>
  <si>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</si>
  <si>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</si>
  <si>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</si>
  <si>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</si>
  <si>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</si>
  <si>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</si>
  <si>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</si>
  <si>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</si>
  <si>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</si>
  <si>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</si>
  <si>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</si>
  <si>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</si>
  <si>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</si>
  <si>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</si>
  <si>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</si>
  <si>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</si>
  <si>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</si>
  <si>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</si>
  <si>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</si>
  <si>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</si>
  <si>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</si>
  <si>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</si>
  <si>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</si>
  <si>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</si>
  <si>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</si>
  <si>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</si>
  <si>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</si>
  <si>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</si>
  <si>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</si>
  <si>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</si>
  <si>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</si>
  <si>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</si>
  <si>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</si>
  <si>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</si>
  <si>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</si>
  <si>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</si>
  <si>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</si>
  <si>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</si>
  <si>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</si>
  <si>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</si>
  <si>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</si>
  <si>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</si>
  <si>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</si>
  <si>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</si>
  <si>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</si>
  <si>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</si>
  <si>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</si>
  <si>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</si>
  <si>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</si>
  <si>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</si>
  <si>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</si>
  <si>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</si>
  <si>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</si>
  <si>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</si>
  <si>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</si>
  <si>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</si>
  <si>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</si>
  <si>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</si>
  <si>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</si>
  <si>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</si>
  <si>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</si>
  <si>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</si>
  <si>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</si>
  <si>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</si>
  <si>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</si>
  <si>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</si>
  <si>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</si>
  <si>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</si>
  <si>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</si>
  <si>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</si>
  <si>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</si>
  <si>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</si>
  <si>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</si>
  <si>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</si>
  <si>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</si>
  <si>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</si>
  <si>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</si>
  <si>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</si>
  <si>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</si>
  <si>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</si>
  <si>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</si>
  <si>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</si>
  <si>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</si>
  <si>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</si>
  <si>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</si>
  <si>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</si>
  <si>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</si>
  <si>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</si>
  <si>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</si>
  <si>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</si>
  <si>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</si>
  <si>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</si>
  <si>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</si>
  <si>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</si>
  <si>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</si>
  <si>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</si>
  <si>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</si>
  <si>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</si>
  <si>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</si>
  <si>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</si>
  <si>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</si>
  <si>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</si>
  <si>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</si>
  <si>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</si>
  <si>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</si>
  <si>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</si>
  <si>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</si>
  <si>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</si>
  <si>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</si>
  <si>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</si>
  <si>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</si>
  <si>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</si>
  <si>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</si>
  <si>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</si>
  <si>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</si>
  <si>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</si>
  <si>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</si>
  <si>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</si>
  <si>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</si>
  <si>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</si>
  <si>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</si>
  <si>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</si>
  <si>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</si>
  <si>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</si>
  <si>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</si>
  <si>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</si>
  <si>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</si>
  <si>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</si>
  <si>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</si>
  <si>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</si>
  <si>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</si>
  <si>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</si>
  <si>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</si>
  <si>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</si>
  <si>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</si>
  <si>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</si>
  <si>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</si>
  <si>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</si>
  <si>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</si>
  <si>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</si>
  <si>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</si>
  <si>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</si>
  <si>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</si>
  <si>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</si>
  <si>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</si>
  <si>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</si>
  <si>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</si>
  <si>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</si>
  <si>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</si>
  <si>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</si>
  <si>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</si>
  <si>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</si>
  <si>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</si>
  <si>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</si>
  <si>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</si>
  <si>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</si>
  <si>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</si>
  <si>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</si>
  <si>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</si>
  <si>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</si>
  <si>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</si>
  <si>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</si>
  <si>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</si>
  <si>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</si>
  <si>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</si>
  <si>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</si>
  <si>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</si>
  <si>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</si>
  <si>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</si>
  <si>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03026264</t>
  </si>
  <si>
    <t>070020360</t>
  </si>
  <si>
    <t>21031321242</t>
  </si>
  <si>
    <t>KOKA PERADARSKO PREHRAMBENA INDUSTRIJA DIONIČKO DRUŠTVO VARAŽDIN</t>
  </si>
  <si>
    <t>VARAŽDIN</t>
  </si>
  <si>
    <t>JALKOVEČKA 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</si>
  <si>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</si>
  <si>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</si>
  <si>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</si>
  <si>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</si>
  <si>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</si>
  <si>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</si>
  <si>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</si>
  <si>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</si>
  <si>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</si>
  <si>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DRAGUTIN DRK dipl.oec           NENAD KLEPAČ dipl.oec.</t>
  </si>
  <si>
    <t>Obveznik: KOKA D.D. VARAŽDIN</t>
  </si>
  <si>
    <t xml:space="preserve">                                    </t>
  </si>
  <si>
    <r>
      <t xml:space="preserve">     42000 VARAŽDIN</t>
    </r>
    <r>
      <rPr>
        <b/>
        <sz val="10"/>
        <rFont val="Times New Roman"/>
        <family val="1"/>
      </rPr>
      <t xml:space="preserve"> , </t>
    </r>
    <r>
      <rPr>
        <b/>
        <sz val="16"/>
        <rFont val="Times New Roman"/>
        <family val="1"/>
      </rPr>
      <t>Jalkovečka bb</t>
    </r>
  </si>
  <si>
    <t xml:space="preserve">                  Na temelju članka 407. do 410. Zakona o tržištu kapitala ( Narodne novine 88/08 i 146/08 )  </t>
  </si>
  <si>
    <t xml:space="preserve">KOKA d.d. daje slijedeću </t>
  </si>
  <si>
    <t xml:space="preserve">IZJAVU </t>
  </si>
  <si>
    <t>O  ODGOVORNOSTI</t>
  </si>
  <si>
    <t>Financijski  izvještaji  sastavljeni  su  u  skladu  s  Međunarodnim  standardima  financijskog  izvještavanja</t>
  </si>
  <si>
    <t xml:space="preserve">(MSFI)  i  Međunarodnim  računovodstvenim  standardima (MRS) te  su  u  skladu  sa  Zakonom  o </t>
  </si>
  <si>
    <t>računovodstvu  Republike  Hrvatske.</t>
  </si>
  <si>
    <t>prikaz  financijskog  položaja  Društva  te  rezultate  njegova  poslovanja  i  novčanih  tijekova,  u  skladu</t>
  </si>
  <si>
    <t>s  primjenjenim  računovodstvenim  standardima.</t>
  </si>
  <si>
    <t>1.1.2013.</t>
  </si>
  <si>
    <t>31.12.2013.</t>
  </si>
  <si>
    <t>stanje na dan 31.12.2013.</t>
  </si>
  <si>
    <t>u razdoblju 01.01.2013. do 31.12.2013.</t>
  </si>
  <si>
    <t>Financijski  izvještaji  za  razdoblje  od  1. siječnja  do  31. prosinca 2013.  godine  daju  istinit  i  vjeran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</si>
</sst>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b/>
      <sz val="14"/>
      <name val="Eras Bk BT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b/>
      <sz val="14"/>
      <color indexed="8"/>
      <name val="Eras B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1" borderId="8" applyNumberFormat="0" applyAlignment="0" applyProtection="0"/>
    <xf numFmtId="0" fontId="12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8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>
      <alignment horizontal="center"/>
    </xf>
    <xf numFmtId="0" fontId="6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61" fillId="0" borderId="0" xfId="0" applyFont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2</xdr:col>
      <xdr:colOff>561975</xdr:colOff>
      <xdr:row>3</xdr:row>
      <xdr:rowOff>57150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466850" cy="504825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oneCellAnchor>
    <xdr:from>
      <xdr:col>3</xdr:col>
      <xdr:colOff>19050</xdr:colOff>
      <xdr:row>1</xdr:row>
      <xdr:rowOff>28575</xdr:rowOff>
    </xdr:from>
    <xdr:ext cx="600075" cy="342900"/>
    <xdr:sp>
      <xdr:nvSpPr>
        <xdr:cNvPr id="2" name="Text Box 2"/>
        <xdr:cNvSpPr txBox="1">
          <a:spLocks noChangeArrowheads="1"/>
        </xdr:cNvSpPr>
      </xdr:nvSpPr>
      <xdr:spPr>
        <a:xfrm>
          <a:off x="1847850" y="190500"/>
          <a:ext cx="600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d.d.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workbookViewId="0" topLeftCell="A13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 t="s">
        <v>350</v>
      </c>
      <c r="F2" s="25"/>
      <c r="G2" s="26" t="s">
        <v>258</v>
      </c>
      <c r="H2" s="24" t="s">
        <v>351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9" t="s">
        <v>260</v>
      </c>
      <c r="B6" s="130"/>
      <c r="C6" s="141" t="s">
        <v>322</v>
      </c>
      <c r="D6" s="142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41" t="s">
        <v>323</v>
      </c>
      <c r="D8" s="142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9" t="s">
        <v>262</v>
      </c>
      <c r="B10" s="170"/>
      <c r="C10" s="141" t="s">
        <v>324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9" t="s">
        <v>263</v>
      </c>
      <c r="B12" s="130"/>
      <c r="C12" s="143" t="s">
        <v>325</v>
      </c>
      <c r="D12" s="166"/>
      <c r="E12" s="166"/>
      <c r="F12" s="166"/>
      <c r="G12" s="166"/>
      <c r="H12" s="166"/>
      <c r="I12" s="13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9" t="s">
        <v>264</v>
      </c>
      <c r="B14" s="130"/>
      <c r="C14" s="167">
        <v>42000</v>
      </c>
      <c r="D14" s="168"/>
      <c r="E14" s="31"/>
      <c r="F14" s="143" t="s">
        <v>326</v>
      </c>
      <c r="G14" s="166"/>
      <c r="H14" s="166"/>
      <c r="I14" s="13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9" t="s">
        <v>265</v>
      </c>
      <c r="B16" s="130"/>
      <c r="C16" s="143" t="s">
        <v>327</v>
      </c>
      <c r="D16" s="166"/>
      <c r="E16" s="166"/>
      <c r="F16" s="166"/>
      <c r="G16" s="166"/>
      <c r="H16" s="166"/>
      <c r="I16" s="13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9" t="s">
        <v>266</v>
      </c>
      <c r="B18" s="130"/>
      <c r="C18" s="159" t="s">
        <v>328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9" t="s">
        <v>267</v>
      </c>
      <c r="B20" s="130"/>
      <c r="C20" s="159" t="s">
        <v>329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9" t="s">
        <v>268</v>
      </c>
      <c r="B22" s="130"/>
      <c r="C22" s="44">
        <v>472</v>
      </c>
      <c r="D22" s="143" t="s">
        <v>326</v>
      </c>
      <c r="E22" s="162"/>
      <c r="F22" s="163"/>
      <c r="G22" s="164"/>
      <c r="H22" s="16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9" t="s">
        <v>269</v>
      </c>
      <c r="B24" s="130"/>
      <c r="C24" s="44">
        <v>5</v>
      </c>
      <c r="D24" s="143" t="s">
        <v>330</v>
      </c>
      <c r="E24" s="162"/>
      <c r="F24" s="162"/>
      <c r="G24" s="163"/>
      <c r="H24" s="38" t="s">
        <v>270</v>
      </c>
      <c r="I24" s="48">
        <v>1615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9" t="s">
        <v>272</v>
      </c>
      <c r="B26" s="130"/>
      <c r="C26" s="49" t="s">
        <v>331</v>
      </c>
      <c r="D26" s="50"/>
      <c r="E26" s="22"/>
      <c r="F26" s="51"/>
      <c r="G26" s="129" t="s">
        <v>273</v>
      </c>
      <c r="H26" s="130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0"/>
      <c r="B30" s="144"/>
      <c r="C30" s="144"/>
      <c r="D30" s="145"/>
      <c r="E30" s="150"/>
      <c r="F30" s="144"/>
      <c r="G30" s="144"/>
      <c r="H30" s="141"/>
      <c r="I30" s="142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50"/>
      <c r="B32" s="144"/>
      <c r="C32" s="144"/>
      <c r="D32" s="145"/>
      <c r="E32" s="150"/>
      <c r="F32" s="144"/>
      <c r="G32" s="144"/>
      <c r="H32" s="141"/>
      <c r="I32" s="14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0"/>
      <c r="B34" s="144"/>
      <c r="C34" s="144"/>
      <c r="D34" s="145"/>
      <c r="E34" s="150"/>
      <c r="F34" s="144"/>
      <c r="G34" s="144"/>
      <c r="H34" s="141"/>
      <c r="I34" s="14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0"/>
      <c r="B36" s="144"/>
      <c r="C36" s="144"/>
      <c r="D36" s="145"/>
      <c r="E36" s="150"/>
      <c r="F36" s="144"/>
      <c r="G36" s="144"/>
      <c r="H36" s="141"/>
      <c r="I36" s="142"/>
      <c r="J36" s="22"/>
      <c r="K36" s="22"/>
      <c r="L36" s="22"/>
    </row>
    <row r="37" spans="1:12" ht="12.75">
      <c r="A37" s="59"/>
      <c r="B37" s="59"/>
      <c r="C37" s="146"/>
      <c r="D37" s="147"/>
      <c r="E37" s="31"/>
      <c r="F37" s="146"/>
      <c r="G37" s="147"/>
      <c r="H37" s="31"/>
      <c r="I37" s="31"/>
      <c r="J37" s="22"/>
      <c r="K37" s="22"/>
      <c r="L37" s="22"/>
    </row>
    <row r="38" spans="1:12" ht="12.75">
      <c r="A38" s="150"/>
      <c r="B38" s="144"/>
      <c r="C38" s="144"/>
      <c r="D38" s="145"/>
      <c r="E38" s="150"/>
      <c r="F38" s="144"/>
      <c r="G38" s="144"/>
      <c r="H38" s="141"/>
      <c r="I38" s="14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0"/>
      <c r="B40" s="144"/>
      <c r="C40" s="144"/>
      <c r="D40" s="145"/>
      <c r="E40" s="150"/>
      <c r="F40" s="144"/>
      <c r="G40" s="144"/>
      <c r="H40" s="141"/>
      <c r="I40" s="14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4" t="s">
        <v>277</v>
      </c>
      <c r="B44" s="125"/>
      <c r="C44" s="141"/>
      <c r="D44" s="142"/>
      <c r="E44" s="32"/>
      <c r="F44" s="143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46"/>
      <c r="D45" s="147"/>
      <c r="E45" s="31"/>
      <c r="F45" s="146"/>
      <c r="G45" s="148"/>
      <c r="H45" s="67"/>
      <c r="I45" s="67"/>
      <c r="J45" s="22"/>
      <c r="K45" s="22"/>
      <c r="L45" s="22"/>
    </row>
    <row r="46" spans="1:12" ht="12.75">
      <c r="A46" s="124" t="s">
        <v>278</v>
      </c>
      <c r="B46" s="125"/>
      <c r="C46" s="143" t="s">
        <v>333</v>
      </c>
      <c r="D46" s="149"/>
      <c r="E46" s="149"/>
      <c r="F46" s="149"/>
      <c r="G46" s="149"/>
      <c r="H46" s="149"/>
      <c r="I46" s="149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4" t="s">
        <v>280</v>
      </c>
      <c r="B48" s="125"/>
      <c r="C48" s="131" t="s">
        <v>334</v>
      </c>
      <c r="D48" s="127"/>
      <c r="E48" s="128"/>
      <c r="F48" s="32"/>
      <c r="G48" s="38" t="s">
        <v>281</v>
      </c>
      <c r="H48" s="131" t="s">
        <v>335</v>
      </c>
      <c r="I48" s="128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4" t="s">
        <v>266</v>
      </c>
      <c r="B50" s="125"/>
      <c r="C50" s="126" t="s">
        <v>336</v>
      </c>
      <c r="D50" s="127"/>
      <c r="E50" s="127"/>
      <c r="F50" s="127"/>
      <c r="G50" s="127"/>
      <c r="H50" s="127"/>
      <c r="I50" s="12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9" t="s">
        <v>282</v>
      </c>
      <c r="B52" s="130"/>
      <c r="C52" s="131" t="s">
        <v>337</v>
      </c>
      <c r="D52" s="127"/>
      <c r="E52" s="127"/>
      <c r="F52" s="127"/>
      <c r="G52" s="127"/>
      <c r="H52" s="127"/>
      <c r="I52" s="132"/>
      <c r="J52" s="22"/>
      <c r="K52" s="22"/>
      <c r="L52" s="22"/>
    </row>
    <row r="53" spans="1:12" ht="12.75">
      <c r="A53" s="69"/>
      <c r="B53" s="69"/>
      <c r="C53" s="135" t="s">
        <v>283</v>
      </c>
      <c r="D53" s="135"/>
      <c r="E53" s="135"/>
      <c r="F53" s="135"/>
      <c r="G53" s="135"/>
      <c r="H53" s="13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3" t="s">
        <v>284</v>
      </c>
      <c r="C55" s="134"/>
      <c r="D55" s="134"/>
      <c r="E55" s="134"/>
      <c r="F55" s="110"/>
      <c r="G55" s="110"/>
      <c r="H55" s="111"/>
      <c r="I55" s="111"/>
      <c r="J55" s="22"/>
      <c r="K55" s="22"/>
      <c r="L55" s="22"/>
    </row>
    <row r="56" spans="1:12" ht="12.75">
      <c r="A56" s="69"/>
      <c r="B56" s="112" t="s">
        <v>321</v>
      </c>
      <c r="C56" s="113"/>
      <c r="D56" s="113"/>
      <c r="E56" s="113"/>
      <c r="F56" s="113"/>
      <c r="G56" s="113"/>
      <c r="H56" s="139" t="s">
        <v>316</v>
      </c>
      <c r="I56" s="139"/>
      <c r="J56" s="22"/>
      <c r="K56" s="22"/>
      <c r="L56" s="22"/>
    </row>
    <row r="57" spans="1:12" ht="12.75">
      <c r="A57" s="69"/>
      <c r="B57" s="112" t="s">
        <v>317</v>
      </c>
      <c r="C57" s="113"/>
      <c r="D57" s="113"/>
      <c r="E57" s="113"/>
      <c r="F57" s="113"/>
      <c r="G57" s="113"/>
      <c r="H57" s="139"/>
      <c r="I57" s="139"/>
      <c r="J57" s="22"/>
      <c r="K57" s="22"/>
      <c r="L57" s="22"/>
    </row>
    <row r="58" spans="1:12" ht="12.75">
      <c r="A58" s="69"/>
      <c r="B58" s="112" t="s">
        <v>318</v>
      </c>
      <c r="C58" s="113"/>
      <c r="D58" s="113"/>
      <c r="E58" s="113"/>
      <c r="F58" s="113"/>
      <c r="G58" s="113"/>
      <c r="H58" s="139"/>
      <c r="I58" s="139"/>
      <c r="J58" s="22"/>
      <c r="K58" s="22"/>
      <c r="L58" s="22"/>
    </row>
    <row r="59" spans="1:12" ht="12.75">
      <c r="A59" s="69"/>
      <c r="B59" s="112" t="s">
        <v>319</v>
      </c>
      <c r="C59" s="114"/>
      <c r="D59" s="114"/>
      <c r="E59" s="114"/>
      <c r="F59" s="114"/>
      <c r="G59" s="114"/>
      <c r="H59" s="139"/>
      <c r="I59" s="139"/>
      <c r="J59" s="22"/>
      <c r="K59" s="22"/>
      <c r="L59" s="22"/>
    </row>
    <row r="60" spans="1:12" ht="12.75">
      <c r="A60" s="69"/>
      <c r="B60" s="112" t="s">
        <v>320</v>
      </c>
      <c r="C60" s="114"/>
      <c r="D60" s="114"/>
      <c r="E60" s="114"/>
      <c r="F60" s="114"/>
      <c r="G60" s="114"/>
      <c r="H60" s="139"/>
      <c r="I60" s="13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6" t="s">
        <v>287</v>
      </c>
      <c r="H63" s="137"/>
      <c r="I63" s="13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2"/>
      <c r="H64" s="12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0">
      <selection activeCell="K53" sqref="K53"/>
    </sheetView>
  </sheetViews>
  <sheetFormatPr defaultColWidth="9.140625" defaultRowHeight="12.75"/>
  <cols>
    <col min="7" max="7" width="8.28125" style="0" customWidth="1"/>
    <col min="10" max="10" width="11.28125" style="0" customWidth="1"/>
    <col min="11" max="11" width="11.140625" style="0" bestFit="1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352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338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0.75" thickBot="1">
      <c r="A5" s="191" t="s">
        <v>61</v>
      </c>
      <c r="B5" s="192"/>
      <c r="C5" s="192"/>
      <c r="D5" s="192"/>
      <c r="E5" s="192"/>
      <c r="F5" s="192"/>
      <c r="G5" s="192"/>
      <c r="H5" s="193"/>
      <c r="I5" s="77" t="s">
        <v>288</v>
      </c>
      <c r="J5" s="78" t="s">
        <v>115</v>
      </c>
      <c r="K5" s="79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</f>
        <v>305546872</v>
      </c>
      <c r="K9" s="12">
        <f>K17+K27+K36+K40</f>
        <v>312920267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>
        <v>0</v>
      </c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0</v>
      </c>
      <c r="K12" s="13"/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0</v>
      </c>
      <c r="K13" s="13"/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>
        <v>0</v>
      </c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>
        <v>0</v>
      </c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>
        <v>0</v>
      </c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302156261</v>
      </c>
      <c r="K17" s="12">
        <f>SUM(K18:K26)</f>
        <v>309699340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147583189</v>
      </c>
      <c r="K18" s="13">
        <v>147583189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110958353</v>
      </c>
      <c r="K19" s="13">
        <v>107722539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10155749</v>
      </c>
      <c r="K20" s="13">
        <v>8937869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3423846</v>
      </c>
      <c r="K21" s="13">
        <v>1781488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>
        <v>7365837</v>
      </c>
      <c r="K22" s="13">
        <v>10262604</v>
      </c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1067930</v>
      </c>
      <c r="K23" s="13">
        <v>1232254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21576503</v>
      </c>
      <c r="K24" s="13">
        <v>32154543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24854</v>
      </c>
      <c r="K25" s="13">
        <v>24854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>
        <v>0</v>
      </c>
      <c r="K26" s="13">
        <v>0</v>
      </c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136549</v>
      </c>
      <c r="K27" s="12">
        <f>SUM(K28:K35)</f>
        <v>136549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19664</v>
      </c>
      <c r="K28" s="13">
        <v>19664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>
        <v>0</v>
      </c>
      <c r="K29" s="13">
        <v>0</v>
      </c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0</v>
      </c>
      <c r="K30" s="13">
        <v>0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>
        <v>0</v>
      </c>
      <c r="K31" s="13">
        <v>0</v>
      </c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0</v>
      </c>
      <c r="K32" s="13">
        <v>0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0</v>
      </c>
      <c r="K33" s="13">
        <v>0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116885</v>
      </c>
      <c r="K34" s="13">
        <v>116885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>
        <v>0</v>
      </c>
      <c r="K35" s="13">
        <v>0</v>
      </c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3254062</v>
      </c>
      <c r="K36" s="12">
        <f>SUM(K37:K39)</f>
        <v>3084378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>
        <v>0</v>
      </c>
      <c r="K37" s="13">
        <v>0</v>
      </c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>
        <v>0</v>
      </c>
      <c r="K38" s="13">
        <v>0</v>
      </c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3254062</v>
      </c>
      <c r="K39" s="13">
        <v>3084378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835666868</v>
      </c>
      <c r="K41" s="12">
        <f>K42+K50+K57+K65</f>
        <v>763893077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J43+J44+J45+J46+J47</f>
        <v>241671466</v>
      </c>
      <c r="K42" s="12">
        <f>SUM(K43:K49)</f>
        <v>181742650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190893091</v>
      </c>
      <c r="K43" s="13">
        <v>119958510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31784818</v>
      </c>
      <c r="K44" s="13">
        <v>33947621</v>
      </c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18108623</v>
      </c>
      <c r="K45" s="13">
        <v>26890596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42577</v>
      </c>
      <c r="K46" s="13">
        <v>1183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842357</v>
      </c>
      <c r="K47" s="13">
        <v>944740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>
        <v>0</v>
      </c>
      <c r="K48" s="13">
        <v>0</v>
      </c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>
        <v>0</v>
      </c>
      <c r="K49" s="13">
        <v>0</v>
      </c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531740323</v>
      </c>
      <c r="K50" s="12">
        <f>SUM(K51:K56)</f>
        <v>509760576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489533512</v>
      </c>
      <c r="K51" s="13">
        <v>479667269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14737240</v>
      </c>
      <c r="K52" s="13">
        <v>10543704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>
        <v>0</v>
      </c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1065133</v>
      </c>
      <c r="K54" s="13">
        <v>1055388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25932021</v>
      </c>
      <c r="K55" s="13">
        <v>18155407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472417</v>
      </c>
      <c r="K56" s="13">
        <v>338808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57903056</v>
      </c>
      <c r="K57" s="12">
        <f>SUM(K58:K64)</f>
        <v>63353912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>
        <v>0</v>
      </c>
      <c r="K58" s="13">
        <v>0</v>
      </c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>
        <v>0</v>
      </c>
      <c r="K59" s="13">
        <v>0</v>
      </c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>
        <v>0</v>
      </c>
      <c r="K60" s="13">
        <v>0</v>
      </c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>
        <v>0</v>
      </c>
      <c r="K61" s="13">
        <v>0</v>
      </c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>
        <v>0</v>
      </c>
      <c r="K62" s="13">
        <v>0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57903056</v>
      </c>
      <c r="K63" s="13">
        <v>63353912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0</v>
      </c>
      <c r="K64" s="13">
        <v>0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4352023</v>
      </c>
      <c r="K65" s="13">
        <v>9035939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822752</v>
      </c>
      <c r="K66" s="13">
        <v>504267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1142036492</v>
      </c>
      <c r="K67" s="12">
        <f>K8+K9+K41+K66</f>
        <v>1077317611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>
        <v>74971998</v>
      </c>
      <c r="K68" s="14">
        <v>74971998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553906309</v>
      </c>
      <c r="K70" s="20">
        <f>K71+K72+K73+K79+K80+K83+K86</f>
        <v>556130205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180644000</v>
      </c>
      <c r="K71" s="13">
        <v>180644000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0</v>
      </c>
      <c r="K72" s="13"/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81563357</v>
      </c>
      <c r="K73" s="12">
        <f>K74+K75-K76+K77+K78</f>
        <v>81503967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9032200</v>
      </c>
      <c r="K74" s="13">
        <v>9032200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0</v>
      </c>
      <c r="K75" s="13">
        <v>0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0</v>
      </c>
      <c r="K76" s="13">
        <v>0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>
        <v>0</v>
      </c>
      <c r="K77" s="13">
        <v>0</v>
      </c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72531157</v>
      </c>
      <c r="K78" s="13">
        <v>72471767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6457666</v>
      </c>
      <c r="K79" s="13">
        <v>5613178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263469443</v>
      </c>
      <c r="K80" s="12">
        <f>K81-K82</f>
        <v>285241286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263469443</v>
      </c>
      <c r="K81" s="13">
        <v>285241286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>
        <v>0</v>
      </c>
      <c r="K82" s="13">
        <v>0</v>
      </c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21771843</v>
      </c>
      <c r="K83" s="12">
        <f>K84-K85</f>
        <v>3127774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21771843</v>
      </c>
      <c r="K84" s="13">
        <v>3127774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0</v>
      </c>
      <c r="K85" s="13">
        <v>0</v>
      </c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0</v>
      </c>
      <c r="K86" s="13">
        <v>0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0</v>
      </c>
      <c r="K88" s="13">
        <v>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>
        <v>0</v>
      </c>
      <c r="K89" s="13">
        <v>0</v>
      </c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0</v>
      </c>
      <c r="K90" s="13">
        <v>0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112619868</v>
      </c>
      <c r="K91" s="12">
        <f>SUM(K92:K100)</f>
        <v>90213045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>
        <v>0</v>
      </c>
      <c r="K92" s="13">
        <v>0</v>
      </c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0</v>
      </c>
      <c r="K93" s="13">
        <v>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102167522</v>
      </c>
      <c r="K94" s="13">
        <v>85333223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>
        <v>0</v>
      </c>
      <c r="K95" s="13">
        <v>0</v>
      </c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>
        <v>8392877</v>
      </c>
      <c r="K96" s="13">
        <v>2930648</v>
      </c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>
        <v>0</v>
      </c>
      <c r="K97" s="13">
        <v>0</v>
      </c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>
        <v>0</v>
      </c>
      <c r="K98" s="13">
        <v>0</v>
      </c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>
        <v>2059469</v>
      </c>
      <c r="K99" s="13">
        <v>1949174</v>
      </c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0</v>
      </c>
      <c r="K100" s="13">
        <v>0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473619236</v>
      </c>
      <c r="K101" s="12">
        <f>SUM(K102:K113)</f>
        <v>429083282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8978267</v>
      </c>
      <c r="K102" s="13">
        <v>9312350</v>
      </c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0</v>
      </c>
      <c r="K103" s="13">
        <v>0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105319389</v>
      </c>
      <c r="K104" s="13">
        <v>85127447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20000</v>
      </c>
      <c r="K105" s="13">
        <v>0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290847918</v>
      </c>
      <c r="K106" s="13">
        <v>266705046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0</v>
      </c>
      <c r="K107" s="13"/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>
        <v>0</v>
      </c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10590054</v>
      </c>
      <c r="K109" s="13">
        <v>10064743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641842</v>
      </c>
      <c r="K110" s="13">
        <v>985111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52591438</v>
      </c>
      <c r="K111" s="13">
        <v>52591438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>
        <v>0</v>
      </c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4630328</v>
      </c>
      <c r="K113" s="13">
        <v>4297147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1891079</v>
      </c>
      <c r="K114" s="13">
        <v>1891079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1142036492</v>
      </c>
      <c r="K115" s="12">
        <f>K70+K87+K91+K101+K114</f>
        <v>1077317611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74971998</v>
      </c>
      <c r="K116" s="14">
        <v>74971998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K20" sqref="K20"/>
    </sheetView>
  </sheetViews>
  <sheetFormatPr defaultColWidth="9.140625" defaultRowHeight="12.75"/>
  <cols>
    <col min="8" max="8" width="3.8515625" style="0" customWidth="1"/>
    <col min="10" max="10" width="11.140625" style="0" bestFit="1" customWidth="1"/>
    <col min="11" max="11" width="11.7109375" style="0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353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6" t="s">
        <v>338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2.5" thickBot="1">
      <c r="A5" s="229" t="s">
        <v>61</v>
      </c>
      <c r="B5" s="229"/>
      <c r="C5" s="229"/>
      <c r="D5" s="229"/>
      <c r="E5" s="229"/>
      <c r="F5" s="229"/>
      <c r="G5" s="229"/>
      <c r="H5" s="229"/>
      <c r="I5" s="77" t="s">
        <v>290</v>
      </c>
      <c r="J5" s="79" t="s">
        <v>156</v>
      </c>
      <c r="K5" s="79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1334322014</v>
      </c>
      <c r="K7" s="20">
        <f>SUM(K8:K9)</f>
        <v>1310779210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1327008771</v>
      </c>
      <c r="K8" s="13">
        <v>1297411086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7313243</v>
      </c>
      <c r="K9" s="13">
        <v>13368124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1295760459</v>
      </c>
      <c r="K10" s="12">
        <f>K11+K12+K16+K20+K21+K22+K25+K26</f>
        <v>1300801945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-6469398</v>
      </c>
      <c r="K11" s="13">
        <v>-10835038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1029765208</v>
      </c>
      <c r="K12" s="12">
        <f>SUM(K13:K15)</f>
        <v>1076930120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843617701</v>
      </c>
      <c r="K13" s="13">
        <v>901113901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28690939</v>
      </c>
      <c r="K14" s="13">
        <v>20719111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157456568</v>
      </c>
      <c r="K15" s="13">
        <v>155097108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109598683</v>
      </c>
      <c r="K16" s="12">
        <f>SUM(K17:K19)</f>
        <v>108376573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71784349</v>
      </c>
      <c r="K17" s="13">
        <v>71198822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23343379</v>
      </c>
      <c r="K18" s="13">
        <v>23292113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14470955</v>
      </c>
      <c r="K19" s="13">
        <v>13885638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52582553</v>
      </c>
      <c r="K20" s="13">
        <v>26604032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37467217</v>
      </c>
      <c r="K21" s="13">
        <v>30519220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1502724</v>
      </c>
      <c r="K22" s="12">
        <f>SUM(K23:K24)</f>
        <v>0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0</v>
      </c>
      <c r="K23" s="13">
        <v>0</v>
      </c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1502724</v>
      </c>
      <c r="K24" s="13">
        <v>0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>
        <v>0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71313472</v>
      </c>
      <c r="K26" s="13">
        <v>69207038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5908347</v>
      </c>
      <c r="K27" s="12">
        <f>SUM(K28:K32)</f>
        <v>6001652</v>
      </c>
    </row>
    <row r="28" spans="1:11" ht="12.75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0</v>
      </c>
      <c r="K28" s="13">
        <v>0</v>
      </c>
    </row>
    <row r="29" spans="1:11" ht="12.75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5908347</v>
      </c>
      <c r="K29" s="13">
        <v>6001652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>
        <v>0</v>
      </c>
      <c r="K30" s="13">
        <v>0</v>
      </c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0</v>
      </c>
      <c r="K31" s="13">
        <v>0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0</v>
      </c>
      <c r="K32" s="13">
        <v>0</v>
      </c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17020342</v>
      </c>
      <c r="K33" s="12">
        <f>SUM(K34:K37)</f>
        <v>11861375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0</v>
      </c>
      <c r="K34" s="13">
        <v>0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17020342</v>
      </c>
      <c r="K35" s="13">
        <v>11861375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0</v>
      </c>
      <c r="K36" s="13">
        <v>0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0</v>
      </c>
      <c r="K37" s="13">
        <v>0</v>
      </c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>
        <v>0</v>
      </c>
      <c r="K38" s="13">
        <v>0</v>
      </c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>
        <v>0</v>
      </c>
      <c r="K39" s="13">
        <v>0</v>
      </c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>
        <v>0</v>
      </c>
      <c r="K40" s="13">
        <v>0</v>
      </c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>
        <v>0</v>
      </c>
      <c r="K41" s="13">
        <v>0</v>
      </c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1340230361</v>
      </c>
      <c r="K42" s="12">
        <f>K7+K27+K38+K40</f>
        <v>1316780862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1312780801</v>
      </c>
      <c r="K43" s="12">
        <f>K10+K33+K39+K41</f>
        <v>1312663320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27449560</v>
      </c>
      <c r="K44" s="12">
        <f>K42-K43</f>
        <v>4117542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27449560</v>
      </c>
      <c r="K45" s="12">
        <f>IF(K42&gt;K43,K42-K43,0)</f>
        <v>4117542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5677717</v>
      </c>
      <c r="K47" s="13">
        <v>989768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21771843</v>
      </c>
      <c r="K48" s="12">
        <f>K44-K47</f>
        <v>3127774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21771843</v>
      </c>
      <c r="K49" s="12">
        <f>IF(K48&gt;0,K48,0)</f>
        <v>3127774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0</v>
      </c>
      <c r="K53" s="13">
        <v>0</v>
      </c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0</v>
      </c>
      <c r="K54" s="14">
        <v>0</v>
      </c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v>21771843</v>
      </c>
      <c r="K56" s="11">
        <v>3127774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>
        <v>0</v>
      </c>
      <c r="K58" s="13">
        <v>0</v>
      </c>
    </row>
    <row r="59" spans="1:11" ht="12.75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0</v>
      </c>
      <c r="K59" s="13">
        <v>0</v>
      </c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0</v>
      </c>
      <c r="K60" s="13">
        <v>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>
        <v>0</v>
      </c>
      <c r="K61" s="13">
        <v>0</v>
      </c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>
        <v>0</v>
      </c>
      <c r="K62" s="13">
        <v>0</v>
      </c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>
        <v>0</v>
      </c>
      <c r="K63" s="13">
        <v>0</v>
      </c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0</v>
      </c>
      <c r="K64" s="13">
        <v>0</v>
      </c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0</v>
      </c>
      <c r="K65" s="13">
        <v>0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21771843</v>
      </c>
      <c r="K67" s="18">
        <f>K56+K66</f>
        <v>3127774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0</v>
      </c>
      <c r="K70" s="13"/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0</v>
      </c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7">
      <selection activeCell="K52" sqref="K52"/>
    </sheetView>
  </sheetViews>
  <sheetFormatPr defaultColWidth="9.140625" defaultRowHeight="12.75"/>
  <cols>
    <col min="10" max="10" width="9.57421875" style="0" bestFit="1" customWidth="1"/>
    <col min="11" max="11" width="9.281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353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338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27449560</v>
      </c>
      <c r="K8" s="13">
        <v>4117542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52470050</v>
      </c>
      <c r="K9" s="13">
        <v>26604032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>
        <v>1461597</v>
      </c>
      <c r="K10" s="13">
        <v>334083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>
        <v>28892786</v>
      </c>
      <c r="K11" s="13">
        <v>21877364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0</v>
      </c>
      <c r="K12" s="13">
        <v>60031199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>
        <v>318485</v>
      </c>
      <c r="K13" s="13">
        <v>318485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9">
        <f>SUM(J8:J13)</f>
        <v>110592478</v>
      </c>
      <c r="K14" s="12">
        <f>K8+K9+K10+K11+K12+K13</f>
        <v>113282705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48455845</v>
      </c>
      <c r="K15" s="13">
        <v>45859806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0</v>
      </c>
      <c r="K16" s="13">
        <v>0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>
        <v>16314874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941159</v>
      </c>
      <c r="K18" s="13">
        <v>903877</v>
      </c>
    </row>
    <row r="19" spans="1:11" ht="20.25" customHeight="1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65711878</v>
      </c>
      <c r="K19" s="12">
        <f>K15+K16+K17+K18</f>
        <v>46763683</v>
      </c>
    </row>
    <row r="20" spans="1:11" ht="21" customHeight="1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IF(J14&gt;J19,J14-J19,0)</f>
        <v>44880600</v>
      </c>
      <c r="K20" s="12">
        <f>K14-K19</f>
        <v>66519022</v>
      </c>
    </row>
    <row r="21" spans="1:11" ht="30.75" customHeight="1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0</v>
      </c>
      <c r="K23" s="13">
        <v>0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>
        <v>0</v>
      </c>
      <c r="K24" s="13">
        <v>0</v>
      </c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0</v>
      </c>
      <c r="K25" s="13">
        <v>0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>
        <v>0</v>
      </c>
      <c r="K26" s="13">
        <v>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0</v>
      </c>
      <c r="K27" s="13">
        <v>0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28452433</v>
      </c>
      <c r="K29" s="13">
        <v>34147112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>
        <v>0</v>
      </c>
      <c r="K30" s="13">
        <v>0</v>
      </c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>
        <v>0</v>
      </c>
      <c r="K31" s="13">
        <v>0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28452433</v>
      </c>
      <c r="K32" s="12">
        <f>SUM(K29:K31)</f>
        <v>34147112</v>
      </c>
    </row>
    <row r="33" spans="1:11" ht="24" customHeight="1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2.5" customHeight="1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IF(J32&gt;J28,J32-J28,0)</f>
        <v>28452433</v>
      </c>
      <c r="K34" s="12">
        <f>IF(K32&gt;K28,K32-K28,0)</f>
        <v>34147112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>
        <v>0</v>
      </c>
      <c r="K36" s="13">
        <v>0</v>
      </c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31799496</v>
      </c>
      <c r="K37" s="13"/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13">
        <v>276202</v>
      </c>
      <c r="K38" s="13">
        <v>169684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32075698</v>
      </c>
      <c r="K39" s="12">
        <f>SUM(K36:K38)</f>
        <v>169684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13">
        <v>65763969</v>
      </c>
      <c r="K40" s="13">
        <v>22406823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>
        <v>0</v>
      </c>
      <c r="K41" s="13">
        <v>0</v>
      </c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0</v>
      </c>
      <c r="K42" s="13">
        <v>0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>
        <v>0</v>
      </c>
      <c r="K43" s="13">
        <v>0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296295</v>
      </c>
      <c r="K44" s="13">
        <v>5450855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9">
        <f>SUM(J40:J44)</f>
        <v>66060264</v>
      </c>
      <c r="K45" s="12">
        <f>SUM(K40:K44)</f>
        <v>27857678</v>
      </c>
    </row>
    <row r="46" spans="1:11" ht="21" customHeight="1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27" customHeight="1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IF(J45&gt;J39,J45-J39,0)</f>
        <v>33984566</v>
      </c>
      <c r="K47" s="12">
        <f>IF(K45&gt;K39,K45-K39,0)</f>
        <v>27687994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0</v>
      </c>
      <c r="K48" s="12">
        <v>4683916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17556399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13">
        <v>21908422</v>
      </c>
      <c r="K50" s="13">
        <v>4352023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>
        <v>4683916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13">
        <v>17556399</v>
      </c>
      <c r="K52" s="13"/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0">
        <f>J50+J51-J52</f>
        <v>4352023</v>
      </c>
      <c r="K53" s="18">
        <f>K50+K51-K52</f>
        <v>9035939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15:K18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9" width="9.140625" style="95" customWidth="1"/>
    <col min="10" max="11" width="9.8515625" style="95" bestFit="1" customWidth="1"/>
    <col min="12" max="16384" width="9.140625" style="95" customWidth="1"/>
  </cols>
  <sheetData>
    <row r="1" spans="1:12" ht="12.75">
      <c r="A1" s="263" t="s">
        <v>291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4"/>
    </row>
    <row r="2" spans="1:12" ht="15">
      <c r="A2" s="92"/>
      <c r="B2" s="93"/>
      <c r="C2" s="277" t="s">
        <v>292</v>
      </c>
      <c r="D2" s="277"/>
      <c r="E2" s="97">
        <v>41275</v>
      </c>
      <c r="F2" s="96" t="s">
        <v>258</v>
      </c>
      <c r="G2" s="278">
        <v>41639</v>
      </c>
      <c r="H2" s="279"/>
      <c r="I2" s="93"/>
      <c r="J2" s="93"/>
      <c r="K2" s="93"/>
      <c r="L2" s="98"/>
    </row>
    <row r="3" spans="1:11" ht="22.5" thickBot="1">
      <c r="A3" s="280" t="s">
        <v>61</v>
      </c>
      <c r="B3" s="280"/>
      <c r="C3" s="280"/>
      <c r="D3" s="280"/>
      <c r="E3" s="280"/>
      <c r="F3" s="280"/>
      <c r="G3" s="280"/>
      <c r="H3" s="280"/>
      <c r="I3" s="99" t="s">
        <v>315</v>
      </c>
      <c r="J3" s="100" t="s">
        <v>156</v>
      </c>
      <c r="K3" s="100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02">
        <v>2</v>
      </c>
      <c r="J4" s="101" t="s">
        <v>293</v>
      </c>
      <c r="K4" s="101" t="s">
        <v>294</v>
      </c>
    </row>
    <row r="5" spans="1:11" ht="12.75">
      <c r="A5" s="265" t="s">
        <v>295</v>
      </c>
      <c r="B5" s="266"/>
      <c r="C5" s="266"/>
      <c r="D5" s="266"/>
      <c r="E5" s="266"/>
      <c r="F5" s="266"/>
      <c r="G5" s="266"/>
      <c r="H5" s="266"/>
      <c r="I5" s="103">
        <v>1</v>
      </c>
      <c r="J5" s="104">
        <v>180644000</v>
      </c>
      <c r="K5" s="104">
        <v>180644000</v>
      </c>
    </row>
    <row r="6" spans="1:11" ht="12.75">
      <c r="A6" s="265" t="s">
        <v>296</v>
      </c>
      <c r="B6" s="266"/>
      <c r="C6" s="266"/>
      <c r="D6" s="266"/>
      <c r="E6" s="266"/>
      <c r="F6" s="266"/>
      <c r="G6" s="266"/>
      <c r="H6" s="266"/>
      <c r="I6" s="103">
        <v>2</v>
      </c>
      <c r="J6" s="105">
        <v>0</v>
      </c>
      <c r="K6" s="105">
        <v>0</v>
      </c>
    </row>
    <row r="7" spans="1:11" ht="12.75">
      <c r="A7" s="265" t="s">
        <v>297</v>
      </c>
      <c r="B7" s="266"/>
      <c r="C7" s="266"/>
      <c r="D7" s="266"/>
      <c r="E7" s="266"/>
      <c r="F7" s="266"/>
      <c r="G7" s="266"/>
      <c r="H7" s="266"/>
      <c r="I7" s="103">
        <v>3</v>
      </c>
      <c r="J7" s="105">
        <v>81563357</v>
      </c>
      <c r="K7" s="105">
        <v>81503967</v>
      </c>
    </row>
    <row r="8" spans="1:11" ht="12.75">
      <c r="A8" s="265" t="s">
        <v>298</v>
      </c>
      <c r="B8" s="266"/>
      <c r="C8" s="266"/>
      <c r="D8" s="266"/>
      <c r="E8" s="266"/>
      <c r="F8" s="266"/>
      <c r="G8" s="266"/>
      <c r="H8" s="266"/>
      <c r="I8" s="103">
        <v>4</v>
      </c>
      <c r="J8" s="105">
        <v>263469443</v>
      </c>
      <c r="K8" s="105">
        <v>285241286</v>
      </c>
    </row>
    <row r="9" spans="1:11" ht="12.75">
      <c r="A9" s="265" t="s">
        <v>299</v>
      </c>
      <c r="B9" s="266"/>
      <c r="C9" s="266"/>
      <c r="D9" s="266"/>
      <c r="E9" s="266"/>
      <c r="F9" s="266"/>
      <c r="G9" s="266"/>
      <c r="H9" s="266"/>
      <c r="I9" s="103">
        <v>5</v>
      </c>
      <c r="J9" s="105">
        <v>21771843</v>
      </c>
      <c r="K9" s="105">
        <v>3127774</v>
      </c>
    </row>
    <row r="10" spans="1:11" ht="12.75">
      <c r="A10" s="265" t="s">
        <v>300</v>
      </c>
      <c r="B10" s="266"/>
      <c r="C10" s="266"/>
      <c r="D10" s="266"/>
      <c r="E10" s="266"/>
      <c r="F10" s="266"/>
      <c r="G10" s="266"/>
      <c r="H10" s="266"/>
      <c r="I10" s="103">
        <v>6</v>
      </c>
      <c r="J10" s="105">
        <v>6457666</v>
      </c>
      <c r="K10" s="105">
        <v>5613178</v>
      </c>
    </row>
    <row r="11" spans="1:11" ht="12.75">
      <c r="A11" s="265" t="s">
        <v>301</v>
      </c>
      <c r="B11" s="266"/>
      <c r="C11" s="266"/>
      <c r="D11" s="266"/>
      <c r="E11" s="266"/>
      <c r="F11" s="266"/>
      <c r="G11" s="266"/>
      <c r="H11" s="266"/>
      <c r="I11" s="103">
        <v>7</v>
      </c>
      <c r="J11" s="105">
        <v>0</v>
      </c>
      <c r="K11" s="105"/>
    </row>
    <row r="12" spans="1:11" ht="12.75">
      <c r="A12" s="265" t="s">
        <v>302</v>
      </c>
      <c r="B12" s="266"/>
      <c r="C12" s="266"/>
      <c r="D12" s="266"/>
      <c r="E12" s="266"/>
      <c r="F12" s="266"/>
      <c r="G12" s="266"/>
      <c r="H12" s="266"/>
      <c r="I12" s="103">
        <v>8</v>
      </c>
      <c r="J12" s="105">
        <v>0</v>
      </c>
      <c r="K12" s="105"/>
    </row>
    <row r="13" spans="1:11" ht="12.75">
      <c r="A13" s="265" t="s">
        <v>303</v>
      </c>
      <c r="B13" s="266"/>
      <c r="C13" s="266"/>
      <c r="D13" s="266"/>
      <c r="E13" s="266"/>
      <c r="F13" s="266"/>
      <c r="G13" s="266"/>
      <c r="H13" s="266"/>
      <c r="I13" s="103">
        <v>9</v>
      </c>
      <c r="J13" s="105">
        <v>0</v>
      </c>
      <c r="K13" s="105"/>
    </row>
    <row r="14" spans="1:11" ht="12.75">
      <c r="A14" s="267" t="s">
        <v>304</v>
      </c>
      <c r="B14" s="268"/>
      <c r="C14" s="268"/>
      <c r="D14" s="268"/>
      <c r="E14" s="268"/>
      <c r="F14" s="268"/>
      <c r="G14" s="268"/>
      <c r="H14" s="268"/>
      <c r="I14" s="103">
        <v>10</v>
      </c>
      <c r="J14" s="106">
        <f>SUM(J5:J13)</f>
        <v>553906309</v>
      </c>
      <c r="K14" s="106">
        <f>SUM(K5:K13)</f>
        <v>556130205</v>
      </c>
    </row>
    <row r="15" spans="1:11" ht="12.75">
      <c r="A15" s="265" t="s">
        <v>305</v>
      </c>
      <c r="B15" s="266"/>
      <c r="C15" s="266"/>
      <c r="D15" s="266"/>
      <c r="E15" s="266"/>
      <c r="F15" s="266"/>
      <c r="G15" s="266"/>
      <c r="H15" s="266"/>
      <c r="I15" s="103">
        <v>11</v>
      </c>
      <c r="J15" s="105">
        <v>0</v>
      </c>
      <c r="K15" s="105">
        <v>0</v>
      </c>
    </row>
    <row r="16" spans="1:11" ht="12.75">
      <c r="A16" s="265" t="s">
        <v>306</v>
      </c>
      <c r="B16" s="266"/>
      <c r="C16" s="266"/>
      <c r="D16" s="266"/>
      <c r="E16" s="266"/>
      <c r="F16" s="266"/>
      <c r="G16" s="266"/>
      <c r="H16" s="266"/>
      <c r="I16" s="103">
        <v>12</v>
      </c>
      <c r="J16" s="105">
        <v>0</v>
      </c>
      <c r="K16" s="105">
        <v>0</v>
      </c>
    </row>
    <row r="17" spans="1:11" ht="12.75">
      <c r="A17" s="265" t="s">
        <v>307</v>
      </c>
      <c r="B17" s="266"/>
      <c r="C17" s="266"/>
      <c r="D17" s="266"/>
      <c r="E17" s="266"/>
      <c r="F17" s="266"/>
      <c r="G17" s="266"/>
      <c r="H17" s="266"/>
      <c r="I17" s="103">
        <v>13</v>
      </c>
      <c r="J17" s="105">
        <v>0</v>
      </c>
      <c r="K17" s="105">
        <v>0</v>
      </c>
    </row>
    <row r="18" spans="1:11" ht="12.75">
      <c r="A18" s="265" t="s">
        <v>308</v>
      </c>
      <c r="B18" s="266"/>
      <c r="C18" s="266"/>
      <c r="D18" s="266"/>
      <c r="E18" s="266"/>
      <c r="F18" s="266"/>
      <c r="G18" s="266"/>
      <c r="H18" s="266"/>
      <c r="I18" s="103">
        <v>14</v>
      </c>
      <c r="J18" s="105">
        <v>0</v>
      </c>
      <c r="K18" s="105">
        <v>0</v>
      </c>
    </row>
    <row r="19" spans="1:11" ht="12.75">
      <c r="A19" s="265" t="s">
        <v>309</v>
      </c>
      <c r="B19" s="266"/>
      <c r="C19" s="266"/>
      <c r="D19" s="266"/>
      <c r="E19" s="266"/>
      <c r="F19" s="266"/>
      <c r="G19" s="266"/>
      <c r="H19" s="266"/>
      <c r="I19" s="103">
        <v>15</v>
      </c>
      <c r="J19" s="105">
        <v>0</v>
      </c>
      <c r="K19" s="105">
        <v>0</v>
      </c>
    </row>
    <row r="20" spans="1:11" ht="12.75">
      <c r="A20" s="265" t="s">
        <v>310</v>
      </c>
      <c r="B20" s="266"/>
      <c r="C20" s="266"/>
      <c r="D20" s="266"/>
      <c r="E20" s="266"/>
      <c r="F20" s="266"/>
      <c r="G20" s="266"/>
      <c r="H20" s="266"/>
      <c r="I20" s="103">
        <v>16</v>
      </c>
      <c r="J20" s="105">
        <v>0</v>
      </c>
      <c r="K20" s="105">
        <v>0</v>
      </c>
    </row>
    <row r="21" spans="1:11" ht="12.75">
      <c r="A21" s="267" t="s">
        <v>311</v>
      </c>
      <c r="B21" s="268"/>
      <c r="C21" s="268"/>
      <c r="D21" s="268"/>
      <c r="E21" s="268"/>
      <c r="F21" s="268"/>
      <c r="G21" s="268"/>
      <c r="H21" s="268"/>
      <c r="I21" s="103">
        <v>17</v>
      </c>
      <c r="J21" s="107">
        <f>SUM(J15:J20)</f>
        <v>0</v>
      </c>
      <c r="K21" s="107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312</v>
      </c>
      <c r="B23" s="274"/>
      <c r="C23" s="274"/>
      <c r="D23" s="274"/>
      <c r="E23" s="274"/>
      <c r="F23" s="274"/>
      <c r="G23" s="274"/>
      <c r="H23" s="274"/>
      <c r="I23" s="108">
        <v>18</v>
      </c>
      <c r="J23" s="104"/>
      <c r="K23" s="104"/>
    </row>
    <row r="24" spans="1:11" ht="23.25" customHeight="1">
      <c r="A24" s="275" t="s">
        <v>313</v>
      </c>
      <c r="B24" s="276"/>
      <c r="C24" s="276"/>
      <c r="D24" s="276"/>
      <c r="E24" s="276"/>
      <c r="F24" s="276"/>
      <c r="G24" s="276"/>
      <c r="H24" s="276"/>
      <c r="I24" s="109">
        <v>19</v>
      </c>
      <c r="J24" s="107"/>
      <c r="K24" s="107"/>
    </row>
    <row r="25" spans="1:11" ht="30" customHeight="1">
      <c r="A25" s="261" t="s">
        <v>314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6" max="6" width="20.00390625" style="0" customWidth="1"/>
    <col min="7" max="7" width="17.7109375" style="0" customWidth="1"/>
    <col min="8" max="8" width="20.8515625" style="0" customWidth="1"/>
    <col min="9" max="9" width="16.28125" style="0" customWidth="1"/>
  </cols>
  <sheetData>
    <row r="1" spans="1:9" ht="12.75">
      <c r="A1" s="285"/>
      <c r="B1" s="285"/>
      <c r="C1" s="285"/>
      <c r="D1" s="285"/>
      <c r="E1" s="285"/>
      <c r="F1" s="285"/>
      <c r="G1" s="285"/>
      <c r="H1" s="285"/>
      <c r="I1" s="116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>
      <c r="A3" s="286" t="s">
        <v>339</v>
      </c>
      <c r="B3" s="286"/>
      <c r="C3" s="286"/>
      <c r="D3" s="286"/>
      <c r="E3" s="286"/>
      <c r="F3" s="286"/>
      <c r="G3" s="286"/>
      <c r="H3" s="286"/>
      <c r="I3" s="117"/>
    </row>
    <row r="4" spans="1:9" ht="18">
      <c r="A4" s="287"/>
      <c r="B4" s="287"/>
      <c r="C4" s="287"/>
      <c r="D4" s="287"/>
      <c r="E4" s="287"/>
      <c r="F4" s="287"/>
      <c r="G4" s="287"/>
      <c r="H4" s="287"/>
      <c r="I4" s="118"/>
    </row>
    <row r="5" spans="1:9" ht="20.25">
      <c r="A5" s="288" t="s">
        <v>340</v>
      </c>
      <c r="B5" s="288"/>
      <c r="C5" s="288"/>
      <c r="D5" s="288"/>
      <c r="E5" s="288"/>
      <c r="F5" s="288"/>
      <c r="G5" s="288"/>
      <c r="H5" s="288"/>
      <c r="I5" s="119"/>
    </row>
    <row r="6" spans="1:9" ht="12.75">
      <c r="A6" s="289"/>
      <c r="B6" s="289"/>
      <c r="C6" s="289"/>
      <c r="D6" s="289"/>
      <c r="E6" s="289"/>
      <c r="F6" s="289"/>
      <c r="G6" s="289"/>
      <c r="H6" s="289"/>
      <c r="I6" s="115"/>
    </row>
    <row r="7" spans="1:9" ht="12.75">
      <c r="A7" s="289"/>
      <c r="B7" s="289"/>
      <c r="C7" s="289"/>
      <c r="D7" s="289"/>
      <c r="E7" s="289"/>
      <c r="F7" s="289"/>
      <c r="G7" s="289"/>
      <c r="H7" s="289"/>
      <c r="I7" s="115"/>
    </row>
    <row r="8" spans="1:8" ht="15">
      <c r="A8" s="282" t="s">
        <v>341</v>
      </c>
      <c r="B8" s="282"/>
      <c r="C8" s="282"/>
      <c r="D8" s="282"/>
      <c r="E8" s="282"/>
      <c r="F8" s="282"/>
      <c r="G8" s="282"/>
      <c r="H8" s="282"/>
    </row>
    <row r="10" spans="1:9" ht="15">
      <c r="A10" s="282" t="s">
        <v>342</v>
      </c>
      <c r="B10" s="282"/>
      <c r="C10" s="282"/>
      <c r="D10" s="282"/>
      <c r="E10" s="282"/>
      <c r="F10" s="282"/>
      <c r="G10" s="282"/>
      <c r="H10" s="282"/>
      <c r="I10" s="120"/>
    </row>
    <row r="11" spans="1:9" ht="15">
      <c r="A11" s="282"/>
      <c r="B11" s="282"/>
      <c r="C11" s="282"/>
      <c r="D11" s="282"/>
      <c r="E11" s="282"/>
      <c r="F11" s="282"/>
      <c r="G11" s="282"/>
      <c r="H11" s="282"/>
      <c r="I11" s="120"/>
    </row>
    <row r="12" spans="1:9" ht="15">
      <c r="A12" s="282"/>
      <c r="B12" s="282"/>
      <c r="C12" s="282"/>
      <c r="D12" s="282"/>
      <c r="E12" s="282"/>
      <c r="F12" s="282"/>
      <c r="G12" s="282"/>
      <c r="H12" s="282"/>
      <c r="I12" s="120"/>
    </row>
    <row r="13" spans="1:9" ht="1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7.25">
      <c r="A14" s="284" t="s">
        <v>343</v>
      </c>
      <c r="B14" s="284"/>
      <c r="C14" s="284"/>
      <c r="D14" s="284"/>
      <c r="E14" s="284"/>
      <c r="F14" s="284"/>
      <c r="G14" s="284"/>
      <c r="H14" s="284"/>
      <c r="I14" s="121"/>
    </row>
    <row r="15" spans="1:9" ht="17.25">
      <c r="A15" s="284" t="s">
        <v>344</v>
      </c>
      <c r="B15" s="284"/>
      <c r="C15" s="284"/>
      <c r="D15" s="284"/>
      <c r="E15" s="284"/>
      <c r="F15" s="284"/>
      <c r="G15" s="284"/>
      <c r="H15" s="284"/>
      <c r="I15" s="121"/>
    </row>
    <row r="16" spans="1:9" ht="1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8" ht="15">
      <c r="A17" s="282"/>
      <c r="B17" s="282"/>
      <c r="C17" s="282"/>
      <c r="D17" s="282"/>
      <c r="E17" s="282"/>
      <c r="F17" s="282"/>
      <c r="G17" s="282"/>
      <c r="H17" s="282"/>
    </row>
    <row r="18" spans="1:9" ht="15">
      <c r="A18" s="283" t="s">
        <v>345</v>
      </c>
      <c r="B18" s="283"/>
      <c r="C18" s="283"/>
      <c r="D18" s="283"/>
      <c r="E18" s="283"/>
      <c r="F18" s="283"/>
      <c r="G18" s="283"/>
      <c r="H18" s="283"/>
      <c r="I18" s="120"/>
    </row>
    <row r="19" spans="1:9" ht="15">
      <c r="A19" s="282" t="s">
        <v>346</v>
      </c>
      <c r="B19" s="282"/>
      <c r="C19" s="282"/>
      <c r="D19" s="282"/>
      <c r="E19" s="282"/>
      <c r="F19" s="282"/>
      <c r="G19" s="282"/>
      <c r="H19" s="282"/>
      <c r="I19" s="120"/>
    </row>
    <row r="20" spans="1:9" ht="15">
      <c r="A20" s="282" t="s">
        <v>347</v>
      </c>
      <c r="B20" s="282"/>
      <c r="C20" s="282"/>
      <c r="D20" s="282"/>
      <c r="E20" s="282"/>
      <c r="F20" s="282"/>
      <c r="G20" s="282"/>
      <c r="H20" s="282"/>
      <c r="I20" s="120"/>
    </row>
    <row r="21" spans="1:9" ht="15">
      <c r="A21" s="282"/>
      <c r="B21" s="282"/>
      <c r="C21" s="282"/>
      <c r="D21" s="282"/>
      <c r="E21" s="282"/>
      <c r="F21" s="282"/>
      <c r="G21" s="282"/>
      <c r="H21" s="282"/>
      <c r="I21" s="120"/>
    </row>
    <row r="22" spans="1:9" ht="15">
      <c r="A22" s="283" t="s">
        <v>354</v>
      </c>
      <c r="B22" s="283"/>
      <c r="C22" s="283"/>
      <c r="D22" s="283"/>
      <c r="E22" s="283"/>
      <c r="F22" s="283"/>
      <c r="G22" s="283"/>
      <c r="H22" s="283"/>
      <c r="I22" s="120"/>
    </row>
    <row r="23" spans="1:9" ht="15">
      <c r="A23" s="282" t="s">
        <v>348</v>
      </c>
      <c r="B23" s="282"/>
      <c r="C23" s="282"/>
      <c r="D23" s="282"/>
      <c r="E23" s="282"/>
      <c r="F23" s="282"/>
      <c r="G23" s="282"/>
      <c r="H23" s="282"/>
      <c r="I23" s="120"/>
    </row>
    <row r="24" spans="1:9" ht="15">
      <c r="A24" s="282" t="s">
        <v>349</v>
      </c>
      <c r="B24" s="282"/>
      <c r="C24" s="282"/>
      <c r="D24" s="282"/>
      <c r="E24" s="282"/>
      <c r="F24" s="282"/>
      <c r="G24" s="282"/>
      <c r="H24" s="282"/>
      <c r="I24" s="120"/>
    </row>
  </sheetData>
  <sheetProtection/>
  <mergeCells count="20">
    <mergeCell ref="A1:H1"/>
    <mergeCell ref="A3:H3"/>
    <mergeCell ref="A4:H4"/>
    <mergeCell ref="A5:H5"/>
    <mergeCell ref="A6:H6"/>
    <mergeCell ref="A7:H7"/>
    <mergeCell ref="A8:H8"/>
    <mergeCell ref="A10:H10"/>
    <mergeCell ref="A11:H11"/>
    <mergeCell ref="A12:H12"/>
    <mergeCell ref="A14:H14"/>
    <mergeCell ref="A15:H15"/>
    <mergeCell ref="A23:H23"/>
    <mergeCell ref="A24:H24"/>
    <mergeCell ref="A17:H17"/>
    <mergeCell ref="A18:H18"/>
    <mergeCell ref="A19:H19"/>
    <mergeCell ref="A20:H20"/>
    <mergeCell ref="A21:H21"/>
    <mergeCell ref="A22:H22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 Dragičević</cp:lastModifiedBy>
  <cp:lastPrinted>2014-04-22T05:31:44Z</cp:lastPrinted>
  <dcterms:created xsi:type="dcterms:W3CDTF">2008-10-17T11:51:54Z</dcterms:created>
  <dcterms:modified xsi:type="dcterms:W3CDTF">2014-04-22T05:38:51Z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