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2165" windowHeight="775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<sst xmlns="http://schemas.openxmlformats.org/spreadsheetml/2006/main" count="397" uniqueCount="348">
  <si>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</si>
  <si>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</si>
  <si>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</si>
  <si>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</si>
  <si>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</si>
  <si>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</si>
  <si>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</si>
  <si>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</si>
  <si>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</si>
  <si>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</si>
  <si>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</si>
  <si>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</si>
  <si>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</si>
  <si>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</si>
  <si>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</si>
  <si>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</si>
  <si>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</si>
  <si>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</si>
  <si>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</si>
  <si>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</si>
  <si>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</si>
  <si>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</si>
  <si>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</si>
  <si>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</si>
  <si>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</si>
  <si>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</si>
  <si>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</si>
  <si>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</si>
  <si>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</si>
  <si>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</si>
  <si>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</si>
  <si>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</si>
  <si>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</si>
  <si>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</si>
  <si>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</si>
  <si>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</si>
  <si>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</si>
  <si>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</si>
  <si>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</si>
  <si>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</si>
  <si>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</si>
  <si>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</si>
  <si>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</si>
  <si>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</si>
  <si>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</si>
  <si>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</si>
  <si>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</si>
  <si>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</si>
  <si>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</si>
  <si>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</si>
  <si>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</si>
  <si>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</si>
  <si>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</si>
  <si>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</si>
  <si>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</si>
  <si>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</si>
  <si>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</si>
  <si>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</si>
  <si>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</si>
  <si>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</si>
  <si>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</si>
  <si>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</si>
  <si>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</si>
  <si>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</si>
  <si>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</si>
  <si>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</si>
  <si>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</si>
  <si>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</si>
  <si>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</si>
  <si>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</si>
  <si>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</si>
  <si>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</si>
  <si>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</si>
  <si>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</si>
  <si>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</si>
  <si>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</si>
  <si>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</si>
  <si>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</si>
  <si>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</si>
  <si>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</si>
  <si>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</si>
  <si>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</si>
  <si>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</si>
  <si>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</si>
  <si>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</si>
  <si>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</si>
  <si>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</si>
  <si>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</si>
  <si>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</si>
  <si>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</si>
  <si>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</si>
  <si>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</si>
  <si>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</si>
  <si>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</si>
  <si>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</si>
  <si>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</si>
  <si>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</si>
  <si>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</si>
  <si>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</si>
  <si>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</si>
  <si>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</si>
  <si>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</si>
  <si>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</si>
  <si>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</si>
  <si>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</si>
  <si>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</si>
  <si>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</si>
  <si>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</si>
  <si>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</si>
  <si>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</si>
  <si>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</si>
  <si>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</si>
  <si>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</si>
  <si>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</si>
  <si>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</si>
  <si>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</si>
  <si>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</si>
  <si>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</si>
  <si>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</si>
  <si>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</si>
  <si>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</si>
  <si>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</si>
  <si>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</si>
  <si>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</si>
  <si>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</si>
  <si>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</si>
  <si>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</si>
  <si>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</si>
  <si>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</si>
  <si>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</si>
  <si>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</si>
  <si>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</si>
  <si>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</si>
  <si>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</si>
  <si>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</si>
  <si>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</si>
  <si>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</si>
  <si>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</si>
  <si>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</si>
  <si>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</si>
  <si>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</si>
  <si>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</si>
  <si>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</si>
  <si>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</si>
  <si>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</si>
  <si>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</si>
  <si>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</si>
  <si>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</si>
  <si>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</si>
  <si>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</si>
  <si>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</si>
  <si>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</si>
  <si>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</si>
  <si>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</si>
  <si>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</si>
  <si>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</si>
  <si>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</si>
  <si>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</si>
  <si>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</si>
  <si>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</si>
  <si>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</si>
  <si>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</si>
  <si>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</si>
  <si>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</si>
  <si>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</si>
  <si>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</si>
  <si>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</si>
  <si>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</si>
  <si>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</si>
  <si>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</si>
  <si>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</si>
  <si>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</si>
  <si>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</si>
  <si>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</si>
  <si>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</si>
  <si>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</si>
  <si>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</si>
  <si>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</si>
  <si>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</si>
  <si>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</si>
  <si>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</si>
  <si>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</si>
  <si>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</si>
  <si>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</si>
  <si>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</si>
  <si>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</si>
  <si>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</si>
  <si>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</si>
  <si>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</si>
  <si>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</si>
  <si>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</si>
  <si>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</si>
  <si>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</si>
  <si>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</si>
  <si>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</si>
  <si>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</si>
  <si>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</si>
  <si>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</si>
  <si>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</si>
  <si>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</si>
  <si>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</si>
  <si>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</si>
  <si>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</si>
  <si>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</si>
  <si>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</si>
  <si>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</si>
  <si>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</si>
  <si>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</si>
  <si>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</si>
  <si>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</si>
  <si>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</si>
  <si>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</si>
  <si>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</si>
  <si>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</si>
  <si>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</si>
  <si>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</si>
  <si>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</si>
  <si>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</si>
  <si>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</si>
  <si>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</si>
  <si>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</si>
  <si>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</si>
  <si>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</si>
  <si>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</si>
  <si>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</si>
  <si>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</si>
  <si>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</si>
  <si>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</si>
  <si>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</si>
  <si>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</si>
  <si>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</si>
  <si>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</si>
  <si>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</si>
  <si>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</si>
  <si>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</si>
  <si>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</si>
  <si>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</si>
  <si>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</si>
  <si>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</si>
  <si>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</si>
  <si>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</si>
  <si>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</si>
  <si>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</si>
  <si>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</si>
  <si>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</si>
  <si>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</si>
  <si>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</si>
  <si>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</si>
  <si>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</si>
  <si>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</si>
  <si>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</si>
  <si>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</si>
  <si>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</si>
  <si>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</si>
  <si>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</si>
  <si>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</si>
  <si>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</si>
  <si>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</si>
  <si>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</si>
  <si>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</si>
  <si>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</si>
  <si>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</si>
  <si>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</si>
  <si>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</si>
  <si>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</si>
  <si>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</si>
  <si>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</si>
  <si>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</si>
  <si>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</si>
  <si>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</si>
  <si>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</si>
  <si>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</si>
  <si>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</si>
  <si>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</si>
  <si>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</si>
  <si>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</si>
  <si>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</si>
  <si>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</si>
  <si>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</si>
  <si>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</si>
  <si>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</si>
  <si>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</si>
  <si>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</si>
  <si>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</si>
  <si>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</si>
  <si>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</si>
  <si>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</si>
  <si>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</si>
  <si>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</si>
  <si>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</si>
  <si>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</si>
  <si>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</si>
  <si>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</si>
  <si>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</si>
  <si>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</si>
  <si>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</si>
  <si>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</si>
  <si>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</si>
  <si>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</si>
  <si>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</si>
  <si>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</si>
  <si>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</si>
  <si>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</si>
  <si>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</si>
  <si>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</si>
  <si>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</si>
  <si>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</si>
  <si>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</si>
  <si>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</si>
  <si>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</si>
  <si>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</si>
  <si>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</si>
  <si>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</si>
  <si>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</si>
  <si>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</si>
  <si>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</si>
  <si>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</si>
  <si>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</si>
  <si>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</si>
  <si>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</si>
  <si>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</si>
  <si>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</si>
  <si>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</si>
  <si>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</si>
  <si>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</si>
  <si>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</si>
  <si>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JALKOVEČKA bb</t>
  </si>
  <si>
    <t>info@koka.hr</t>
  </si>
  <si>
    <t>www.cekin.org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</si>
  <si>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</si>
  <si>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</si>
  <si>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</si>
  <si>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</si>
  <si>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</si>
  <si>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</si>
  <si>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</si>
  <si>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NENAD KLEPAČdipl.oec.                  STJEPAN SABLJAK dipl. ing.</t>
  </si>
  <si>
    <t>Obveznik: KOKA D.D. VARAŽDIN</t>
  </si>
  <si>
    <t>Obveznik: KOKA DD VARAŽDIN</t>
  </si>
  <si>
    <t>Obveznik: KOKA  D.D.   VARAŽDIN</t>
  </si>
  <si>
    <t>01.01.2012.</t>
  </si>
  <si>
    <t>31.12.2012.</t>
  </si>
  <si>
    <t>stanje na dan 31.12.2012.</t>
  </si>
  <si>
    <t>u razdoblju 01.01.2012. do 31.12.2012.</t>
  </si>
  <si>
    <t>u razdoblju01.01.2012. do 31.12.2012.</t>
  </si>
  <si>
    <t>za razdoblje od 01.01.2012.</t>
  </si>
  <si>
    <t xml:space="preserve">   do 31.12.2012.</t>
  </si>
  <si>
    <t>XII.  POREZ NA DOBIT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</si>
</sst>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8" xfId="57" applyFont="1" applyFill="1" applyBorder="1" applyAlignment="1" applyProtection="1">
      <alignment horizontal="center" vertical="center"/>
      <protection hidden="1"/>
    </xf>
    <xf numFmtId="0" fontId="7" fillId="0" borderId="28" xfId="57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7" fillId="0" borderId="28" xfId="57" applyFont="1" applyFill="1" applyBorder="1" applyAlignment="1" applyProtection="1">
      <alignment horizontal="left" vertical="center"/>
      <protection hidden="1"/>
    </xf>
    <xf numFmtId="0" fontId="0" fillId="0" borderId="28" xfId="0" applyBorder="1" applyAlignment="1">
      <alignment horizontal="left" vertical="center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09.2012\TFI-POD%2030%2009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http://www.cekin.org/" TargetMode="External" /><Relationship Id="rId3" Type="http://schemas.openxmlformats.org/officeDocument/2006/relationships/hyperlink" Target="mailto:marija.dragicevic@ko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247</v>
      </c>
      <c r="B1" s="143"/>
      <c r="C1" s="14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0" t="s">
        <v>248</v>
      </c>
      <c r="B2" s="181"/>
      <c r="C2" s="181"/>
      <c r="D2" s="182"/>
      <c r="E2" s="118" t="s">
        <v>340</v>
      </c>
      <c r="F2" s="12"/>
      <c r="G2" s="13" t="s">
        <v>249</v>
      </c>
      <c r="H2" s="118" t="s">
        <v>341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3" t="s">
        <v>315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3" t="s">
        <v>250</v>
      </c>
      <c r="B6" s="134"/>
      <c r="C6" s="148" t="s">
        <v>321</v>
      </c>
      <c r="D6" s="14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6" t="s">
        <v>251</v>
      </c>
      <c r="B8" s="187"/>
      <c r="C8" s="148" t="s">
        <v>322</v>
      </c>
      <c r="D8" s="14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252</v>
      </c>
      <c r="B10" s="178"/>
      <c r="C10" s="148" t="s">
        <v>323</v>
      </c>
      <c r="D10" s="14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3" t="s">
        <v>253</v>
      </c>
      <c r="B12" s="134"/>
      <c r="C12" s="150" t="s">
        <v>324</v>
      </c>
      <c r="D12" s="175"/>
      <c r="E12" s="175"/>
      <c r="F12" s="175"/>
      <c r="G12" s="175"/>
      <c r="H12" s="175"/>
      <c r="I12" s="13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3" t="s">
        <v>254</v>
      </c>
      <c r="B14" s="134"/>
      <c r="C14" s="176">
        <v>42000</v>
      </c>
      <c r="D14" s="177"/>
      <c r="E14" s="16"/>
      <c r="F14" s="150" t="s">
        <v>325</v>
      </c>
      <c r="G14" s="175"/>
      <c r="H14" s="175"/>
      <c r="I14" s="13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3" t="s">
        <v>255</v>
      </c>
      <c r="B16" s="134"/>
      <c r="C16" s="150" t="s">
        <v>326</v>
      </c>
      <c r="D16" s="175"/>
      <c r="E16" s="175"/>
      <c r="F16" s="175"/>
      <c r="G16" s="175"/>
      <c r="H16" s="175"/>
      <c r="I16" s="13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3" t="s">
        <v>256</v>
      </c>
      <c r="B18" s="134"/>
      <c r="C18" s="171" t="s">
        <v>327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3" t="s">
        <v>257</v>
      </c>
      <c r="B20" s="134"/>
      <c r="C20" s="171" t="s">
        <v>328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3" t="s">
        <v>258</v>
      </c>
      <c r="B22" s="134"/>
      <c r="C22" s="119">
        <v>472</v>
      </c>
      <c r="D22" s="150" t="s">
        <v>325</v>
      </c>
      <c r="E22" s="161"/>
      <c r="F22" s="162"/>
      <c r="G22" s="133"/>
      <c r="H22" s="17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3" t="s">
        <v>259</v>
      </c>
      <c r="B24" s="134"/>
      <c r="C24" s="119">
        <v>5</v>
      </c>
      <c r="D24" s="150" t="s">
        <v>329</v>
      </c>
      <c r="E24" s="161"/>
      <c r="F24" s="161"/>
      <c r="G24" s="162"/>
      <c r="H24" s="50" t="s">
        <v>260</v>
      </c>
      <c r="I24" s="120">
        <v>1752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33" t="s">
        <v>261</v>
      </c>
      <c r="B26" s="134"/>
      <c r="C26" s="121" t="s">
        <v>330</v>
      </c>
      <c r="D26" s="25"/>
      <c r="E26" s="33"/>
      <c r="F26" s="24"/>
      <c r="G26" s="163" t="s">
        <v>262</v>
      </c>
      <c r="H26" s="134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263</v>
      </c>
      <c r="B28" s="165"/>
      <c r="C28" s="166"/>
      <c r="D28" s="166"/>
      <c r="E28" s="167" t="s">
        <v>264</v>
      </c>
      <c r="F28" s="168"/>
      <c r="G28" s="168"/>
      <c r="H28" s="169" t="s">
        <v>265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92"/>
      <c r="B31" s="22"/>
      <c r="C31" s="21"/>
      <c r="D31" s="159"/>
      <c r="E31" s="159"/>
      <c r="F31" s="159"/>
      <c r="G31" s="160"/>
      <c r="H31" s="16"/>
      <c r="I31" s="99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101"/>
      <c r="B37" s="30"/>
      <c r="C37" s="153"/>
      <c r="D37" s="154"/>
      <c r="E37" s="16"/>
      <c r="F37" s="153"/>
      <c r="G37" s="154"/>
      <c r="H37" s="16"/>
      <c r="I37" s="93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266</v>
      </c>
      <c r="B44" s="129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1"/>
      <c r="B45" s="30"/>
      <c r="C45" s="153"/>
      <c r="D45" s="154"/>
      <c r="E45" s="16"/>
      <c r="F45" s="153"/>
      <c r="G45" s="155"/>
      <c r="H45" s="35"/>
      <c r="I45" s="105"/>
      <c r="J45" s="10"/>
      <c r="K45" s="10"/>
      <c r="L45" s="10"/>
    </row>
    <row r="46" spans="1:12" ht="12.75">
      <c r="A46" s="128" t="s">
        <v>267</v>
      </c>
      <c r="B46" s="129"/>
      <c r="C46" s="150" t="s">
        <v>332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269</v>
      </c>
      <c r="B48" s="129"/>
      <c r="C48" s="135" t="s">
        <v>333</v>
      </c>
      <c r="D48" s="131"/>
      <c r="E48" s="132"/>
      <c r="F48" s="16"/>
      <c r="G48" s="50" t="s">
        <v>270</v>
      </c>
      <c r="H48" s="135" t="s">
        <v>334</v>
      </c>
      <c r="I48" s="13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256</v>
      </c>
      <c r="B50" s="129"/>
      <c r="C50" s="130" t="s">
        <v>335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3" t="s">
        <v>271</v>
      </c>
      <c r="B52" s="134"/>
      <c r="C52" s="135" t="s">
        <v>336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106"/>
      <c r="B53" s="20"/>
      <c r="C53" s="144" t="s">
        <v>272</v>
      </c>
      <c r="D53" s="144"/>
      <c r="E53" s="144"/>
      <c r="F53" s="144"/>
      <c r="G53" s="144"/>
      <c r="H53" s="14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7" t="s">
        <v>273</v>
      </c>
      <c r="C55" s="138"/>
      <c r="D55" s="138"/>
      <c r="E55" s="138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39" t="s">
        <v>304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6"/>
      <c r="B57" s="139" t="s">
        <v>305</v>
      </c>
      <c r="C57" s="140"/>
      <c r="D57" s="140"/>
      <c r="E57" s="140"/>
      <c r="F57" s="140"/>
      <c r="G57" s="140"/>
      <c r="H57" s="140"/>
      <c r="I57" s="108"/>
      <c r="J57" s="10"/>
      <c r="K57" s="10"/>
      <c r="L57" s="10"/>
    </row>
    <row r="58" spans="1:12" ht="12.75">
      <c r="A58" s="106"/>
      <c r="B58" s="139" t="s">
        <v>306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6"/>
      <c r="B59" s="139" t="s">
        <v>307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45" t="s">
        <v>276</v>
      </c>
      <c r="H62" s="146"/>
      <c r="I62" s="14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6"/>
      <c r="H63" s="12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20" r:id="rId2" display="www.cekin.org"/>
    <hyperlink ref="C50" r:id="rId3" display="marija.dragicevic@ko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114" sqref="K11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337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33.75">
      <c r="A4" s="203" t="s">
        <v>59</v>
      </c>
      <c r="B4" s="204"/>
      <c r="C4" s="204"/>
      <c r="D4" s="204"/>
      <c r="E4" s="204"/>
      <c r="F4" s="204"/>
      <c r="G4" s="204"/>
      <c r="H4" s="205"/>
      <c r="I4" s="57" t="s">
        <v>277</v>
      </c>
      <c r="J4" s="58" t="s">
        <v>317</v>
      </c>
      <c r="K4" s="59" t="s">
        <v>318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6">
        <v>2</v>
      </c>
      <c r="J5" s="55">
        <v>3</v>
      </c>
      <c r="K5" s="55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2">
        <f>J9+J16+J26+J35+J39</f>
        <v>329841</v>
      </c>
      <c r="K8" s="52">
        <f>K9+K16+K26+K35+K39</f>
        <v>304535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0</v>
      </c>
      <c r="K11" s="7">
        <v>0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0</v>
      </c>
      <c r="K14" s="7">
        <v>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2">
        <f>SUM(J17:J25)</f>
        <v>326174</v>
      </c>
      <c r="K16" s="52">
        <f>SUM(K17:K25)</f>
        <v>301173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147583</v>
      </c>
      <c r="K17" s="7">
        <v>147583</v>
      </c>
    </row>
    <row r="18" spans="1:11" ht="12.75">
      <c r="A18" s="206" t="s">
        <v>246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118484</v>
      </c>
      <c r="K18" s="7">
        <v>110937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28313</v>
      </c>
      <c r="K19" s="7">
        <v>9437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4297</v>
      </c>
      <c r="K20" s="7">
        <v>3854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5342</v>
      </c>
      <c r="K21" s="7">
        <v>7366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1857</v>
      </c>
      <c r="K22" s="7">
        <v>1068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20273</v>
      </c>
      <c r="K23" s="7">
        <v>20903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25</v>
      </c>
      <c r="K24" s="7">
        <v>25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0</v>
      </c>
      <c r="K25" s="7">
        <v>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2">
        <f>SUM(J27:J34)</f>
        <v>137</v>
      </c>
      <c r="K26" s="52">
        <f>SUM(K27:K34)</f>
        <v>137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20</v>
      </c>
      <c r="K27" s="7">
        <v>20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0</v>
      </c>
      <c r="K29" s="7">
        <v>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0</v>
      </c>
      <c r="K31" s="7">
        <v>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0</v>
      </c>
      <c r="K32" s="7">
        <v>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117</v>
      </c>
      <c r="K33" s="7">
        <v>117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7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2">
        <f>SUM(J36:J38)</f>
        <v>3530</v>
      </c>
      <c r="K35" s="52">
        <f>SUM(K36:K38)</f>
        <v>3225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3530</v>
      </c>
      <c r="K38" s="7">
        <v>3225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0</v>
      </c>
      <c r="K39" s="7">
        <v>0</v>
      </c>
    </row>
    <row r="40" spans="1:11" ht="12.75">
      <c r="A40" s="195" t="s">
        <v>239</v>
      </c>
      <c r="B40" s="196"/>
      <c r="C40" s="196"/>
      <c r="D40" s="196"/>
      <c r="E40" s="196"/>
      <c r="F40" s="196"/>
      <c r="G40" s="196"/>
      <c r="H40" s="197"/>
      <c r="I40" s="1">
        <v>34</v>
      </c>
      <c r="J40" s="52">
        <f>J41+J49+J56+J64</f>
        <v>897600</v>
      </c>
      <c r="K40" s="52">
        <f>K41+K49+K56+K64</f>
        <v>821258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2">
        <f>SUM(J42:J48)</f>
        <v>225356</v>
      </c>
      <c r="K41" s="52">
        <f>SUM(K42:K48)</f>
        <v>233222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181191</v>
      </c>
      <c r="K42" s="7">
        <v>184441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27150</v>
      </c>
      <c r="K43" s="7">
        <v>31588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16167</v>
      </c>
      <c r="K44" s="7">
        <v>16351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6</v>
      </c>
      <c r="K45" s="7">
        <v>0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842</v>
      </c>
      <c r="K46" s="7">
        <v>842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2">
        <f>SUM(J50:J55)</f>
        <v>560633</v>
      </c>
      <c r="K49" s="52">
        <f>SUM(K50:K55)</f>
        <v>525774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505393</v>
      </c>
      <c r="K50" s="7">
        <v>481654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13895</v>
      </c>
      <c r="K51" s="7">
        <v>14907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1291</v>
      </c>
      <c r="K53" s="7">
        <v>1024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39649</v>
      </c>
      <c r="K54" s="7">
        <v>27749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405</v>
      </c>
      <c r="K55" s="7">
        <v>440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2">
        <f>SUM(J57:J63)</f>
        <v>89703</v>
      </c>
      <c r="K56" s="52">
        <f>SUM(K57:K63)</f>
        <v>57903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0</v>
      </c>
    </row>
    <row r="59" spans="1:11" ht="12.75">
      <c r="A59" s="206" t="s">
        <v>241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0</v>
      </c>
      <c r="K61" s="7">
        <v>0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89703</v>
      </c>
      <c r="K62" s="7">
        <v>57903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21908</v>
      </c>
      <c r="K64" s="7">
        <v>4359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1141</v>
      </c>
      <c r="K65" s="7">
        <v>823</v>
      </c>
    </row>
    <row r="66" spans="1:11" ht="12.75">
      <c r="A66" s="195" t="s">
        <v>240</v>
      </c>
      <c r="B66" s="196"/>
      <c r="C66" s="196"/>
      <c r="D66" s="196"/>
      <c r="E66" s="196"/>
      <c r="F66" s="196"/>
      <c r="G66" s="196"/>
      <c r="H66" s="197"/>
      <c r="I66" s="1">
        <v>60</v>
      </c>
      <c r="J66" s="52">
        <f>J7+J8+J40+J65</f>
        <v>1228582</v>
      </c>
      <c r="K66" s="52">
        <f>K7+K8+K40+K65</f>
        <v>1126616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74972</v>
      </c>
      <c r="K67" s="8">
        <v>74972</v>
      </c>
    </row>
    <row r="68" spans="1:11" ht="12.75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3">
        <f>J70+J71+J72+J78+J79+J82+J85</f>
        <v>533372</v>
      </c>
      <c r="K69" s="53">
        <f>K70+K71+K72+K78+K79+K82+K85</f>
        <v>549799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180644</v>
      </c>
      <c r="K70" s="7">
        <v>180644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>
        <v>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2">
        <f>J73+J74-J75+J76+J77</f>
        <v>81660</v>
      </c>
      <c r="K72" s="52">
        <f>K73+K74+K75+K76+K77</f>
        <v>81662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9032</v>
      </c>
      <c r="K73" s="7">
        <v>9032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>
        <v>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>
        <v>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72628</v>
      </c>
      <c r="K77" s="7">
        <v>72630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7302</v>
      </c>
      <c r="K78" s="7">
        <v>6458</v>
      </c>
    </row>
    <row r="79" spans="1:11" ht="12.75">
      <c r="A79" s="206" t="s">
        <v>237</v>
      </c>
      <c r="B79" s="207"/>
      <c r="C79" s="207"/>
      <c r="D79" s="207"/>
      <c r="E79" s="207"/>
      <c r="F79" s="207"/>
      <c r="G79" s="207"/>
      <c r="H79" s="208"/>
      <c r="I79" s="1">
        <v>72</v>
      </c>
      <c r="J79" s="52">
        <f>J80-J81</f>
        <v>257207</v>
      </c>
      <c r="K79" s="52">
        <f>K80-K81</f>
        <v>263469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257207</v>
      </c>
      <c r="K80" s="7">
        <v>263469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0</v>
      </c>
      <c r="K81" s="7">
        <v>0</v>
      </c>
    </row>
    <row r="82" spans="1:11" ht="12.75">
      <c r="A82" s="206" t="s">
        <v>238</v>
      </c>
      <c r="B82" s="207"/>
      <c r="C82" s="207"/>
      <c r="D82" s="207"/>
      <c r="E82" s="207"/>
      <c r="F82" s="207"/>
      <c r="G82" s="207"/>
      <c r="H82" s="208"/>
      <c r="I82" s="1">
        <v>75</v>
      </c>
      <c r="J82" s="52">
        <f>J83-J84</f>
        <v>6559</v>
      </c>
      <c r="K82" s="52">
        <f>K83-K84</f>
        <v>17566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6559</v>
      </c>
      <c r="K83" s="7">
        <v>17566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0</v>
      </c>
      <c r="K87" s="7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0</v>
      </c>
      <c r="K89" s="7">
        <v>0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2">
        <f>SUM(J91:J99)</f>
        <v>178384</v>
      </c>
      <c r="K90" s="52">
        <f>SUM(K91:K99)</f>
        <v>112805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242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0</v>
      </c>
      <c r="K92" s="7">
        <v>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162283</v>
      </c>
      <c r="K93" s="7">
        <v>102168</v>
      </c>
    </row>
    <row r="94" spans="1:11" ht="12.75">
      <c r="A94" s="206" t="s">
        <v>243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244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13862</v>
      </c>
      <c r="K95" s="7">
        <v>8393</v>
      </c>
    </row>
    <row r="96" spans="1:11" ht="12.75">
      <c r="A96" s="206" t="s">
        <v>245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2239</v>
      </c>
      <c r="K98" s="7">
        <v>2244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0</v>
      </c>
      <c r="K99" s="7">
        <v>0</v>
      </c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2">
        <f>SUM(J101:J112)</f>
        <v>514935</v>
      </c>
      <c r="K100" s="52">
        <f>SUM(K101:K112)</f>
        <v>462121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7517</v>
      </c>
      <c r="K101" s="7">
        <v>8765</v>
      </c>
    </row>
    <row r="102" spans="1:11" ht="12.75">
      <c r="A102" s="206" t="s">
        <v>242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0</v>
      </c>
      <c r="K102" s="7">
        <v>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119392</v>
      </c>
      <c r="K103" s="7">
        <v>105311</v>
      </c>
    </row>
    <row r="104" spans="1:11" ht="12.75">
      <c r="A104" s="206" t="s">
        <v>243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20</v>
      </c>
      <c r="K104" s="7">
        <v>20</v>
      </c>
    </row>
    <row r="105" spans="1:11" ht="12.75">
      <c r="A105" s="206" t="s">
        <v>244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320272</v>
      </c>
      <c r="K105" s="7">
        <v>279379</v>
      </c>
    </row>
    <row r="106" spans="1:11" ht="12.75">
      <c r="A106" s="206" t="s">
        <v>245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0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10652</v>
      </c>
      <c r="K108" s="7">
        <v>10591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793</v>
      </c>
      <c r="K109" s="7">
        <v>1032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52591</v>
      </c>
      <c r="K110" s="7">
        <v>52591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3698</v>
      </c>
      <c r="K112" s="7">
        <v>4432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1891</v>
      </c>
      <c r="K113" s="7">
        <v>1891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2">
        <f>J69+J86+J90+J100+J113</f>
        <v>1228582</v>
      </c>
      <c r="K114" s="52">
        <f>K69+K86+K90+K100+K113</f>
        <v>1126616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74972</v>
      </c>
      <c r="K115" s="8">
        <v>74972</v>
      </c>
    </row>
    <row r="116" spans="1:11" ht="12.75">
      <c r="A116" s="212" t="s">
        <v>308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0</v>
      </c>
      <c r="K118" s="7">
        <v>0</v>
      </c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0</v>
      </c>
      <c r="K119" s="8">
        <v>0</v>
      </c>
    </row>
    <row r="120" spans="1:11" ht="12.75">
      <c r="A120" s="231" t="s">
        <v>309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31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343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7" t="s">
        <v>278</v>
      </c>
      <c r="J4" s="235" t="s">
        <v>317</v>
      </c>
      <c r="K4" s="235"/>
      <c r="L4" s="235" t="s">
        <v>318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3">
        <f>SUM(J8:J9)</f>
        <v>1290079</v>
      </c>
      <c r="K7" s="53">
        <f>SUM(K8:K9)</f>
        <v>310642</v>
      </c>
      <c r="L7" s="53">
        <f>SUM(L8:L9)</f>
        <v>1332207</v>
      </c>
      <c r="M7" s="53">
        <f>SUM(M8:M9)</f>
        <v>316011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1281325</v>
      </c>
      <c r="K8" s="7">
        <v>304226</v>
      </c>
      <c r="L8" s="7">
        <v>1326195</v>
      </c>
      <c r="M8" s="7">
        <f>L8-'[1]RDG'!$L$8</f>
        <v>311247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8754</v>
      </c>
      <c r="K9" s="7">
        <v>6416</v>
      </c>
      <c r="L9" s="7">
        <v>6012</v>
      </c>
      <c r="M9" s="7">
        <f>L9-'[1]RDG'!$L$9</f>
        <v>4764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2">
        <f>J11+J12+J16+J20+J21+J22+J25+J26</f>
        <v>1265572</v>
      </c>
      <c r="K10" s="52">
        <f>K11+K12+K16-K20+K21+K22+K26</f>
        <v>304732</v>
      </c>
      <c r="L10" s="52">
        <f>L11+L12+L16+L20+L21+L22+L25+L26</f>
        <v>1298648</v>
      </c>
      <c r="M10" s="52">
        <f>M11+M12+M16+M20+M21+M22+M25+M26</f>
        <v>310230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4887</v>
      </c>
      <c r="K11" s="7">
        <v>-538</v>
      </c>
      <c r="L11" s="7">
        <v>-4611</v>
      </c>
      <c r="M11" s="7">
        <f>L11-'[1]RDG'!$L$11</f>
        <v>-7240</v>
      </c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2">
        <f>SUM(J13:J15)</f>
        <v>1005694</v>
      </c>
      <c r="K12" s="52">
        <f>SUM(K13:K15)</f>
        <v>245721</v>
      </c>
      <c r="L12" s="52">
        <f>SUM(L13:L15)</f>
        <v>1029351</v>
      </c>
      <c r="M12" s="52">
        <f>SUM(M13:M15)</f>
        <v>247104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824511</v>
      </c>
      <c r="K13" s="7">
        <v>199387</v>
      </c>
      <c r="L13" s="7">
        <v>840207</v>
      </c>
      <c r="M13" s="7">
        <f>L13-'[1]RDG'!$L$13</f>
        <v>202979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24296</v>
      </c>
      <c r="K14" s="7">
        <v>8048</v>
      </c>
      <c r="L14" s="7">
        <v>28554</v>
      </c>
      <c r="M14" s="7">
        <f>L14-'[1]RDG'!$L$14</f>
        <v>8127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156887</v>
      </c>
      <c r="K15" s="7">
        <v>38286</v>
      </c>
      <c r="L15" s="7">
        <v>160590</v>
      </c>
      <c r="M15" s="7">
        <f>L15-'[1]RDG'!$L$15</f>
        <v>35998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2">
        <f>SUM(J17:J19)</f>
        <v>113598</v>
      </c>
      <c r="K16" s="52">
        <f>SUM(K17:K19)</f>
        <v>28143</v>
      </c>
      <c r="L16" s="52">
        <f>SUM(L17:L19)</f>
        <v>109599</v>
      </c>
      <c r="M16" s="52">
        <f>SUM(M17:M19)</f>
        <v>27540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72814</v>
      </c>
      <c r="K17" s="7">
        <v>18046</v>
      </c>
      <c r="L17" s="7">
        <v>71765</v>
      </c>
      <c r="M17" s="7">
        <f>L17-'[1]RDG'!$L$17</f>
        <v>18287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24511</v>
      </c>
      <c r="K18" s="7">
        <v>6045</v>
      </c>
      <c r="L18" s="7">
        <v>23363</v>
      </c>
      <c r="M18" s="7">
        <f>L18-'[1]RDG'!$L$18</f>
        <v>5740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16273</v>
      </c>
      <c r="K19" s="7">
        <v>4052</v>
      </c>
      <c r="L19" s="7">
        <v>14471</v>
      </c>
      <c r="M19" s="7">
        <f>L19-'[1]RDG'!$L$19</f>
        <v>3513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42162</v>
      </c>
      <c r="K20" s="7">
        <v>1842</v>
      </c>
      <c r="L20" s="7">
        <v>52873</v>
      </c>
      <c r="M20" s="7">
        <f>L20-'[1]RDG'!$L$20</f>
        <v>12910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40368</v>
      </c>
      <c r="K21" s="7">
        <v>12347</v>
      </c>
      <c r="L21" s="7">
        <v>37502</v>
      </c>
      <c r="M21" s="7">
        <f>L21-'[1]RDG'!$L$21</f>
        <v>9663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2">
        <f>J23+J24</f>
        <v>140</v>
      </c>
      <c r="K22" s="52">
        <f>SUM(K23:K24)</f>
        <v>140</v>
      </c>
      <c r="L22" s="52">
        <f>SUM(L23:L24)</f>
        <v>1</v>
      </c>
      <c r="M22" s="52">
        <f>SUM(M23:M24)</f>
        <v>1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140</v>
      </c>
      <c r="K24" s="7">
        <v>140</v>
      </c>
      <c r="L24" s="7">
        <v>1</v>
      </c>
      <c r="M24" s="7">
        <f>L24-'[1]RDG'!$L$24</f>
        <v>1</v>
      </c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58723</v>
      </c>
      <c r="K26" s="7">
        <v>20761</v>
      </c>
      <c r="L26" s="7">
        <v>73933</v>
      </c>
      <c r="M26" s="7">
        <f>L26-'[1]RDG'!$L$26</f>
        <v>20252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2">
        <f>SUM(J28:J32)</f>
        <v>5119</v>
      </c>
      <c r="K27" s="52">
        <f>SUM(K28:K32)</f>
        <v>3660</v>
      </c>
      <c r="L27" s="52">
        <f>SUM(L28:L32)</f>
        <v>5462</v>
      </c>
      <c r="M27" s="52">
        <f>SUM(M28:M32)</f>
        <v>2441</v>
      </c>
    </row>
    <row r="28" spans="1:13" ht="12.75">
      <c r="A28" s="195" t="s">
        <v>226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5119</v>
      </c>
      <c r="K29" s="7">
        <v>3660</v>
      </c>
      <c r="L29" s="7">
        <v>5462</v>
      </c>
      <c r="M29" s="7">
        <f>L29-'[1]RDG'!$L$29</f>
        <v>2441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5" t="s">
        <v>222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2">
        <f>SUM(J34:J37)</f>
        <v>21045</v>
      </c>
      <c r="K33" s="52">
        <f>SUM(K34:K37)</f>
        <v>10184</v>
      </c>
      <c r="L33" s="52">
        <f>L34+L35+L36+L37</f>
        <v>16814</v>
      </c>
      <c r="M33" s="52">
        <f>M34+M35+M36+M37+M38+M38+M39+M40+M41</f>
        <v>5188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21045</v>
      </c>
      <c r="K35" s="7">
        <v>10184</v>
      </c>
      <c r="L35" s="7">
        <v>16814</v>
      </c>
      <c r="M35" s="7">
        <f>L35-'[1]RDG'!$L$35</f>
        <v>5188</v>
      </c>
    </row>
    <row r="36" spans="1:13" ht="12.75">
      <c r="A36" s="195" t="s">
        <v>223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5" t="s">
        <v>224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5" t="s">
        <v>225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2">
        <f>J7+J27+J38+J40</f>
        <v>1295198</v>
      </c>
      <c r="K42" s="52">
        <f>K7+K27+K38+K40</f>
        <v>314302</v>
      </c>
      <c r="L42" s="52">
        <f>L7+L27+L38+L40</f>
        <v>1337669</v>
      </c>
      <c r="M42" s="52">
        <f>M7+M27+M38+M40</f>
        <v>318452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2">
        <f>J10+J33+J39+J41</f>
        <v>1286617</v>
      </c>
      <c r="K43" s="52">
        <f>K10+K33+K39+K41</f>
        <v>314916</v>
      </c>
      <c r="L43" s="52">
        <f>L10+L33+L39+L41</f>
        <v>1315462</v>
      </c>
      <c r="M43" s="52">
        <f>M10+M33+M39+M41</f>
        <v>315418</v>
      </c>
    </row>
    <row r="44" spans="1:13" ht="12.75">
      <c r="A44" s="195" t="s">
        <v>235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2">
        <f>J42-J43</f>
        <v>8581</v>
      </c>
      <c r="K44" s="52">
        <f>K42-K43</f>
        <v>-614</v>
      </c>
      <c r="L44" s="52">
        <f>L42-L43</f>
        <v>22207</v>
      </c>
      <c r="M44" s="52">
        <f>M42-M43</f>
        <v>3034</v>
      </c>
    </row>
    <row r="45" spans="1:13" ht="12.75">
      <c r="A45" s="215" t="s">
        <v>217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2">
        <f>IF(J42&gt;J43,J42-J43,0)</f>
        <v>8581</v>
      </c>
      <c r="K45" s="52">
        <f>IF(K42&gt;K43,K42-K43,0)</f>
        <v>0</v>
      </c>
      <c r="L45" s="52">
        <f>IF(L42&gt;L43,L42-L43,0)</f>
        <v>22207</v>
      </c>
      <c r="M45" s="52">
        <f>IF(M42&gt;M43,M42-M43,0)</f>
        <v>3034</v>
      </c>
    </row>
    <row r="46" spans="1:13" ht="12.75">
      <c r="A46" s="215" t="s">
        <v>218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2">
        <f>IF(J43&gt;J42,J43-J42,0)</f>
        <v>0</v>
      </c>
      <c r="K46" s="52">
        <f>IF(K43&gt;K42,K43-K42,0)</f>
        <v>614</v>
      </c>
      <c r="L46" s="52"/>
      <c r="M46" s="52">
        <f>IF(M43&gt;M42,M43-M42,0)</f>
        <v>0</v>
      </c>
    </row>
    <row r="47" spans="1:13" ht="12.75">
      <c r="A47" s="195" t="s">
        <v>347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2022</v>
      </c>
      <c r="K47" s="7">
        <v>-3201</v>
      </c>
      <c r="L47" s="7">
        <v>4641</v>
      </c>
      <c r="M47" s="7">
        <v>2374</v>
      </c>
    </row>
    <row r="48" spans="1:13" ht="12.75">
      <c r="A48" s="195" t="s">
        <v>236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2">
        <f>J44-J47</f>
        <v>6559</v>
      </c>
      <c r="K48" s="52">
        <f>K44-K47</f>
        <v>2587</v>
      </c>
      <c r="L48" s="52">
        <f>L44-L47</f>
        <v>17566</v>
      </c>
      <c r="M48" s="52">
        <f>M44-M47</f>
        <v>660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2">
        <f>IF(J48&gt;0,J48,0)</f>
        <v>6559</v>
      </c>
      <c r="K49" s="52">
        <f>IF(K48&gt;0,K48,0)</f>
        <v>2587</v>
      </c>
      <c r="L49" s="52">
        <f>IF(L48&gt;0,L48,0)</f>
        <v>17566</v>
      </c>
      <c r="M49" s="52">
        <f>IF(M48&gt;0,M48,0)</f>
        <v>660</v>
      </c>
    </row>
    <row r="50" spans="1:13" ht="12.75">
      <c r="A50" s="239" t="s">
        <v>219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2" t="s">
        <v>310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4"/>
      <c r="J52" s="54"/>
      <c r="K52" s="54"/>
      <c r="L52" s="54"/>
      <c r="M52" s="61"/>
    </row>
    <row r="53" spans="1:13" ht="12.75">
      <c r="A53" s="236" t="s">
        <v>233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234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6559</v>
      </c>
      <c r="K56" s="6">
        <v>2587</v>
      </c>
      <c r="L56" s="6">
        <v>17566</v>
      </c>
      <c r="M56" s="6">
        <v>660</v>
      </c>
    </row>
    <row r="57" spans="1:13" ht="12.75">
      <c r="A57" s="195" t="s">
        <v>220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5" t="s">
        <v>227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228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229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230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231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232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221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0">
        <f>J56+J66</f>
        <v>6559</v>
      </c>
      <c r="K67" s="60">
        <f>K56+K66</f>
        <v>2587</v>
      </c>
      <c r="L67" s="60">
        <f>L56+L66</f>
        <v>17566</v>
      </c>
      <c r="M67" s="60">
        <f>M56+M66</f>
        <v>660</v>
      </c>
    </row>
    <row r="68" spans="1:13" ht="12.75" customHeight="1">
      <c r="A68" s="246" t="s">
        <v>311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233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234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K52" sqref="K5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5" t="s">
        <v>278</v>
      </c>
      <c r="J4" s="66" t="s">
        <v>317</v>
      </c>
      <c r="K4" s="66" t="s">
        <v>318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7">
        <v>2</v>
      </c>
      <c r="J5" s="68" t="s">
        <v>281</v>
      </c>
      <c r="K5" s="68" t="s">
        <v>282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8581</v>
      </c>
      <c r="K7" s="7">
        <v>22207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42143</v>
      </c>
      <c r="K8" s="7">
        <v>52873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109996</v>
      </c>
      <c r="K9" s="7">
        <v>1248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>
        <v>34859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>
        <v>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318</v>
      </c>
      <c r="K12" s="7">
        <v>318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3">
        <f>SUM(J7:J12)</f>
        <v>161038</v>
      </c>
      <c r="K13" s="52">
        <f>SUM(K7:K12)</f>
        <v>111505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1973</v>
      </c>
      <c r="K14" s="7">
        <v>58704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18212</v>
      </c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68624</v>
      </c>
      <c r="K16" s="7">
        <v>7866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1300</v>
      </c>
      <c r="K17" s="7">
        <v>842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3">
        <f>SUM(J14:J17)</f>
        <v>90109</v>
      </c>
      <c r="K18" s="52">
        <f>SUM(K14:K17)</f>
        <v>67412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3">
        <f>IF(J13&gt;J18,J13-J18,0)</f>
        <v>70929</v>
      </c>
      <c r="K19" s="52">
        <f>IF(K13&gt;K18,K13-K18,0)</f>
        <v>44093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12" t="s">
        <v>159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0</v>
      </c>
      <c r="K22" s="7">
        <v>0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7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0</v>
      </c>
      <c r="K24" s="7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0</v>
      </c>
      <c r="K26" s="7">
        <v>0</v>
      </c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22867</v>
      </c>
      <c r="K28" s="7">
        <v>27872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0</v>
      </c>
      <c r="K29" s="7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0</v>
      </c>
      <c r="K30" s="7">
        <v>0</v>
      </c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3">
        <f>SUM(J28:J30)</f>
        <v>22867</v>
      </c>
      <c r="K31" s="52">
        <f>SUM(K28:K30)</f>
        <v>27872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3">
        <f>IF(J31&gt;J27,J31-J27,0)</f>
        <v>22867</v>
      </c>
      <c r="K33" s="52">
        <f>IF(K31&gt;K27,K31-K27,0)</f>
        <v>27872</v>
      </c>
    </row>
    <row r="34" spans="1:11" ht="12.75">
      <c r="A34" s="212" t="s">
        <v>160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>
        <v>0</v>
      </c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4131</v>
      </c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152</v>
      </c>
      <c r="K37" s="7">
        <v>32110</v>
      </c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3">
        <f>J35+J36+J37</f>
        <v>4283</v>
      </c>
      <c r="K38" s="52">
        <f>SUM(K35:K37)</f>
        <v>32110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0</v>
      </c>
      <c r="K39" s="7">
        <v>0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0</v>
      </c>
      <c r="K40" s="7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0</v>
      </c>
      <c r="K41" s="7">
        <v>0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0</v>
      </c>
      <c r="K42" s="7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33032</v>
      </c>
      <c r="K43" s="7">
        <v>65880</v>
      </c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3">
        <f>SUM(J39:J43)</f>
        <v>33032</v>
      </c>
      <c r="K44" s="52">
        <f>SUM(K39:K43)</f>
        <v>65880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3">
        <f>IF(J44&gt;J38,J44-J38,0)</f>
        <v>28749</v>
      </c>
      <c r="K46" s="52">
        <f>IF(K44&gt;K38,K44-K38,0)</f>
        <v>33770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IF(J19-J20+J32-J33+J45-J46&gt;0,J19-J20+J32-J33+J45-J46,0)</f>
        <v>19313</v>
      </c>
      <c r="K47" s="52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17549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2595</v>
      </c>
      <c r="K49" s="7">
        <v>21908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19313</v>
      </c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>
        <v>17549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4">
        <f>J49+J50-J51</f>
        <v>21908</v>
      </c>
      <c r="K52" s="60">
        <f>K49+K50-K51</f>
        <v>4359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40">
      <selection activeCell="K50" sqref="K50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5" t="s">
        <v>278</v>
      </c>
      <c r="J4" s="66" t="s">
        <v>317</v>
      </c>
      <c r="K4" s="66" t="s">
        <v>318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1">
        <v>2</v>
      </c>
      <c r="J5" s="72" t="s">
        <v>281</v>
      </c>
      <c r="K5" s="72" t="s">
        <v>282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2" t="s">
        <v>159</v>
      </c>
      <c r="B22" s="223"/>
      <c r="C22" s="223"/>
      <c r="D22" s="223"/>
      <c r="E22" s="223"/>
      <c r="F22" s="223"/>
      <c r="G22" s="223"/>
      <c r="H22" s="223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319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320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2" t="s">
        <v>160</v>
      </c>
      <c r="B35" s="223"/>
      <c r="C35" s="223"/>
      <c r="D35" s="223"/>
      <c r="E35" s="223"/>
      <c r="F35" s="223"/>
      <c r="G35" s="223"/>
      <c r="H35" s="223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2" t="s">
        <v>280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4"/>
    </row>
    <row r="2" spans="1:12" ht="15.75">
      <c r="A2" s="42"/>
      <c r="B2" s="73"/>
      <c r="C2" s="284" t="s">
        <v>345</v>
      </c>
      <c r="D2" s="285"/>
      <c r="E2" s="286"/>
      <c r="F2" s="287" t="s">
        <v>346</v>
      </c>
      <c r="G2" s="288"/>
      <c r="H2" s="288"/>
      <c r="I2" s="73"/>
      <c r="J2" s="73"/>
      <c r="K2" s="73"/>
      <c r="L2" s="76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9" t="s">
        <v>303</v>
      </c>
      <c r="J3" s="80" t="s">
        <v>150</v>
      </c>
      <c r="K3" s="80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2">
        <v>2</v>
      </c>
      <c r="J4" s="81" t="s">
        <v>281</v>
      </c>
      <c r="K4" s="81" t="s">
        <v>282</v>
      </c>
    </row>
    <row r="5" spans="1:11" ht="12.75">
      <c r="A5" s="274" t="s">
        <v>283</v>
      </c>
      <c r="B5" s="275"/>
      <c r="C5" s="275"/>
      <c r="D5" s="275"/>
      <c r="E5" s="275"/>
      <c r="F5" s="275"/>
      <c r="G5" s="275"/>
      <c r="H5" s="275"/>
      <c r="I5" s="43">
        <v>1</v>
      </c>
      <c r="J5" s="44">
        <v>180644</v>
      </c>
      <c r="K5" s="44">
        <v>180644</v>
      </c>
    </row>
    <row r="6" spans="1:11" ht="12.75">
      <c r="A6" s="274" t="s">
        <v>284</v>
      </c>
      <c r="B6" s="275"/>
      <c r="C6" s="275"/>
      <c r="D6" s="275"/>
      <c r="E6" s="275"/>
      <c r="F6" s="275"/>
      <c r="G6" s="275"/>
      <c r="H6" s="275"/>
      <c r="I6" s="43">
        <v>2</v>
      </c>
      <c r="J6" s="45">
        <v>0</v>
      </c>
      <c r="K6" s="45">
        <v>0</v>
      </c>
    </row>
    <row r="7" spans="1:11" ht="12.75">
      <c r="A7" s="274" t="s">
        <v>285</v>
      </c>
      <c r="B7" s="275"/>
      <c r="C7" s="275"/>
      <c r="D7" s="275"/>
      <c r="E7" s="275"/>
      <c r="F7" s="275"/>
      <c r="G7" s="275"/>
      <c r="H7" s="275"/>
      <c r="I7" s="43">
        <v>3</v>
      </c>
      <c r="J7" s="45">
        <v>81660</v>
      </c>
      <c r="K7" s="45">
        <v>81662</v>
      </c>
    </row>
    <row r="8" spans="1:11" ht="12.75">
      <c r="A8" s="274" t="s">
        <v>286</v>
      </c>
      <c r="B8" s="275"/>
      <c r="C8" s="275"/>
      <c r="D8" s="275"/>
      <c r="E8" s="275"/>
      <c r="F8" s="275"/>
      <c r="G8" s="275"/>
      <c r="H8" s="275"/>
      <c r="I8" s="43">
        <v>4</v>
      </c>
      <c r="J8" s="45">
        <v>257207</v>
      </c>
      <c r="K8" s="45">
        <v>263469</v>
      </c>
    </row>
    <row r="9" spans="1:11" ht="12.75">
      <c r="A9" s="274" t="s">
        <v>287</v>
      </c>
      <c r="B9" s="275"/>
      <c r="C9" s="275"/>
      <c r="D9" s="275"/>
      <c r="E9" s="275"/>
      <c r="F9" s="275"/>
      <c r="G9" s="275"/>
      <c r="H9" s="275"/>
      <c r="I9" s="43">
        <v>5</v>
      </c>
      <c r="J9" s="45">
        <v>6559</v>
      </c>
      <c r="K9" s="45">
        <v>17566</v>
      </c>
    </row>
    <row r="10" spans="1:11" ht="12.75">
      <c r="A10" s="274" t="s">
        <v>288</v>
      </c>
      <c r="B10" s="275"/>
      <c r="C10" s="275"/>
      <c r="D10" s="275"/>
      <c r="E10" s="275"/>
      <c r="F10" s="275"/>
      <c r="G10" s="275"/>
      <c r="H10" s="275"/>
      <c r="I10" s="43">
        <v>6</v>
      </c>
      <c r="J10" s="45">
        <v>7302</v>
      </c>
      <c r="K10" s="45">
        <v>6458</v>
      </c>
    </row>
    <row r="11" spans="1:11" ht="12.75">
      <c r="A11" s="274" t="s">
        <v>289</v>
      </c>
      <c r="B11" s="275"/>
      <c r="C11" s="275"/>
      <c r="D11" s="275"/>
      <c r="E11" s="275"/>
      <c r="F11" s="275"/>
      <c r="G11" s="275"/>
      <c r="H11" s="275"/>
      <c r="I11" s="43">
        <v>7</v>
      </c>
      <c r="J11" s="45">
        <v>0</v>
      </c>
      <c r="K11" s="45">
        <v>0</v>
      </c>
    </row>
    <row r="12" spans="1:11" ht="12.75">
      <c r="A12" s="274" t="s">
        <v>290</v>
      </c>
      <c r="B12" s="275"/>
      <c r="C12" s="275"/>
      <c r="D12" s="275"/>
      <c r="E12" s="275"/>
      <c r="F12" s="275"/>
      <c r="G12" s="275"/>
      <c r="H12" s="275"/>
      <c r="I12" s="43">
        <v>8</v>
      </c>
      <c r="J12" s="45">
        <v>0</v>
      </c>
      <c r="K12" s="45">
        <v>0</v>
      </c>
    </row>
    <row r="13" spans="1:11" ht="12.75">
      <c r="A13" s="274" t="s">
        <v>291</v>
      </c>
      <c r="B13" s="275"/>
      <c r="C13" s="275"/>
      <c r="D13" s="275"/>
      <c r="E13" s="275"/>
      <c r="F13" s="275"/>
      <c r="G13" s="275"/>
      <c r="H13" s="275"/>
      <c r="I13" s="43">
        <v>9</v>
      </c>
      <c r="J13" s="45">
        <v>0</v>
      </c>
      <c r="K13" s="45">
        <v>0</v>
      </c>
    </row>
    <row r="14" spans="1:11" ht="12.75">
      <c r="A14" s="276" t="s">
        <v>292</v>
      </c>
      <c r="B14" s="277"/>
      <c r="C14" s="277"/>
      <c r="D14" s="277"/>
      <c r="E14" s="277"/>
      <c r="F14" s="277"/>
      <c r="G14" s="277"/>
      <c r="H14" s="277"/>
      <c r="I14" s="43">
        <v>10</v>
      </c>
      <c r="J14" s="77">
        <f>SUM(J5:J13)</f>
        <v>533372</v>
      </c>
      <c r="K14" s="77">
        <f>SUM(K5:K13)</f>
        <v>549799</v>
      </c>
    </row>
    <row r="15" spans="1:11" ht="12.75">
      <c r="A15" s="274" t="s">
        <v>293</v>
      </c>
      <c r="B15" s="275"/>
      <c r="C15" s="275"/>
      <c r="D15" s="275"/>
      <c r="E15" s="275"/>
      <c r="F15" s="275"/>
      <c r="G15" s="275"/>
      <c r="H15" s="275"/>
      <c r="I15" s="43">
        <v>11</v>
      </c>
      <c r="J15" s="45">
        <v>0</v>
      </c>
      <c r="K15" s="45">
        <v>0</v>
      </c>
    </row>
    <row r="16" spans="1:11" ht="12.75">
      <c r="A16" s="274" t="s">
        <v>294</v>
      </c>
      <c r="B16" s="275"/>
      <c r="C16" s="275"/>
      <c r="D16" s="275"/>
      <c r="E16" s="275"/>
      <c r="F16" s="275"/>
      <c r="G16" s="275"/>
      <c r="H16" s="275"/>
      <c r="I16" s="43">
        <v>12</v>
      </c>
      <c r="J16" s="45">
        <v>0</v>
      </c>
      <c r="K16" s="45">
        <v>0</v>
      </c>
    </row>
    <row r="17" spans="1:11" ht="12.75">
      <c r="A17" s="274" t="s">
        <v>295</v>
      </c>
      <c r="B17" s="275"/>
      <c r="C17" s="275"/>
      <c r="D17" s="275"/>
      <c r="E17" s="275"/>
      <c r="F17" s="275"/>
      <c r="G17" s="275"/>
      <c r="H17" s="275"/>
      <c r="I17" s="43">
        <v>13</v>
      </c>
      <c r="J17" s="45">
        <v>0</v>
      </c>
      <c r="K17" s="45">
        <v>0</v>
      </c>
    </row>
    <row r="18" spans="1:11" ht="12.75">
      <c r="A18" s="274" t="s">
        <v>296</v>
      </c>
      <c r="B18" s="275"/>
      <c r="C18" s="275"/>
      <c r="D18" s="275"/>
      <c r="E18" s="275"/>
      <c r="F18" s="275"/>
      <c r="G18" s="275"/>
      <c r="H18" s="275"/>
      <c r="I18" s="43">
        <v>14</v>
      </c>
      <c r="J18" s="45">
        <v>0</v>
      </c>
      <c r="K18" s="45">
        <v>0</v>
      </c>
    </row>
    <row r="19" spans="1:11" ht="12.75">
      <c r="A19" s="274" t="s">
        <v>297</v>
      </c>
      <c r="B19" s="275"/>
      <c r="C19" s="275"/>
      <c r="D19" s="275"/>
      <c r="E19" s="275"/>
      <c r="F19" s="275"/>
      <c r="G19" s="275"/>
      <c r="H19" s="275"/>
      <c r="I19" s="43">
        <v>15</v>
      </c>
      <c r="J19" s="45">
        <v>0</v>
      </c>
      <c r="K19" s="45">
        <v>0</v>
      </c>
    </row>
    <row r="20" spans="1:11" ht="12.75">
      <c r="A20" s="274" t="s">
        <v>298</v>
      </c>
      <c r="B20" s="275"/>
      <c r="C20" s="275"/>
      <c r="D20" s="275"/>
      <c r="E20" s="275"/>
      <c r="F20" s="275"/>
      <c r="G20" s="275"/>
      <c r="H20" s="275"/>
      <c r="I20" s="43">
        <v>16</v>
      </c>
      <c r="J20" s="45">
        <v>0</v>
      </c>
      <c r="K20" s="45">
        <v>0</v>
      </c>
    </row>
    <row r="21" spans="1:11" ht="12.75">
      <c r="A21" s="276" t="s">
        <v>299</v>
      </c>
      <c r="B21" s="277"/>
      <c r="C21" s="277"/>
      <c r="D21" s="277"/>
      <c r="E21" s="277"/>
      <c r="F21" s="277"/>
      <c r="G21" s="277"/>
      <c r="H21" s="277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300</v>
      </c>
      <c r="B23" s="267"/>
      <c r="C23" s="267"/>
      <c r="D23" s="267"/>
      <c r="E23" s="267"/>
      <c r="F23" s="267"/>
      <c r="G23" s="267"/>
      <c r="H23" s="267"/>
      <c r="I23" s="46">
        <v>18</v>
      </c>
      <c r="J23" s="44">
        <v>0</v>
      </c>
      <c r="K23" s="44">
        <v>0</v>
      </c>
    </row>
    <row r="24" spans="1:11" ht="17.25" customHeight="1">
      <c r="A24" s="268" t="s">
        <v>301</v>
      </c>
      <c r="B24" s="269"/>
      <c r="C24" s="269"/>
      <c r="D24" s="269"/>
      <c r="E24" s="269"/>
      <c r="F24" s="269"/>
      <c r="G24" s="269"/>
      <c r="H24" s="269"/>
      <c r="I24" s="47">
        <v>19</v>
      </c>
      <c r="J24" s="78">
        <v>0</v>
      </c>
      <c r="K24" s="78">
        <v>0</v>
      </c>
    </row>
    <row r="25" spans="1:11" ht="30" customHeight="1">
      <c r="A25" s="270" t="s">
        <v>302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5:H5"/>
    <mergeCell ref="A6:H6"/>
    <mergeCell ref="C2:E2"/>
    <mergeCell ref="F2:H2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22" sqref="H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2013-01-30T11:59:15Z</cp:lastPrinted>
  <dcterms:created xsi:type="dcterms:W3CDTF">2008-10-17T11:51:54Z</dcterms:created>
  <dcterms:modified xsi:type="dcterms:W3CDTF">2013-01-30T13:01:47Z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