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<sst xmlns="http://schemas.openxmlformats.org/spreadsheetml/2006/main" count="397" uniqueCount="348">
  <si>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</si>
  <si>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</si>
  <si>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</si>
  <si>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</si>
  <si>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</si>
  <si>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</si>
  <si>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</si>
  <si>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</si>
  <si>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</si>
  <si>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</si>
  <si>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</si>
  <si>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</si>
  <si>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</si>
  <si>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</si>
  <si>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</si>
  <si>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</si>
  <si>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</si>
  <si>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</si>
  <si>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</si>
  <si>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</si>
  <si>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</si>
  <si>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</si>
  <si>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</si>
  <si>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</si>
  <si>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</si>
  <si>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</si>
  <si>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</si>
  <si>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</si>
  <si>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</si>
  <si>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</si>
  <si>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</si>
  <si>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</si>
  <si>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</si>
  <si>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</si>
  <si>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</si>
  <si>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</si>
  <si>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</si>
  <si>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</si>
  <si>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</si>
  <si>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</si>
  <si>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</si>
  <si>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</si>
  <si>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</si>
  <si>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</si>
  <si>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</si>
  <si>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</si>
  <si>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</si>
  <si>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</si>
  <si>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</si>
  <si>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</si>
  <si>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</si>
  <si>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</si>
  <si>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</si>
  <si>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</si>
  <si>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</si>
  <si>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</si>
  <si>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</si>
  <si>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</si>
  <si>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</si>
  <si>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</si>
  <si>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</si>
  <si>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</si>
  <si>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</si>
  <si>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</si>
  <si>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</si>
  <si>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</si>
  <si>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</si>
  <si>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</si>
  <si>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</si>
  <si>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</si>
  <si>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</si>
  <si>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</si>
  <si>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</si>
  <si>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</si>
  <si>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</si>
  <si>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</si>
  <si>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</si>
  <si>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</si>
  <si>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</si>
  <si>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</si>
  <si>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</si>
  <si>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</si>
  <si>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</si>
  <si>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</si>
  <si>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</si>
  <si>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</si>
  <si>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</si>
  <si>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</si>
  <si>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</si>
  <si>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</si>
  <si>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</si>
  <si>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</si>
  <si>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</si>
  <si>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</si>
  <si>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</si>
  <si>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</si>
  <si>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</si>
  <si>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</si>
  <si>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</si>
  <si>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</si>
  <si>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</si>
  <si>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</si>
  <si>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</si>
  <si>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</si>
  <si>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</si>
  <si>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</si>
  <si>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</si>
  <si>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</si>
  <si>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</si>
  <si>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</si>
  <si>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</si>
  <si>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</si>
  <si>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</si>
  <si>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</si>
  <si>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</si>
  <si>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</si>
  <si>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</si>
  <si>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</si>
  <si>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</si>
  <si>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</si>
  <si>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</si>
  <si>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</si>
  <si>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</si>
  <si>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</si>
  <si>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</si>
  <si>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</si>
  <si>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</si>
  <si>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</si>
  <si>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</si>
  <si>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</si>
  <si>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</si>
  <si>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</si>
  <si>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</si>
  <si>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</si>
  <si>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</si>
  <si>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</si>
  <si>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</si>
  <si>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</si>
  <si>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</si>
  <si>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</si>
  <si>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</si>
  <si>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</si>
  <si>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</si>
  <si>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</si>
  <si>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</si>
  <si>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</si>
  <si>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</si>
  <si>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</si>
  <si>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</si>
  <si>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</si>
  <si>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</si>
  <si>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</si>
  <si>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</si>
  <si>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</si>
  <si>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</si>
  <si>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</si>
  <si>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</si>
  <si>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</si>
  <si>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</si>
  <si>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</si>
  <si>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</si>
  <si>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</si>
  <si>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</si>
  <si>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</si>
  <si>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</si>
  <si>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</si>
  <si>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</si>
  <si>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</si>
  <si>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</si>
  <si>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</si>
  <si>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</si>
  <si>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</si>
  <si>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</si>
  <si>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</si>
  <si>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</si>
  <si>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</si>
  <si>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</si>
  <si>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</si>
  <si>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</si>
  <si>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</si>
  <si>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</si>
  <si>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</si>
  <si>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</si>
  <si>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</si>
  <si>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</si>
  <si>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</si>
  <si>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</si>
  <si>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</si>
  <si>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</si>
  <si>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</si>
  <si>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</si>
  <si>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</si>
  <si>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</si>
  <si>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</si>
  <si>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</si>
  <si>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</si>
  <si>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</si>
  <si>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</si>
  <si>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</si>
  <si>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</si>
  <si>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</si>
  <si>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</si>
  <si>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</si>
  <si>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</si>
  <si>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</si>
  <si>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</si>
  <si>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</si>
  <si>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</si>
  <si>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</si>
  <si>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</si>
  <si>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</si>
  <si>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</si>
  <si>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</si>
  <si>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</si>
  <si>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</si>
  <si>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</si>
  <si>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</si>
  <si>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</si>
  <si>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</si>
  <si>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</si>
  <si>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</si>
  <si>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</si>
  <si>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</si>
  <si>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</si>
  <si>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</si>
  <si>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</si>
  <si>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</si>
  <si>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</si>
  <si>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</si>
  <si>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</si>
  <si>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</si>
  <si>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</si>
  <si>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</si>
  <si>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</si>
  <si>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</si>
  <si>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</si>
  <si>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</si>
  <si>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</si>
  <si>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</si>
  <si>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</si>
  <si>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</si>
  <si>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</si>
  <si>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</si>
  <si>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</si>
  <si>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</si>
  <si>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</si>
  <si>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</si>
  <si>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</si>
  <si>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</si>
  <si>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</si>
  <si>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</si>
  <si>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</si>
  <si>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</si>
  <si>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</si>
  <si>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</si>
  <si>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</si>
  <si>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</si>
  <si>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</si>
  <si>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</si>
  <si>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</si>
  <si>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</si>
  <si>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</si>
  <si>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</si>
  <si>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</si>
  <si>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</si>
  <si>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</si>
  <si>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</si>
  <si>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</si>
  <si>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</si>
  <si>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</si>
  <si>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</si>
  <si>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</si>
  <si>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</si>
  <si>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</si>
  <si>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</si>
  <si>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</si>
  <si>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</si>
  <si>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</si>
  <si>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</si>
  <si>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</si>
  <si>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</si>
  <si>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</si>
  <si>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</si>
  <si>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</si>
  <si>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</si>
  <si>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</si>
  <si>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</si>
  <si>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</si>
  <si>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</si>
  <si>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</si>
  <si>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</si>
  <si>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</si>
  <si>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</si>
  <si>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</si>
  <si>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</si>
  <si>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</si>
  <si>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</si>
  <si>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</si>
  <si>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</si>
  <si>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</si>
  <si>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</si>
  <si>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</si>
  <si>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</si>
  <si>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</si>
  <si>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</si>
  <si>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</si>
  <si>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</si>
  <si>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</si>
  <si>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</si>
  <si>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</si>
  <si>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</si>
  <si>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</si>
  <si>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</si>
  <si>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</si>
  <si>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</si>
  <si>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</si>
  <si>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</si>
  <si>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</si>
  <si>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</si>
  <si>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</si>
  <si>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</si>
  <si>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</si>
  <si>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</si>
  <si>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</si>
  <si>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</si>
  <si>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</si>
  <si>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JALKOVEČKA bb</t>
  </si>
  <si>
    <t>info@koka.hr</t>
  </si>
  <si>
    <t>www.cekin.org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</si>
  <si>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</si>
  <si>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</si>
  <si>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</si>
  <si>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</si>
  <si>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</si>
  <si>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</si>
  <si>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</si>
  <si>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NENAD KLEPAČdipl.oec.                  STJEPAN SABLJAK dipl. ing.</t>
  </si>
  <si>
    <t>Obveznik: KOKA D.D. VARAŽDIN</t>
  </si>
  <si>
    <t>Obveznik: KOKA DD VARAŽDIN</t>
  </si>
  <si>
    <t>Obveznik: KOKA  D.D.   VARAŽDIN</t>
  </si>
  <si>
    <t>XII.  POREZ NA DOBIT- uplaćeni</t>
  </si>
  <si>
    <t>01.01.2012.</t>
  </si>
  <si>
    <t>30.09.2012.</t>
  </si>
  <si>
    <t>stanje na dan 30.09.2012.</t>
  </si>
  <si>
    <t>u razdoblju 01.01.2012. do 30.09.2012.</t>
  </si>
  <si>
    <t>u razdoblju01.01.2012. do 30.09.2012.</t>
  </si>
  <si>
    <t>za razdoblje od 01.01.2012.</t>
  </si>
  <si>
    <t xml:space="preserve">  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</si>
</sst>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8" xfId="56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7" fillId="0" borderId="28" xfId="56" applyFont="1" applyFill="1" applyBorder="1" applyAlignment="1" applyProtection="1">
      <alignment horizontal="left" vertical="center"/>
      <protection hidden="1"/>
    </xf>
    <xf numFmtId="0" fontId="0" fillId="0" borderId="28" xfId="0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cekin.org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11" sqref="G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247</v>
      </c>
      <c r="B1" s="180"/>
      <c r="C1" s="18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2" t="s">
        <v>248</v>
      </c>
      <c r="B2" s="133"/>
      <c r="C2" s="133"/>
      <c r="D2" s="134"/>
      <c r="E2" s="118" t="s">
        <v>341</v>
      </c>
      <c r="F2" s="12"/>
      <c r="G2" s="13" t="s">
        <v>249</v>
      </c>
      <c r="H2" s="118" t="s">
        <v>342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35" t="s">
        <v>315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8" t="s">
        <v>250</v>
      </c>
      <c r="B6" s="139"/>
      <c r="C6" s="130" t="s">
        <v>321</v>
      </c>
      <c r="D6" s="13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0" t="s">
        <v>251</v>
      </c>
      <c r="B8" s="141"/>
      <c r="C8" s="130" t="s">
        <v>322</v>
      </c>
      <c r="D8" s="13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7" t="s">
        <v>252</v>
      </c>
      <c r="B10" s="128"/>
      <c r="C10" s="130" t="s">
        <v>323</v>
      </c>
      <c r="D10" s="13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29"/>
      <c r="B11" s="12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8" t="s">
        <v>253</v>
      </c>
      <c r="B12" s="139"/>
      <c r="C12" s="142" t="s">
        <v>324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8" t="s">
        <v>254</v>
      </c>
      <c r="B14" s="139"/>
      <c r="C14" s="148">
        <v>42000</v>
      </c>
      <c r="D14" s="149"/>
      <c r="E14" s="16"/>
      <c r="F14" s="142" t="s">
        <v>325</v>
      </c>
      <c r="G14" s="146"/>
      <c r="H14" s="146"/>
      <c r="I14" s="14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8" t="s">
        <v>255</v>
      </c>
      <c r="B16" s="139"/>
      <c r="C16" s="142" t="s">
        <v>326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8" t="s">
        <v>256</v>
      </c>
      <c r="B18" s="139"/>
      <c r="C18" s="150" t="s">
        <v>327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8" t="s">
        <v>257</v>
      </c>
      <c r="B20" s="139"/>
      <c r="C20" s="150" t="s">
        <v>328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8" t="s">
        <v>258</v>
      </c>
      <c r="B22" s="139"/>
      <c r="C22" s="119">
        <v>472</v>
      </c>
      <c r="D22" s="142" t="s">
        <v>325</v>
      </c>
      <c r="E22" s="143"/>
      <c r="F22" s="144"/>
      <c r="G22" s="138"/>
      <c r="H22" s="14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8" t="s">
        <v>259</v>
      </c>
      <c r="B24" s="139"/>
      <c r="C24" s="119">
        <v>5</v>
      </c>
      <c r="D24" s="142" t="s">
        <v>329</v>
      </c>
      <c r="E24" s="143"/>
      <c r="F24" s="143"/>
      <c r="G24" s="144"/>
      <c r="H24" s="50" t="s">
        <v>260</v>
      </c>
      <c r="I24" s="120">
        <v>1743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38" t="s">
        <v>261</v>
      </c>
      <c r="B26" s="139"/>
      <c r="C26" s="121" t="s">
        <v>330</v>
      </c>
      <c r="D26" s="25"/>
      <c r="E26" s="33"/>
      <c r="F26" s="24"/>
      <c r="G26" s="156" t="s">
        <v>262</v>
      </c>
      <c r="H26" s="139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7" t="s">
        <v>263</v>
      </c>
      <c r="B28" s="158"/>
      <c r="C28" s="159"/>
      <c r="D28" s="159"/>
      <c r="E28" s="160" t="s">
        <v>264</v>
      </c>
      <c r="F28" s="161"/>
      <c r="G28" s="161"/>
      <c r="H28" s="162" t="s">
        <v>265</v>
      </c>
      <c r="I28" s="163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3"/>
      <c r="B30" s="154"/>
      <c r="C30" s="154"/>
      <c r="D30" s="155"/>
      <c r="E30" s="153"/>
      <c r="F30" s="154"/>
      <c r="G30" s="154"/>
      <c r="H30" s="130"/>
      <c r="I30" s="131"/>
      <c r="J30" s="10"/>
      <c r="K30" s="10"/>
      <c r="L30" s="10"/>
    </row>
    <row r="31" spans="1:12" ht="12.75">
      <c r="A31" s="92"/>
      <c r="B31" s="22"/>
      <c r="C31" s="21"/>
      <c r="D31" s="164"/>
      <c r="E31" s="164"/>
      <c r="F31" s="164"/>
      <c r="G31" s="165"/>
      <c r="H31" s="16"/>
      <c r="I31" s="99"/>
      <c r="J31" s="10"/>
      <c r="K31" s="10"/>
      <c r="L31" s="10"/>
    </row>
    <row r="32" spans="1:12" ht="12.75">
      <c r="A32" s="153"/>
      <c r="B32" s="154"/>
      <c r="C32" s="154"/>
      <c r="D32" s="155"/>
      <c r="E32" s="153"/>
      <c r="F32" s="154"/>
      <c r="G32" s="154"/>
      <c r="H32" s="130"/>
      <c r="I32" s="13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3"/>
      <c r="B34" s="154"/>
      <c r="C34" s="154"/>
      <c r="D34" s="155"/>
      <c r="E34" s="153"/>
      <c r="F34" s="154"/>
      <c r="G34" s="154"/>
      <c r="H34" s="130"/>
      <c r="I34" s="13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3"/>
      <c r="B36" s="154"/>
      <c r="C36" s="154"/>
      <c r="D36" s="155"/>
      <c r="E36" s="153"/>
      <c r="F36" s="154"/>
      <c r="G36" s="154"/>
      <c r="H36" s="130"/>
      <c r="I36" s="131"/>
      <c r="J36" s="10"/>
      <c r="K36" s="10"/>
      <c r="L36" s="10"/>
    </row>
    <row r="37" spans="1:12" ht="12.75">
      <c r="A37" s="101"/>
      <c r="B37" s="30"/>
      <c r="C37" s="171"/>
      <c r="D37" s="172"/>
      <c r="E37" s="16"/>
      <c r="F37" s="171"/>
      <c r="G37" s="172"/>
      <c r="H37" s="16"/>
      <c r="I37" s="93"/>
      <c r="J37" s="10"/>
      <c r="K37" s="10"/>
      <c r="L37" s="10"/>
    </row>
    <row r="38" spans="1:12" ht="12.75">
      <c r="A38" s="153"/>
      <c r="B38" s="154"/>
      <c r="C38" s="154"/>
      <c r="D38" s="155"/>
      <c r="E38" s="153"/>
      <c r="F38" s="154"/>
      <c r="G38" s="154"/>
      <c r="H38" s="130"/>
      <c r="I38" s="13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3"/>
      <c r="B40" s="154"/>
      <c r="C40" s="154"/>
      <c r="D40" s="155"/>
      <c r="E40" s="153"/>
      <c r="F40" s="154"/>
      <c r="G40" s="154"/>
      <c r="H40" s="130"/>
      <c r="I40" s="13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7" t="s">
        <v>266</v>
      </c>
      <c r="B44" s="170"/>
      <c r="C44" s="130"/>
      <c r="D44" s="131"/>
      <c r="E44" s="26"/>
      <c r="F44" s="142"/>
      <c r="G44" s="154"/>
      <c r="H44" s="154"/>
      <c r="I44" s="155"/>
      <c r="J44" s="10"/>
      <c r="K44" s="10"/>
      <c r="L44" s="10"/>
    </row>
    <row r="45" spans="1:12" ht="12.75">
      <c r="A45" s="101"/>
      <c r="B45" s="30"/>
      <c r="C45" s="171"/>
      <c r="D45" s="172"/>
      <c r="E45" s="16"/>
      <c r="F45" s="171"/>
      <c r="G45" s="173"/>
      <c r="H45" s="35"/>
      <c r="I45" s="105"/>
      <c r="J45" s="10"/>
      <c r="K45" s="10"/>
      <c r="L45" s="10"/>
    </row>
    <row r="46" spans="1:12" ht="12.75">
      <c r="A46" s="127" t="s">
        <v>267</v>
      </c>
      <c r="B46" s="170"/>
      <c r="C46" s="142" t="s">
        <v>332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7" t="s">
        <v>269</v>
      </c>
      <c r="B48" s="170"/>
      <c r="C48" s="176" t="s">
        <v>333</v>
      </c>
      <c r="D48" s="177"/>
      <c r="E48" s="178"/>
      <c r="F48" s="16"/>
      <c r="G48" s="50" t="s">
        <v>270</v>
      </c>
      <c r="H48" s="176" t="s">
        <v>334</v>
      </c>
      <c r="I48" s="17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7" t="s">
        <v>256</v>
      </c>
      <c r="B50" s="170"/>
      <c r="C50" s="183" t="s">
        <v>335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8" t="s">
        <v>271</v>
      </c>
      <c r="B52" s="139"/>
      <c r="C52" s="176" t="s">
        <v>336</v>
      </c>
      <c r="D52" s="177"/>
      <c r="E52" s="177"/>
      <c r="F52" s="177"/>
      <c r="G52" s="177"/>
      <c r="H52" s="177"/>
      <c r="I52" s="147"/>
      <c r="J52" s="10"/>
      <c r="K52" s="10"/>
      <c r="L52" s="10"/>
    </row>
    <row r="53" spans="1:12" ht="12.75">
      <c r="A53" s="106"/>
      <c r="B53" s="20"/>
      <c r="C53" s="166" t="s">
        <v>272</v>
      </c>
      <c r="D53" s="166"/>
      <c r="E53" s="166"/>
      <c r="F53" s="166"/>
      <c r="G53" s="166"/>
      <c r="H53" s="16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4" t="s">
        <v>273</v>
      </c>
      <c r="C55" s="185"/>
      <c r="D55" s="185"/>
      <c r="E55" s="185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86" t="s">
        <v>304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6"/>
      <c r="B57" s="186" t="s">
        <v>305</v>
      </c>
      <c r="C57" s="187"/>
      <c r="D57" s="187"/>
      <c r="E57" s="187"/>
      <c r="F57" s="187"/>
      <c r="G57" s="187"/>
      <c r="H57" s="187"/>
      <c r="I57" s="108"/>
      <c r="J57" s="10"/>
      <c r="K57" s="10"/>
      <c r="L57" s="10"/>
    </row>
    <row r="58" spans="1:12" ht="12.75">
      <c r="A58" s="106"/>
      <c r="B58" s="186" t="s">
        <v>306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6"/>
      <c r="B59" s="186" t="s">
        <v>307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67" t="s">
        <v>276</v>
      </c>
      <c r="H62" s="168"/>
      <c r="I62" s="16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1"/>
      <c r="H63" s="182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D31:G31"/>
    <mergeCell ref="H40:I40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cekin.org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A106" sqref="A106:H106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22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337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33.75">
      <c r="A4" s="227" t="s">
        <v>59</v>
      </c>
      <c r="B4" s="228"/>
      <c r="C4" s="228"/>
      <c r="D4" s="228"/>
      <c r="E4" s="228"/>
      <c r="F4" s="228"/>
      <c r="G4" s="228"/>
      <c r="H4" s="229"/>
      <c r="I4" s="57" t="s">
        <v>277</v>
      </c>
      <c r="J4" s="58" t="s">
        <v>317</v>
      </c>
      <c r="K4" s="59" t="s">
        <v>318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6">
        <v>2</v>
      </c>
      <c r="J5" s="55">
        <v>3</v>
      </c>
      <c r="K5" s="55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1"/>
      <c r="I7" s="3">
        <v>1</v>
      </c>
      <c r="J7" s="6"/>
      <c r="K7" s="6"/>
    </row>
    <row r="8" spans="1:11" ht="12.75">
      <c r="A8" s="189" t="s">
        <v>13</v>
      </c>
      <c r="B8" s="190"/>
      <c r="C8" s="190"/>
      <c r="D8" s="190"/>
      <c r="E8" s="190"/>
      <c r="F8" s="190"/>
      <c r="G8" s="190"/>
      <c r="H8" s="191"/>
      <c r="I8" s="1">
        <v>2</v>
      </c>
      <c r="J8" s="52">
        <f>J9+J16+J26+J35+J39</f>
        <v>329841</v>
      </c>
      <c r="K8" s="52">
        <f>K9+K16+K26+K35+K39</f>
        <v>307107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0</v>
      </c>
      <c r="K10" s="7">
        <v>0</v>
      </c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0</v>
      </c>
      <c r="K11" s="7">
        <v>0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0</v>
      </c>
      <c r="K12" s="7">
        <v>0</v>
      </c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>
        <v>0</v>
      </c>
      <c r="K13" s="7">
        <v>0</v>
      </c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0</v>
      </c>
      <c r="K14" s="7">
        <v>0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0</v>
      </c>
      <c r="K15" s="7">
        <v>0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2">
        <f>SUM(J17:J25)</f>
        <v>326174</v>
      </c>
      <c r="K16" s="52">
        <f>SUM(K17:K25)</f>
        <v>303677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147583</v>
      </c>
      <c r="K17" s="7">
        <v>147583</v>
      </c>
    </row>
    <row r="18" spans="1:11" ht="12.75">
      <c r="A18" s="210" t="s">
        <v>246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118484</v>
      </c>
      <c r="K18" s="7">
        <v>112541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28313</v>
      </c>
      <c r="K19" s="7">
        <v>13094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4297</v>
      </c>
      <c r="K20" s="7">
        <v>5348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>
        <v>5342</v>
      </c>
      <c r="K21" s="7">
        <v>2649</v>
      </c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1857</v>
      </c>
      <c r="K22" s="7">
        <v>1068</v>
      </c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20273</v>
      </c>
      <c r="K23" s="7">
        <v>21369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25</v>
      </c>
      <c r="K24" s="7">
        <v>25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0</v>
      </c>
      <c r="K25" s="7">
        <v>0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2">
        <f>SUM(J27:J34)</f>
        <v>137</v>
      </c>
      <c r="K26" s="52">
        <f>SUM(K27:K34)</f>
        <v>137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20</v>
      </c>
      <c r="K27" s="7">
        <v>20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0</v>
      </c>
      <c r="K28" s="7">
        <v>0</v>
      </c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0</v>
      </c>
      <c r="K29" s="7">
        <v>0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>
        <v>0</v>
      </c>
      <c r="K30" s="7">
        <v>0</v>
      </c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0</v>
      </c>
      <c r="K31" s="7">
        <v>0</v>
      </c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0</v>
      </c>
      <c r="K32" s="7">
        <v>0</v>
      </c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117</v>
      </c>
      <c r="K33" s="7">
        <v>117</v>
      </c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0</v>
      </c>
      <c r="K34" s="7">
        <v>0</v>
      </c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2">
        <f>SUM(J36:J38)</f>
        <v>3530</v>
      </c>
      <c r="K35" s="52">
        <f>SUM(K36:K38)</f>
        <v>3293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0</v>
      </c>
      <c r="K36" s="7">
        <v>0</v>
      </c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0</v>
      </c>
      <c r="K37" s="7">
        <v>0</v>
      </c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3530</v>
      </c>
      <c r="K38" s="7">
        <v>3293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0</v>
      </c>
      <c r="K39" s="7">
        <v>0</v>
      </c>
    </row>
    <row r="40" spans="1:11" ht="12.75">
      <c r="A40" s="189" t="s">
        <v>239</v>
      </c>
      <c r="B40" s="190"/>
      <c r="C40" s="190"/>
      <c r="D40" s="190"/>
      <c r="E40" s="190"/>
      <c r="F40" s="190"/>
      <c r="G40" s="190"/>
      <c r="H40" s="191"/>
      <c r="I40" s="1">
        <v>34</v>
      </c>
      <c r="J40" s="52">
        <f>J41+J49+J56+J64</f>
        <v>897600</v>
      </c>
      <c r="K40" s="52">
        <f>K41+K49+K56+K64</f>
        <v>792225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2">
        <f>SUM(J42:J48)</f>
        <v>225356</v>
      </c>
      <c r="K41" s="52">
        <f>SUM(K42:K48)</f>
        <v>118677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181191</v>
      </c>
      <c r="K42" s="7">
        <v>77160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27150</v>
      </c>
      <c r="K43" s="7">
        <v>27285</v>
      </c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16167</v>
      </c>
      <c r="K44" s="7">
        <v>13381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6</v>
      </c>
      <c r="K45" s="7">
        <v>9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842</v>
      </c>
      <c r="K46" s="7">
        <v>842</v>
      </c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0</v>
      </c>
      <c r="K47" s="7">
        <v>0</v>
      </c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>
        <v>0</v>
      </c>
      <c r="K48" s="7">
        <v>0</v>
      </c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2">
        <f>SUM(J50:J55)</f>
        <v>560633</v>
      </c>
      <c r="K49" s="52">
        <f>SUM(K50:K55)</f>
        <v>602939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505393</v>
      </c>
      <c r="K50" s="7">
        <v>522455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13895</v>
      </c>
      <c r="K51" s="7">
        <v>74766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0</v>
      </c>
      <c r="K52" s="7">
        <v>0</v>
      </c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1291</v>
      </c>
      <c r="K53" s="7">
        <v>1269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39649</v>
      </c>
      <c r="K54" s="7">
        <v>4002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405</v>
      </c>
      <c r="K55" s="7">
        <v>447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2">
        <f>SUM(J57:J63)</f>
        <v>89703</v>
      </c>
      <c r="K56" s="52">
        <f>SUM(K57:K63)</f>
        <v>57381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>
        <v>0</v>
      </c>
      <c r="K57" s="7">
        <v>0</v>
      </c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0</v>
      </c>
      <c r="K58" s="7">
        <v>0</v>
      </c>
    </row>
    <row r="59" spans="1:11" ht="12.75">
      <c r="A59" s="210" t="s">
        <v>241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>
        <v>0</v>
      </c>
      <c r="K59" s="7">
        <v>0</v>
      </c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0</v>
      </c>
      <c r="K60" s="7">
        <v>0</v>
      </c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0</v>
      </c>
      <c r="K61" s="7">
        <v>0</v>
      </c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89703</v>
      </c>
      <c r="K62" s="7">
        <v>57381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>
        <v>0</v>
      </c>
      <c r="K63" s="7">
        <v>0</v>
      </c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21908</v>
      </c>
      <c r="K64" s="7">
        <v>13228</v>
      </c>
    </row>
    <row r="65" spans="1:11" ht="12.75">
      <c r="A65" s="189" t="s">
        <v>56</v>
      </c>
      <c r="B65" s="190"/>
      <c r="C65" s="190"/>
      <c r="D65" s="190"/>
      <c r="E65" s="190"/>
      <c r="F65" s="190"/>
      <c r="G65" s="190"/>
      <c r="H65" s="191"/>
      <c r="I65" s="1">
        <v>59</v>
      </c>
      <c r="J65" s="7">
        <v>1141</v>
      </c>
      <c r="K65" s="7">
        <v>902</v>
      </c>
    </row>
    <row r="66" spans="1:11" ht="12.75">
      <c r="A66" s="189" t="s">
        <v>240</v>
      </c>
      <c r="B66" s="190"/>
      <c r="C66" s="190"/>
      <c r="D66" s="190"/>
      <c r="E66" s="190"/>
      <c r="F66" s="190"/>
      <c r="G66" s="190"/>
      <c r="H66" s="191"/>
      <c r="I66" s="1">
        <v>60</v>
      </c>
      <c r="J66" s="52">
        <f>J7+J8+J40+J65</f>
        <v>1228582</v>
      </c>
      <c r="K66" s="52">
        <f>K7+K8+K40+K65</f>
        <v>1100234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74972</v>
      </c>
      <c r="K67" s="8">
        <v>74972</v>
      </c>
    </row>
    <row r="68" spans="1:11" ht="12.75">
      <c r="A68" s="202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1"/>
      <c r="I69" s="3">
        <v>62</v>
      </c>
      <c r="J69" s="53">
        <f>J70+J71+J72+J78+J79+J82+J85</f>
        <v>533372</v>
      </c>
      <c r="K69" s="53">
        <f>K70+K71+K72+K78+K79+K82+K85</f>
        <v>549647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180644</v>
      </c>
      <c r="K70" s="7">
        <v>180644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0</v>
      </c>
      <c r="K71" s="7">
        <v>0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2">
        <f>J73+J74-J75+J76+J77</f>
        <v>81660</v>
      </c>
      <c r="K72" s="52">
        <f>K73+K74-K75+K76+K77</f>
        <v>81662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9032</v>
      </c>
      <c r="K73" s="7">
        <v>9032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0</v>
      </c>
      <c r="K74" s="7">
        <v>0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0</v>
      </c>
      <c r="K75" s="7">
        <v>0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>
        <v>0</v>
      </c>
      <c r="K76" s="7">
        <v>0</v>
      </c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72628</v>
      </c>
      <c r="K77" s="7">
        <v>72630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7302</v>
      </c>
      <c r="K78" s="7">
        <v>6669</v>
      </c>
    </row>
    <row r="79" spans="1:11" ht="12.75">
      <c r="A79" s="210" t="s">
        <v>237</v>
      </c>
      <c r="B79" s="211"/>
      <c r="C79" s="211"/>
      <c r="D79" s="211"/>
      <c r="E79" s="211"/>
      <c r="F79" s="211"/>
      <c r="G79" s="211"/>
      <c r="H79" s="212"/>
      <c r="I79" s="1">
        <v>72</v>
      </c>
      <c r="J79" s="52">
        <f>J80-J81</f>
        <v>257207</v>
      </c>
      <c r="K79" s="52">
        <f>K80-K81</f>
        <v>263766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257207</v>
      </c>
      <c r="K80" s="7">
        <v>263766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0</v>
      </c>
      <c r="K81" s="7">
        <v>0</v>
      </c>
    </row>
    <row r="82" spans="1:11" ht="12.75">
      <c r="A82" s="210" t="s">
        <v>238</v>
      </c>
      <c r="B82" s="211"/>
      <c r="C82" s="211"/>
      <c r="D82" s="211"/>
      <c r="E82" s="211"/>
      <c r="F82" s="211"/>
      <c r="G82" s="211"/>
      <c r="H82" s="212"/>
      <c r="I82" s="1">
        <v>75</v>
      </c>
      <c r="J82" s="52">
        <f>J83-J84</f>
        <v>6559</v>
      </c>
      <c r="K82" s="52">
        <f>K83-K84</f>
        <v>16906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6559</v>
      </c>
      <c r="K83" s="7">
        <v>16906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0</v>
      </c>
      <c r="K84" s="7">
        <v>0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>
        <v>0</v>
      </c>
      <c r="K85" s="7">
        <v>0</v>
      </c>
    </row>
    <row r="86" spans="1:11" ht="12.75">
      <c r="A86" s="189" t="s">
        <v>19</v>
      </c>
      <c r="B86" s="190"/>
      <c r="C86" s="190"/>
      <c r="D86" s="190"/>
      <c r="E86" s="190"/>
      <c r="F86" s="190"/>
      <c r="G86" s="190"/>
      <c r="H86" s="191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0</v>
      </c>
      <c r="K87" s="7">
        <v>0</v>
      </c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>
        <v>0</v>
      </c>
      <c r="K88" s="7">
        <v>0</v>
      </c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0</v>
      </c>
      <c r="K89" s="7">
        <v>0</v>
      </c>
    </row>
    <row r="90" spans="1:11" ht="12.75">
      <c r="A90" s="189" t="s">
        <v>20</v>
      </c>
      <c r="B90" s="190"/>
      <c r="C90" s="190"/>
      <c r="D90" s="190"/>
      <c r="E90" s="190"/>
      <c r="F90" s="190"/>
      <c r="G90" s="190"/>
      <c r="H90" s="191"/>
      <c r="I90" s="1">
        <v>83</v>
      </c>
      <c r="J90" s="52">
        <f>SUM(J91:J99)</f>
        <v>178384</v>
      </c>
      <c r="K90" s="52">
        <f>SUM(K91:K99)</f>
        <v>178388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0</v>
      </c>
      <c r="K91" s="7">
        <v>0</v>
      </c>
    </row>
    <row r="92" spans="1:11" ht="12.75">
      <c r="A92" s="210" t="s">
        <v>242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0</v>
      </c>
      <c r="K92" s="7">
        <v>0</v>
      </c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162283</v>
      </c>
      <c r="K93" s="7">
        <v>162282</v>
      </c>
    </row>
    <row r="94" spans="1:11" ht="12.75">
      <c r="A94" s="210" t="s">
        <v>243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>
        <v>0</v>
      </c>
      <c r="K94" s="7">
        <v>0</v>
      </c>
    </row>
    <row r="95" spans="1:11" ht="12.75">
      <c r="A95" s="210" t="s">
        <v>244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13862</v>
      </c>
      <c r="K95" s="7">
        <v>13862</v>
      </c>
    </row>
    <row r="96" spans="1:11" ht="12.75">
      <c r="A96" s="210" t="s">
        <v>245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0</v>
      </c>
      <c r="K96" s="7">
        <v>0</v>
      </c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>
        <v>0</v>
      </c>
      <c r="K97" s="7">
        <v>0</v>
      </c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2239</v>
      </c>
      <c r="K98" s="7">
        <v>2244</v>
      </c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0</v>
      </c>
      <c r="K99" s="7">
        <v>0</v>
      </c>
    </row>
    <row r="100" spans="1:11" ht="12.75">
      <c r="A100" s="189" t="s">
        <v>21</v>
      </c>
      <c r="B100" s="190"/>
      <c r="C100" s="190"/>
      <c r="D100" s="190"/>
      <c r="E100" s="190"/>
      <c r="F100" s="190"/>
      <c r="G100" s="190"/>
      <c r="H100" s="191"/>
      <c r="I100" s="1">
        <v>93</v>
      </c>
      <c r="J100" s="52">
        <f>SUM(J101:J112)</f>
        <v>514935</v>
      </c>
      <c r="K100" s="52">
        <f>SUM(K101:K112)</f>
        <v>370308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7517</v>
      </c>
      <c r="K101" s="7">
        <v>9107</v>
      </c>
    </row>
    <row r="102" spans="1:11" ht="12.75">
      <c r="A102" s="210" t="s">
        <v>242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0</v>
      </c>
      <c r="K102" s="7">
        <v>0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119392</v>
      </c>
      <c r="K103" s="7">
        <v>46506</v>
      </c>
    </row>
    <row r="104" spans="1:11" ht="12.75">
      <c r="A104" s="210" t="s">
        <v>243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20</v>
      </c>
      <c r="K104" s="7">
        <v>20</v>
      </c>
    </row>
    <row r="105" spans="1:11" ht="12.75">
      <c r="A105" s="210" t="s">
        <v>244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320272</v>
      </c>
      <c r="K105" s="7">
        <v>245919</v>
      </c>
    </row>
    <row r="106" spans="1:11" ht="12.75">
      <c r="A106" s="210" t="s">
        <v>245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0</v>
      </c>
      <c r="K106" s="7">
        <v>0</v>
      </c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0</v>
      </c>
      <c r="K107" s="7">
        <v>0</v>
      </c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10652</v>
      </c>
      <c r="K108" s="7">
        <v>10248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793</v>
      </c>
      <c r="K109" s="126">
        <v>0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52591</v>
      </c>
      <c r="K110" s="7">
        <v>52591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>
        <v>0</v>
      </c>
      <c r="K111" s="7">
        <v>0</v>
      </c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3698</v>
      </c>
      <c r="K112" s="7">
        <v>5917</v>
      </c>
    </row>
    <row r="113" spans="1:11" ht="12.75">
      <c r="A113" s="189" t="s">
        <v>1</v>
      </c>
      <c r="B113" s="190"/>
      <c r="C113" s="190"/>
      <c r="D113" s="190"/>
      <c r="E113" s="190"/>
      <c r="F113" s="190"/>
      <c r="G113" s="190"/>
      <c r="H113" s="191"/>
      <c r="I113" s="1">
        <v>106</v>
      </c>
      <c r="J113" s="7">
        <v>1891</v>
      </c>
      <c r="K113" s="7">
        <v>1891</v>
      </c>
    </row>
    <row r="114" spans="1:11" ht="12.75">
      <c r="A114" s="189" t="s">
        <v>25</v>
      </c>
      <c r="B114" s="190"/>
      <c r="C114" s="190"/>
      <c r="D114" s="190"/>
      <c r="E114" s="190"/>
      <c r="F114" s="190"/>
      <c r="G114" s="190"/>
      <c r="H114" s="191"/>
      <c r="I114" s="1">
        <v>107</v>
      </c>
      <c r="J114" s="52">
        <f>J69+J86+J90+J100+J113</f>
        <v>1228582</v>
      </c>
      <c r="K114" s="52">
        <f>K69+K86+K90+K100+K113</f>
        <v>1100234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74972</v>
      </c>
      <c r="K115" s="8">
        <v>74972</v>
      </c>
    </row>
    <row r="116" spans="1:11" ht="12.75">
      <c r="A116" s="202" t="s">
        <v>308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v>0</v>
      </c>
      <c r="K118" s="7">
        <v>0</v>
      </c>
    </row>
    <row r="119" spans="1:11" ht="12.75">
      <c r="A119" s="192" t="s">
        <v>9</v>
      </c>
      <c r="B119" s="193"/>
      <c r="C119" s="193"/>
      <c r="D119" s="193"/>
      <c r="E119" s="193"/>
      <c r="F119" s="193"/>
      <c r="G119" s="193"/>
      <c r="H119" s="194"/>
      <c r="I119" s="4">
        <v>110</v>
      </c>
      <c r="J119" s="8">
        <v>0</v>
      </c>
      <c r="K119" s="8">
        <v>0</v>
      </c>
    </row>
    <row r="120" spans="1:11" ht="12.75">
      <c r="A120" s="195" t="s">
        <v>309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63" sqref="A63:H63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2" t="s">
        <v>154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4" t="s">
        <v>344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50" t="s">
        <v>338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7" t="s">
        <v>278</v>
      </c>
      <c r="J4" s="248" t="s">
        <v>317</v>
      </c>
      <c r="K4" s="248"/>
      <c r="L4" s="248" t="s">
        <v>318</v>
      </c>
      <c r="M4" s="248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1"/>
      <c r="I7" s="3">
        <v>111</v>
      </c>
      <c r="J7" s="53">
        <f>SUM(J8:J9)</f>
        <v>979437</v>
      </c>
      <c r="K7" s="53">
        <f>SUM(K8:K9)</f>
        <v>369868</v>
      </c>
      <c r="L7" s="53">
        <f>SUM(L8:L9)</f>
        <v>1016196</v>
      </c>
      <c r="M7" s="53">
        <f>SUM(M8:M9)</f>
        <v>377074</v>
      </c>
    </row>
    <row r="8" spans="1:13" ht="12.75">
      <c r="A8" s="189" t="s">
        <v>152</v>
      </c>
      <c r="B8" s="190"/>
      <c r="C8" s="190"/>
      <c r="D8" s="190"/>
      <c r="E8" s="190"/>
      <c r="F8" s="190"/>
      <c r="G8" s="190"/>
      <c r="H8" s="191"/>
      <c r="I8" s="1">
        <v>112</v>
      </c>
      <c r="J8" s="7">
        <v>977099</v>
      </c>
      <c r="K8" s="7">
        <v>369772</v>
      </c>
      <c r="L8" s="7">
        <v>1014948</v>
      </c>
      <c r="M8" s="7">
        <v>377023</v>
      </c>
    </row>
    <row r="9" spans="1:13" ht="12.75">
      <c r="A9" s="189" t="s">
        <v>103</v>
      </c>
      <c r="B9" s="190"/>
      <c r="C9" s="190"/>
      <c r="D9" s="190"/>
      <c r="E9" s="190"/>
      <c r="F9" s="190"/>
      <c r="G9" s="190"/>
      <c r="H9" s="191"/>
      <c r="I9" s="1">
        <v>113</v>
      </c>
      <c r="J9" s="7">
        <v>2338</v>
      </c>
      <c r="K9" s="7">
        <v>96</v>
      </c>
      <c r="L9" s="7">
        <v>1248</v>
      </c>
      <c r="M9" s="7">
        <v>51</v>
      </c>
    </row>
    <row r="10" spans="1:13" ht="12.75">
      <c r="A10" s="189" t="s">
        <v>12</v>
      </c>
      <c r="B10" s="190"/>
      <c r="C10" s="190"/>
      <c r="D10" s="190"/>
      <c r="E10" s="190"/>
      <c r="F10" s="190"/>
      <c r="G10" s="190"/>
      <c r="H10" s="191"/>
      <c r="I10" s="1">
        <v>114</v>
      </c>
      <c r="J10" s="52">
        <f>J11+J12+J16+J20+J21+J22+J25+J26</f>
        <v>960840</v>
      </c>
      <c r="K10" s="52">
        <f>K11+K12+K16+K20+K21+K22+K25+K26</f>
        <v>360501</v>
      </c>
      <c r="L10" s="52">
        <f>L11+L12+L16+L20+L21+L22+L25+L26</f>
        <v>988418</v>
      </c>
      <c r="M10" s="52">
        <f>M11+M12+M16+M20+M21+M22+M25+M26</f>
        <v>368091</v>
      </c>
    </row>
    <row r="11" spans="1:13" ht="12.75">
      <c r="A11" s="189" t="s">
        <v>104</v>
      </c>
      <c r="B11" s="190"/>
      <c r="C11" s="190"/>
      <c r="D11" s="190"/>
      <c r="E11" s="190"/>
      <c r="F11" s="190"/>
      <c r="G11" s="190"/>
      <c r="H11" s="191"/>
      <c r="I11" s="1">
        <v>115</v>
      </c>
      <c r="J11" s="7">
        <v>5425</v>
      </c>
      <c r="K11" s="7">
        <v>859</v>
      </c>
      <c r="L11" s="7">
        <v>2629</v>
      </c>
      <c r="M11" s="7">
        <v>3969</v>
      </c>
    </row>
    <row r="12" spans="1:13" ht="12.75">
      <c r="A12" s="189" t="s">
        <v>22</v>
      </c>
      <c r="B12" s="190"/>
      <c r="C12" s="190"/>
      <c r="D12" s="190"/>
      <c r="E12" s="190"/>
      <c r="F12" s="190"/>
      <c r="G12" s="190"/>
      <c r="H12" s="191"/>
      <c r="I12" s="1">
        <v>116</v>
      </c>
      <c r="J12" s="52">
        <f>SUM(J13:J15)</f>
        <v>759973</v>
      </c>
      <c r="K12" s="52">
        <f>SUM(K13:K15)</f>
        <v>284556</v>
      </c>
      <c r="L12" s="52">
        <f>SUM(L13:L15)</f>
        <v>782247</v>
      </c>
      <c r="M12" s="52">
        <f>SUM(M13:M15)</f>
        <v>291885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625124</v>
      </c>
      <c r="K13" s="7">
        <v>236107</v>
      </c>
      <c r="L13" s="7">
        <v>637228</v>
      </c>
      <c r="M13" s="7">
        <v>238230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16248</v>
      </c>
      <c r="K14" s="7">
        <v>5796</v>
      </c>
      <c r="L14" s="7">
        <v>20427</v>
      </c>
      <c r="M14" s="7">
        <v>7682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118601</v>
      </c>
      <c r="K15" s="7">
        <v>42653</v>
      </c>
      <c r="L15" s="7">
        <v>124592</v>
      </c>
      <c r="M15" s="7">
        <v>45973</v>
      </c>
    </row>
    <row r="16" spans="1:13" ht="12.75">
      <c r="A16" s="189" t="s">
        <v>23</v>
      </c>
      <c r="B16" s="190"/>
      <c r="C16" s="190"/>
      <c r="D16" s="190"/>
      <c r="E16" s="190"/>
      <c r="F16" s="190"/>
      <c r="G16" s="190"/>
      <c r="H16" s="191"/>
      <c r="I16" s="1">
        <v>120</v>
      </c>
      <c r="J16" s="52">
        <f>SUM(J17:J19)</f>
        <v>85455</v>
      </c>
      <c r="K16" s="52">
        <f>SUM(K17:K19)</f>
        <v>28780</v>
      </c>
      <c r="L16" s="52">
        <f>SUM(L17:L19)</f>
        <v>82059</v>
      </c>
      <c r="M16" s="52">
        <f>SUM(M17:M19)</f>
        <v>26839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54768</v>
      </c>
      <c r="K17" s="7">
        <v>18436</v>
      </c>
      <c r="L17" s="7">
        <v>53478</v>
      </c>
      <c r="M17" s="7">
        <v>17679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18466</v>
      </c>
      <c r="K18" s="7">
        <v>6239</v>
      </c>
      <c r="L18" s="7">
        <v>17623</v>
      </c>
      <c r="M18" s="7">
        <v>5757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12221</v>
      </c>
      <c r="K19" s="7">
        <v>4105</v>
      </c>
      <c r="L19" s="7">
        <v>10958</v>
      </c>
      <c r="M19" s="7">
        <v>3403</v>
      </c>
    </row>
    <row r="20" spans="1:13" ht="12.75">
      <c r="A20" s="189" t="s">
        <v>105</v>
      </c>
      <c r="B20" s="190"/>
      <c r="C20" s="190"/>
      <c r="D20" s="190"/>
      <c r="E20" s="190"/>
      <c r="F20" s="190"/>
      <c r="G20" s="190"/>
      <c r="H20" s="191"/>
      <c r="I20" s="1">
        <v>124</v>
      </c>
      <c r="J20" s="7">
        <v>44004</v>
      </c>
      <c r="K20" s="7">
        <v>14798</v>
      </c>
      <c r="L20" s="7">
        <v>39963</v>
      </c>
      <c r="M20" s="7">
        <v>13121</v>
      </c>
    </row>
    <row r="21" spans="1:13" ht="12.75">
      <c r="A21" s="189" t="s">
        <v>106</v>
      </c>
      <c r="B21" s="190"/>
      <c r="C21" s="190"/>
      <c r="D21" s="190"/>
      <c r="E21" s="190"/>
      <c r="F21" s="190"/>
      <c r="G21" s="190"/>
      <c r="H21" s="191"/>
      <c r="I21" s="1">
        <v>125</v>
      </c>
      <c r="J21" s="7">
        <v>28021</v>
      </c>
      <c r="K21" s="7">
        <v>10237</v>
      </c>
      <c r="L21" s="7">
        <v>27839</v>
      </c>
      <c r="M21" s="7">
        <v>9208</v>
      </c>
    </row>
    <row r="22" spans="1:13" ht="12.75">
      <c r="A22" s="189" t="s">
        <v>24</v>
      </c>
      <c r="B22" s="190"/>
      <c r="C22" s="190"/>
      <c r="D22" s="190"/>
      <c r="E22" s="190"/>
      <c r="F22" s="190"/>
      <c r="G22" s="190"/>
      <c r="H22" s="191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89" t="s">
        <v>107</v>
      </c>
      <c r="B25" s="190"/>
      <c r="C25" s="190"/>
      <c r="D25" s="190"/>
      <c r="E25" s="190"/>
      <c r="F25" s="190"/>
      <c r="G25" s="190"/>
      <c r="H25" s="19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89" t="s">
        <v>50</v>
      </c>
      <c r="B26" s="190"/>
      <c r="C26" s="190"/>
      <c r="D26" s="190"/>
      <c r="E26" s="190"/>
      <c r="F26" s="190"/>
      <c r="G26" s="190"/>
      <c r="H26" s="191"/>
      <c r="I26" s="1">
        <v>130</v>
      </c>
      <c r="J26" s="7">
        <v>37962</v>
      </c>
      <c r="K26" s="7">
        <v>21271</v>
      </c>
      <c r="L26" s="7">
        <v>53681</v>
      </c>
      <c r="M26" s="7">
        <v>23069</v>
      </c>
    </row>
    <row r="27" spans="1:13" ht="12.75">
      <c r="A27" s="189" t="s">
        <v>213</v>
      </c>
      <c r="B27" s="190"/>
      <c r="C27" s="190"/>
      <c r="D27" s="190"/>
      <c r="E27" s="190"/>
      <c r="F27" s="190"/>
      <c r="G27" s="190"/>
      <c r="H27" s="191"/>
      <c r="I27" s="1">
        <v>131</v>
      </c>
      <c r="J27" s="52">
        <f>SUM(J28:J32)</f>
        <v>1459</v>
      </c>
      <c r="K27" s="52">
        <f>SUM(K28:K32)</f>
        <v>469</v>
      </c>
      <c r="L27" s="52">
        <f>SUM(L28:L32)</f>
        <v>3021</v>
      </c>
      <c r="M27" s="52">
        <f>SUM(M28:M32)</f>
        <v>1075</v>
      </c>
    </row>
    <row r="28" spans="1:13" ht="12.75">
      <c r="A28" s="189" t="s">
        <v>226</v>
      </c>
      <c r="B28" s="190"/>
      <c r="C28" s="190"/>
      <c r="D28" s="190"/>
      <c r="E28" s="190"/>
      <c r="F28" s="190"/>
      <c r="G28" s="190"/>
      <c r="H28" s="191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89" t="s">
        <v>155</v>
      </c>
      <c r="B29" s="190"/>
      <c r="C29" s="190"/>
      <c r="D29" s="190"/>
      <c r="E29" s="190"/>
      <c r="F29" s="190"/>
      <c r="G29" s="190"/>
      <c r="H29" s="191"/>
      <c r="I29" s="1">
        <v>133</v>
      </c>
      <c r="J29" s="7">
        <v>1459</v>
      </c>
      <c r="K29" s="7">
        <v>469</v>
      </c>
      <c r="L29" s="7">
        <v>3021</v>
      </c>
      <c r="M29" s="7">
        <v>1075</v>
      </c>
    </row>
    <row r="30" spans="1:13" ht="12.75">
      <c r="A30" s="189" t="s">
        <v>139</v>
      </c>
      <c r="B30" s="190"/>
      <c r="C30" s="190"/>
      <c r="D30" s="190"/>
      <c r="E30" s="190"/>
      <c r="F30" s="190"/>
      <c r="G30" s="190"/>
      <c r="H30" s="19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89" t="s">
        <v>222</v>
      </c>
      <c r="B31" s="190"/>
      <c r="C31" s="190"/>
      <c r="D31" s="190"/>
      <c r="E31" s="190"/>
      <c r="F31" s="190"/>
      <c r="G31" s="190"/>
      <c r="H31" s="19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89" t="s">
        <v>140</v>
      </c>
      <c r="B32" s="190"/>
      <c r="C32" s="190"/>
      <c r="D32" s="190"/>
      <c r="E32" s="190"/>
      <c r="F32" s="190"/>
      <c r="G32" s="190"/>
      <c r="H32" s="19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89" t="s">
        <v>214</v>
      </c>
      <c r="B33" s="190"/>
      <c r="C33" s="190"/>
      <c r="D33" s="190"/>
      <c r="E33" s="190"/>
      <c r="F33" s="190"/>
      <c r="G33" s="190"/>
      <c r="H33" s="191"/>
      <c r="I33" s="1">
        <v>137</v>
      </c>
      <c r="J33" s="52">
        <f>SUM(J34:J37)</f>
        <v>10861</v>
      </c>
      <c r="K33" s="52">
        <f>SUM(K34:K37)</f>
        <v>3862</v>
      </c>
      <c r="L33" s="52">
        <f>SUM(L34:L37)</f>
        <v>11626</v>
      </c>
      <c r="M33" s="52">
        <f>SUM(M34:M37)</f>
        <v>4083</v>
      </c>
    </row>
    <row r="34" spans="1:13" ht="12.75">
      <c r="A34" s="189" t="s">
        <v>66</v>
      </c>
      <c r="B34" s="190"/>
      <c r="C34" s="190"/>
      <c r="D34" s="190"/>
      <c r="E34" s="190"/>
      <c r="F34" s="190"/>
      <c r="G34" s="190"/>
      <c r="H34" s="19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89" t="s">
        <v>65</v>
      </c>
      <c r="B35" s="190"/>
      <c r="C35" s="190"/>
      <c r="D35" s="190"/>
      <c r="E35" s="190"/>
      <c r="F35" s="190"/>
      <c r="G35" s="190"/>
      <c r="H35" s="191"/>
      <c r="I35" s="1">
        <v>139</v>
      </c>
      <c r="J35" s="7">
        <v>10861</v>
      </c>
      <c r="K35" s="7">
        <v>3862</v>
      </c>
      <c r="L35" s="7">
        <v>11626</v>
      </c>
      <c r="M35" s="7">
        <v>4083</v>
      </c>
    </row>
    <row r="36" spans="1:13" ht="12.75">
      <c r="A36" s="189" t="s">
        <v>223</v>
      </c>
      <c r="B36" s="190"/>
      <c r="C36" s="190"/>
      <c r="D36" s="190"/>
      <c r="E36" s="190"/>
      <c r="F36" s="190"/>
      <c r="G36" s="190"/>
      <c r="H36" s="19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89" t="s">
        <v>67</v>
      </c>
      <c r="B37" s="190"/>
      <c r="C37" s="190"/>
      <c r="D37" s="190"/>
      <c r="E37" s="190"/>
      <c r="F37" s="190"/>
      <c r="G37" s="190"/>
      <c r="H37" s="19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89" t="s">
        <v>195</v>
      </c>
      <c r="B38" s="190"/>
      <c r="C38" s="190"/>
      <c r="D38" s="190"/>
      <c r="E38" s="190"/>
      <c r="F38" s="190"/>
      <c r="G38" s="190"/>
      <c r="H38" s="19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89" t="s">
        <v>196</v>
      </c>
      <c r="B39" s="190"/>
      <c r="C39" s="190"/>
      <c r="D39" s="190"/>
      <c r="E39" s="190"/>
      <c r="F39" s="190"/>
      <c r="G39" s="190"/>
      <c r="H39" s="19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89" t="s">
        <v>224</v>
      </c>
      <c r="B40" s="190"/>
      <c r="C40" s="190"/>
      <c r="D40" s="190"/>
      <c r="E40" s="190"/>
      <c r="F40" s="190"/>
      <c r="G40" s="190"/>
      <c r="H40" s="19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89" t="s">
        <v>225</v>
      </c>
      <c r="B41" s="190"/>
      <c r="C41" s="190"/>
      <c r="D41" s="190"/>
      <c r="E41" s="190"/>
      <c r="F41" s="190"/>
      <c r="G41" s="190"/>
      <c r="H41" s="19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89" t="s">
        <v>215</v>
      </c>
      <c r="B42" s="190"/>
      <c r="C42" s="190"/>
      <c r="D42" s="190"/>
      <c r="E42" s="190"/>
      <c r="F42" s="190"/>
      <c r="G42" s="190"/>
      <c r="H42" s="191"/>
      <c r="I42" s="1">
        <v>146</v>
      </c>
      <c r="J42" s="52">
        <f>J7+J27+J38+J40</f>
        <v>980896</v>
      </c>
      <c r="K42" s="52">
        <f>K7+K27+K38+K40</f>
        <v>370337</v>
      </c>
      <c r="L42" s="52">
        <f>L7+L27+L38+L40</f>
        <v>1019217</v>
      </c>
      <c r="M42" s="52">
        <f>M7+M27+M38+M40</f>
        <v>378149</v>
      </c>
    </row>
    <row r="43" spans="1:13" ht="12.75">
      <c r="A43" s="189" t="s">
        <v>216</v>
      </c>
      <c r="B43" s="190"/>
      <c r="C43" s="190"/>
      <c r="D43" s="190"/>
      <c r="E43" s="190"/>
      <c r="F43" s="190"/>
      <c r="G43" s="190"/>
      <c r="H43" s="191"/>
      <c r="I43" s="1">
        <v>147</v>
      </c>
      <c r="J43" s="52">
        <f>J10+J33+J39+J41</f>
        <v>971701</v>
      </c>
      <c r="K43" s="52">
        <f>K10+K33+K39+K41</f>
        <v>364363</v>
      </c>
      <c r="L43" s="52">
        <f>L10+L33+L39+L41</f>
        <v>1000044</v>
      </c>
      <c r="M43" s="52">
        <f>M10+M33+M39+M41</f>
        <v>372174</v>
      </c>
    </row>
    <row r="44" spans="1:13" ht="12.75">
      <c r="A44" s="189" t="s">
        <v>235</v>
      </c>
      <c r="B44" s="190"/>
      <c r="C44" s="190"/>
      <c r="D44" s="190"/>
      <c r="E44" s="190"/>
      <c r="F44" s="190"/>
      <c r="G44" s="190"/>
      <c r="H44" s="191"/>
      <c r="I44" s="1">
        <v>148</v>
      </c>
      <c r="J44" s="52">
        <f>J42-J43</f>
        <v>9195</v>
      </c>
      <c r="K44" s="52">
        <f>K42-K43</f>
        <v>5974</v>
      </c>
      <c r="L44" s="52">
        <f>L42-L43</f>
        <v>19173</v>
      </c>
      <c r="M44" s="52">
        <f>M42-M43</f>
        <v>5975</v>
      </c>
    </row>
    <row r="45" spans="1:13" ht="12.75">
      <c r="A45" s="213" t="s">
        <v>217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2">
        <f>IF(J42&gt;J43,J42-J43,0)</f>
        <v>9195</v>
      </c>
      <c r="K45" s="52">
        <f>IF(K42&gt;K43,K42-K43,0)</f>
        <v>5974</v>
      </c>
      <c r="L45" s="52">
        <f>IF(L42&gt;L43,L42-L43,0)</f>
        <v>19173</v>
      </c>
      <c r="M45" s="52">
        <f>IF(M42&gt;M43,M42-M43,0)</f>
        <v>5975</v>
      </c>
    </row>
    <row r="46" spans="1:13" ht="12.75">
      <c r="A46" s="213" t="s">
        <v>218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89" t="s">
        <v>340</v>
      </c>
      <c r="B47" s="190"/>
      <c r="C47" s="190"/>
      <c r="D47" s="190"/>
      <c r="E47" s="190"/>
      <c r="F47" s="190"/>
      <c r="G47" s="190"/>
      <c r="H47" s="191"/>
      <c r="I47" s="1">
        <v>151</v>
      </c>
      <c r="J47" s="7">
        <v>5223</v>
      </c>
      <c r="K47" s="7">
        <v>1255</v>
      </c>
      <c r="L47" s="7">
        <v>2267</v>
      </c>
      <c r="M47" s="7">
        <v>506</v>
      </c>
    </row>
    <row r="48" spans="1:13" ht="12.75">
      <c r="A48" s="189" t="s">
        <v>236</v>
      </c>
      <c r="B48" s="190"/>
      <c r="C48" s="190"/>
      <c r="D48" s="190"/>
      <c r="E48" s="190"/>
      <c r="F48" s="190"/>
      <c r="G48" s="190"/>
      <c r="H48" s="191"/>
      <c r="I48" s="1">
        <v>152</v>
      </c>
      <c r="J48" s="52">
        <f>J44-J47</f>
        <v>3972</v>
      </c>
      <c r="K48" s="52">
        <f>K44-K47</f>
        <v>4719</v>
      </c>
      <c r="L48" s="52">
        <f>L44-L47</f>
        <v>16906</v>
      </c>
      <c r="M48" s="52">
        <f>M44-M47</f>
        <v>5469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2">
        <f>IF(J48&gt;0,J48,0)</f>
        <v>3972</v>
      </c>
      <c r="K49" s="52">
        <f>IF(K48&gt;0,K48,0)</f>
        <v>4719</v>
      </c>
      <c r="L49" s="52">
        <f>IF(L48&gt;0,L48,0)</f>
        <v>16906</v>
      </c>
      <c r="M49" s="52">
        <f>IF(M48&gt;0,M48,0)</f>
        <v>5469</v>
      </c>
    </row>
    <row r="50" spans="1:13" ht="12.75">
      <c r="A50" s="245" t="s">
        <v>219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2" t="s">
        <v>310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4"/>
      <c r="J52" s="54"/>
      <c r="K52" s="54"/>
      <c r="L52" s="54"/>
      <c r="M52" s="61"/>
    </row>
    <row r="53" spans="1:13" ht="12.75">
      <c r="A53" s="242" t="s">
        <v>233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234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1"/>
      <c r="I56" s="9">
        <v>157</v>
      </c>
      <c r="J56" s="6">
        <v>3972</v>
      </c>
      <c r="K56" s="6">
        <v>4719</v>
      </c>
      <c r="L56" s="6">
        <v>16906</v>
      </c>
      <c r="M56" s="6">
        <v>5469</v>
      </c>
    </row>
    <row r="57" spans="1:13" ht="12.75">
      <c r="A57" s="189" t="s">
        <v>220</v>
      </c>
      <c r="B57" s="190"/>
      <c r="C57" s="190"/>
      <c r="D57" s="190"/>
      <c r="E57" s="190"/>
      <c r="F57" s="190"/>
      <c r="G57" s="190"/>
      <c r="H57" s="191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89" t="s">
        <v>227</v>
      </c>
      <c r="B58" s="190"/>
      <c r="C58" s="190"/>
      <c r="D58" s="190"/>
      <c r="E58" s="190"/>
      <c r="F58" s="190"/>
      <c r="G58" s="190"/>
      <c r="H58" s="191"/>
      <c r="I58" s="1">
        <v>159</v>
      </c>
      <c r="J58" s="7"/>
      <c r="K58" s="7"/>
      <c r="L58" s="7"/>
      <c r="M58" s="7"/>
    </row>
    <row r="59" spans="1:13" ht="12.75">
      <c r="A59" s="189" t="s">
        <v>228</v>
      </c>
      <c r="B59" s="190"/>
      <c r="C59" s="190"/>
      <c r="D59" s="190"/>
      <c r="E59" s="190"/>
      <c r="F59" s="190"/>
      <c r="G59" s="190"/>
      <c r="H59" s="191"/>
      <c r="I59" s="1">
        <v>160</v>
      </c>
      <c r="J59" s="7"/>
      <c r="K59" s="7"/>
      <c r="L59" s="7"/>
      <c r="M59" s="7"/>
    </row>
    <row r="60" spans="1:13" ht="12.75">
      <c r="A60" s="189" t="s">
        <v>45</v>
      </c>
      <c r="B60" s="190"/>
      <c r="C60" s="190"/>
      <c r="D60" s="190"/>
      <c r="E60" s="190"/>
      <c r="F60" s="190"/>
      <c r="G60" s="190"/>
      <c r="H60" s="191"/>
      <c r="I60" s="1">
        <v>161</v>
      </c>
      <c r="J60" s="7"/>
      <c r="K60" s="7"/>
      <c r="L60" s="7"/>
      <c r="M60" s="7"/>
    </row>
    <row r="61" spans="1:13" ht="12.75">
      <c r="A61" s="189" t="s">
        <v>229</v>
      </c>
      <c r="B61" s="190"/>
      <c r="C61" s="190"/>
      <c r="D61" s="190"/>
      <c r="E61" s="190"/>
      <c r="F61" s="190"/>
      <c r="G61" s="190"/>
      <c r="H61" s="191"/>
      <c r="I61" s="1">
        <v>162</v>
      </c>
      <c r="J61" s="7"/>
      <c r="K61" s="7"/>
      <c r="L61" s="7"/>
      <c r="M61" s="7"/>
    </row>
    <row r="62" spans="1:13" ht="12.75">
      <c r="A62" s="189" t="s">
        <v>230</v>
      </c>
      <c r="B62" s="190"/>
      <c r="C62" s="190"/>
      <c r="D62" s="190"/>
      <c r="E62" s="190"/>
      <c r="F62" s="190"/>
      <c r="G62" s="190"/>
      <c r="H62" s="191"/>
      <c r="I62" s="1">
        <v>163</v>
      </c>
      <c r="J62" s="7"/>
      <c r="K62" s="7"/>
      <c r="L62" s="7"/>
      <c r="M62" s="7"/>
    </row>
    <row r="63" spans="1:13" ht="12.75">
      <c r="A63" s="189" t="s">
        <v>231</v>
      </c>
      <c r="B63" s="190"/>
      <c r="C63" s="190"/>
      <c r="D63" s="190"/>
      <c r="E63" s="190"/>
      <c r="F63" s="190"/>
      <c r="G63" s="190"/>
      <c r="H63" s="191"/>
      <c r="I63" s="1">
        <v>164</v>
      </c>
      <c r="J63" s="7"/>
      <c r="K63" s="7"/>
      <c r="L63" s="7"/>
      <c r="M63" s="7"/>
    </row>
    <row r="64" spans="1:13" ht="12.75">
      <c r="A64" s="189" t="s">
        <v>232</v>
      </c>
      <c r="B64" s="190"/>
      <c r="C64" s="190"/>
      <c r="D64" s="190"/>
      <c r="E64" s="190"/>
      <c r="F64" s="190"/>
      <c r="G64" s="190"/>
      <c r="H64" s="191"/>
      <c r="I64" s="1">
        <v>165</v>
      </c>
      <c r="J64" s="7"/>
      <c r="K64" s="7"/>
      <c r="L64" s="7"/>
      <c r="M64" s="7"/>
    </row>
    <row r="65" spans="1:13" ht="12.75">
      <c r="A65" s="189" t="s">
        <v>221</v>
      </c>
      <c r="B65" s="190"/>
      <c r="C65" s="190"/>
      <c r="D65" s="190"/>
      <c r="E65" s="190"/>
      <c r="F65" s="190"/>
      <c r="G65" s="190"/>
      <c r="H65" s="191"/>
      <c r="I65" s="1">
        <v>166</v>
      </c>
      <c r="J65" s="7"/>
      <c r="K65" s="7"/>
      <c r="L65" s="7"/>
      <c r="M65" s="7"/>
    </row>
    <row r="66" spans="1:13" ht="12.75">
      <c r="A66" s="189" t="s">
        <v>193</v>
      </c>
      <c r="B66" s="190"/>
      <c r="C66" s="190"/>
      <c r="D66" s="190"/>
      <c r="E66" s="190"/>
      <c r="F66" s="190"/>
      <c r="G66" s="190"/>
      <c r="H66" s="191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89" t="s">
        <v>194</v>
      </c>
      <c r="B67" s="190"/>
      <c r="C67" s="190"/>
      <c r="D67" s="190"/>
      <c r="E67" s="190"/>
      <c r="F67" s="190"/>
      <c r="G67" s="190"/>
      <c r="H67" s="191"/>
      <c r="I67" s="1">
        <v>168</v>
      </c>
      <c r="J67" s="60">
        <f>J56+J66</f>
        <v>3972</v>
      </c>
      <c r="K67" s="60">
        <f>K56+K66</f>
        <v>4719</v>
      </c>
      <c r="L67" s="60">
        <f>L56+L66</f>
        <v>16906</v>
      </c>
      <c r="M67" s="60">
        <f>M56+M66</f>
        <v>5469</v>
      </c>
    </row>
    <row r="68" spans="1:13" ht="12.75" customHeight="1">
      <c r="A68" s="238" t="s">
        <v>311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233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234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L56 J47 K57:M57 K58:L65 L47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L34:L41 J7:M7 L8:L9 J48:M50 J12:M12 L13:L15 J16:M16 L17:L21 J22:M22 L23:L26 J27:M27 L28:L32 J33:M33 J42:M46 J34:J41 J8:J9 J13:J15 J17:J21 J23:J26 J28:J3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7">
      <selection activeCell="J23" sqref="J2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278</v>
      </c>
      <c r="J4" s="66" t="s">
        <v>317</v>
      </c>
      <c r="K4" s="66" t="s">
        <v>318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281</v>
      </c>
      <c r="K5" s="68" t="s">
        <v>282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1"/>
      <c r="J6" s="251"/>
      <c r="K6" s="252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9195</v>
      </c>
      <c r="K7" s="7">
        <v>19173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44004</v>
      </c>
      <c r="K8" s="7">
        <v>39963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1215</v>
      </c>
      <c r="K9" s="7">
        <v>1590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16462</v>
      </c>
      <c r="K10" s="7">
        <v>0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32637</v>
      </c>
      <c r="K11" s="7">
        <v>106679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239</v>
      </c>
      <c r="K12" s="7">
        <v>239</v>
      </c>
    </row>
    <row r="13" spans="1:11" ht="12.75">
      <c r="A13" s="189" t="s">
        <v>157</v>
      </c>
      <c r="B13" s="190"/>
      <c r="C13" s="190"/>
      <c r="D13" s="190"/>
      <c r="E13" s="190"/>
      <c r="F13" s="190"/>
      <c r="G13" s="190"/>
      <c r="H13" s="190"/>
      <c r="I13" s="1">
        <v>7</v>
      </c>
      <c r="J13" s="52">
        <f>SUM(J7:J12)</f>
        <v>103752</v>
      </c>
      <c r="K13" s="52">
        <f>SUM(K7:K12)</f>
        <v>167644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24063</v>
      </c>
      <c r="K14" s="7">
        <v>148484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73755</v>
      </c>
      <c r="K15" s="7">
        <v>42307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0</v>
      </c>
      <c r="K16" s="7">
        <v>0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936</v>
      </c>
      <c r="K17" s="7">
        <v>631</v>
      </c>
    </row>
    <row r="18" spans="1:11" ht="12.75">
      <c r="A18" s="189" t="s">
        <v>158</v>
      </c>
      <c r="B18" s="190"/>
      <c r="C18" s="190"/>
      <c r="D18" s="190"/>
      <c r="E18" s="190"/>
      <c r="F18" s="190"/>
      <c r="G18" s="190"/>
      <c r="H18" s="190"/>
      <c r="I18" s="1">
        <v>12</v>
      </c>
      <c r="J18" s="52">
        <f>SUM(J14:J17)</f>
        <v>98754</v>
      </c>
      <c r="K18" s="52">
        <f>SUM(K14:K17)</f>
        <v>191422</v>
      </c>
    </row>
    <row r="19" spans="1:11" ht="12.75">
      <c r="A19" s="189" t="s">
        <v>36</v>
      </c>
      <c r="B19" s="190"/>
      <c r="C19" s="190"/>
      <c r="D19" s="190"/>
      <c r="E19" s="190"/>
      <c r="F19" s="190"/>
      <c r="G19" s="190"/>
      <c r="H19" s="190"/>
      <c r="I19" s="1">
        <v>13</v>
      </c>
      <c r="J19" s="52">
        <f>IF(J13&gt;J18,J13-J18,0)</f>
        <v>4998</v>
      </c>
      <c r="K19" s="52">
        <f>IF(K13&gt;K18,K13-K18,0)</f>
        <v>0</v>
      </c>
    </row>
    <row r="20" spans="1:11" ht="12.75">
      <c r="A20" s="189" t="s">
        <v>37</v>
      </c>
      <c r="B20" s="190"/>
      <c r="C20" s="190"/>
      <c r="D20" s="190"/>
      <c r="E20" s="190"/>
      <c r="F20" s="190"/>
      <c r="G20" s="190"/>
      <c r="H20" s="190"/>
      <c r="I20" s="1">
        <v>14</v>
      </c>
      <c r="J20" s="52">
        <f>IF(J18&gt;J13,J18-J13,0)</f>
        <v>0</v>
      </c>
      <c r="K20" s="52">
        <f>IF(K18&gt;K13,K18-K13,0)</f>
        <v>23778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1"/>
      <c r="J21" s="251"/>
      <c r="K21" s="252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0</v>
      </c>
      <c r="K22" s="7">
        <v>0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>
        <v>0</v>
      </c>
      <c r="K23" s="7">
        <v>0</v>
      </c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0</v>
      </c>
      <c r="K24" s="7">
        <v>0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>
        <v>0</v>
      </c>
      <c r="K25" s="7">
        <v>0</v>
      </c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0</v>
      </c>
      <c r="K26" s="7">
        <v>0</v>
      </c>
    </row>
    <row r="27" spans="1:11" ht="12.75">
      <c r="A27" s="189" t="s">
        <v>168</v>
      </c>
      <c r="B27" s="190"/>
      <c r="C27" s="190"/>
      <c r="D27" s="190"/>
      <c r="E27" s="190"/>
      <c r="F27" s="190"/>
      <c r="G27" s="190"/>
      <c r="H27" s="190"/>
      <c r="I27" s="1">
        <v>20</v>
      </c>
      <c r="J27" s="52">
        <f>SUM(J22:J26)</f>
        <v>0</v>
      </c>
      <c r="K27" s="52">
        <f>SUM(K22:K26)</f>
        <v>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14888</v>
      </c>
      <c r="K28" s="7">
        <v>17466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>
        <v>0</v>
      </c>
      <c r="K29" s="7">
        <v>0</v>
      </c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0</v>
      </c>
      <c r="K30" s="7">
        <v>0</v>
      </c>
    </row>
    <row r="31" spans="1:11" ht="12.75">
      <c r="A31" s="189" t="s">
        <v>5</v>
      </c>
      <c r="B31" s="190"/>
      <c r="C31" s="190"/>
      <c r="D31" s="190"/>
      <c r="E31" s="190"/>
      <c r="F31" s="190"/>
      <c r="G31" s="190"/>
      <c r="H31" s="190"/>
      <c r="I31" s="1">
        <v>24</v>
      </c>
      <c r="J31" s="52">
        <f>SUM(J28:J30)</f>
        <v>14888</v>
      </c>
      <c r="K31" s="52">
        <f>SUM(K28:K30)</f>
        <v>17466</v>
      </c>
    </row>
    <row r="32" spans="1:11" ht="12.75">
      <c r="A32" s="189" t="s">
        <v>38</v>
      </c>
      <c r="B32" s="190"/>
      <c r="C32" s="190"/>
      <c r="D32" s="190"/>
      <c r="E32" s="190"/>
      <c r="F32" s="190"/>
      <c r="G32" s="190"/>
      <c r="H32" s="190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189" t="s">
        <v>39</v>
      </c>
      <c r="B33" s="190"/>
      <c r="C33" s="190"/>
      <c r="D33" s="190"/>
      <c r="E33" s="190"/>
      <c r="F33" s="190"/>
      <c r="G33" s="190"/>
      <c r="H33" s="190"/>
      <c r="I33" s="1">
        <v>26</v>
      </c>
      <c r="J33" s="52">
        <f>IF(J31&gt;J27,J31-J27,0)</f>
        <v>14888</v>
      </c>
      <c r="K33" s="52">
        <f>IF(K31&gt;K27,K31-K27,0)</f>
        <v>17466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1"/>
      <c r="J34" s="251"/>
      <c r="K34" s="252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>
        <v>0</v>
      </c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52399</v>
      </c>
      <c r="K36" s="7">
        <v>0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>
        <v>123</v>
      </c>
      <c r="K37" s="7">
        <v>32564</v>
      </c>
    </row>
    <row r="38" spans="1:11" ht="12.75">
      <c r="A38" s="189" t="s">
        <v>68</v>
      </c>
      <c r="B38" s="190"/>
      <c r="C38" s="190"/>
      <c r="D38" s="190"/>
      <c r="E38" s="190"/>
      <c r="F38" s="190"/>
      <c r="G38" s="190"/>
      <c r="H38" s="190"/>
      <c r="I38" s="1">
        <v>30</v>
      </c>
      <c r="J38" s="52">
        <f>SUM(J35:J37)</f>
        <v>52522</v>
      </c>
      <c r="K38" s="52">
        <f>SUM(K35:K37)</f>
        <v>32564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0</v>
      </c>
      <c r="K39" s="7">
        <v>0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0</v>
      </c>
      <c r="K40" s="7">
        <v>0</v>
      </c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>
        <v>0</v>
      </c>
      <c r="K41" s="7">
        <v>0</v>
      </c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>
        <v>0</v>
      </c>
      <c r="K42" s="7">
        <v>0</v>
      </c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>
        <v>42764</v>
      </c>
      <c r="K43" s="7">
        <v>0</v>
      </c>
    </row>
    <row r="44" spans="1:11" ht="12.75">
      <c r="A44" s="189" t="s">
        <v>69</v>
      </c>
      <c r="B44" s="190"/>
      <c r="C44" s="190"/>
      <c r="D44" s="190"/>
      <c r="E44" s="190"/>
      <c r="F44" s="190"/>
      <c r="G44" s="190"/>
      <c r="H44" s="190"/>
      <c r="I44" s="1">
        <v>36</v>
      </c>
      <c r="J44" s="52">
        <f>SUM(J39:J43)</f>
        <v>42764</v>
      </c>
      <c r="K44" s="52">
        <f>SUM(K39:K43)</f>
        <v>0</v>
      </c>
    </row>
    <row r="45" spans="1:11" ht="12.75">
      <c r="A45" s="189" t="s">
        <v>17</v>
      </c>
      <c r="B45" s="190"/>
      <c r="C45" s="190"/>
      <c r="D45" s="190"/>
      <c r="E45" s="190"/>
      <c r="F45" s="190"/>
      <c r="G45" s="190"/>
      <c r="H45" s="190"/>
      <c r="I45" s="1">
        <v>37</v>
      </c>
      <c r="J45" s="52">
        <f>IF(J38&gt;J44,J38-J44,0)</f>
        <v>9758</v>
      </c>
      <c r="K45" s="52">
        <f>IF(K38&gt;K44,K38-K44,0)</f>
        <v>32564</v>
      </c>
    </row>
    <row r="46" spans="1:11" ht="12.75">
      <c r="A46" s="189" t="s">
        <v>18</v>
      </c>
      <c r="B46" s="190"/>
      <c r="C46" s="190"/>
      <c r="D46" s="190"/>
      <c r="E46" s="190"/>
      <c r="F46" s="190"/>
      <c r="G46" s="190"/>
      <c r="H46" s="190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52">
        <f>IF(J20-J19+J33-J32+J46-J45&gt;0,J20-J19+J33-J32+J46-J45,0)</f>
        <v>132</v>
      </c>
      <c r="K48" s="52">
        <f>IF(K20-K19+K33-K32+K46-K45&gt;0,K20-K19+K33-K32+K46-K45,0)</f>
        <v>8680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2595</v>
      </c>
      <c r="K49" s="7">
        <v>21908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v>0</v>
      </c>
      <c r="K50" s="7">
        <v>0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133</v>
      </c>
      <c r="K51" s="7">
        <v>8680</v>
      </c>
    </row>
    <row r="52" spans="1:11" ht="12.75">
      <c r="A52" s="192" t="s">
        <v>177</v>
      </c>
      <c r="B52" s="193"/>
      <c r="C52" s="193"/>
      <c r="D52" s="193"/>
      <c r="E52" s="193"/>
      <c r="F52" s="193"/>
      <c r="G52" s="193"/>
      <c r="H52" s="193"/>
      <c r="I52" s="4">
        <v>44</v>
      </c>
      <c r="J52" s="60">
        <f>J49+J50-J51</f>
        <v>2462</v>
      </c>
      <c r="K52" s="60">
        <f>K49+K50-K51</f>
        <v>13228</v>
      </c>
    </row>
  </sheetData>
  <sheetProtection/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8:K30 J22:K26 J14:K17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278</v>
      </c>
      <c r="J4" s="66" t="s">
        <v>317</v>
      </c>
      <c r="K4" s="66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1">
        <v>2</v>
      </c>
      <c r="J5" s="72" t="s">
        <v>281</v>
      </c>
      <c r="K5" s="72" t="s">
        <v>282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1"/>
      <c r="J6" s="251"/>
      <c r="K6" s="252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89" t="s">
        <v>198</v>
      </c>
      <c r="B12" s="190"/>
      <c r="C12" s="190"/>
      <c r="D12" s="190"/>
      <c r="E12" s="190"/>
      <c r="F12" s="190"/>
      <c r="G12" s="190"/>
      <c r="H12" s="190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89" t="s">
        <v>47</v>
      </c>
      <c r="B19" s="190"/>
      <c r="C19" s="190"/>
      <c r="D19" s="190"/>
      <c r="E19" s="190"/>
      <c r="F19" s="190"/>
      <c r="G19" s="190"/>
      <c r="H19" s="190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89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6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1"/>
      <c r="J22" s="251"/>
      <c r="K22" s="252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319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320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89" t="s">
        <v>114</v>
      </c>
      <c r="B28" s="190"/>
      <c r="C28" s="190"/>
      <c r="D28" s="190"/>
      <c r="E28" s="190"/>
      <c r="F28" s="190"/>
      <c r="G28" s="190"/>
      <c r="H28" s="190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89" t="s">
        <v>48</v>
      </c>
      <c r="B32" s="190"/>
      <c r="C32" s="190"/>
      <c r="D32" s="190"/>
      <c r="E32" s="190"/>
      <c r="F32" s="190"/>
      <c r="G32" s="190"/>
      <c r="H32" s="190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89" t="s">
        <v>110</v>
      </c>
      <c r="B33" s="190"/>
      <c r="C33" s="190"/>
      <c r="D33" s="190"/>
      <c r="E33" s="190"/>
      <c r="F33" s="190"/>
      <c r="G33" s="190"/>
      <c r="H33" s="190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89" t="s">
        <v>111</v>
      </c>
      <c r="B34" s="190"/>
      <c r="C34" s="190"/>
      <c r="D34" s="190"/>
      <c r="E34" s="190"/>
      <c r="F34" s="190"/>
      <c r="G34" s="190"/>
      <c r="H34" s="190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1">
        <v>0</v>
      </c>
      <c r="J35" s="251"/>
      <c r="K35" s="252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89" t="s">
        <v>49</v>
      </c>
      <c r="B39" s="190"/>
      <c r="C39" s="190"/>
      <c r="D39" s="190"/>
      <c r="E39" s="190"/>
      <c r="F39" s="190"/>
      <c r="G39" s="190"/>
      <c r="H39" s="190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89" t="s">
        <v>148</v>
      </c>
      <c r="B45" s="190"/>
      <c r="C45" s="190"/>
      <c r="D45" s="190"/>
      <c r="E45" s="190"/>
      <c r="F45" s="190"/>
      <c r="G45" s="190"/>
      <c r="H45" s="190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89" t="s">
        <v>162</v>
      </c>
      <c r="B46" s="190"/>
      <c r="C46" s="190"/>
      <c r="D46" s="190"/>
      <c r="E46" s="190"/>
      <c r="F46" s="190"/>
      <c r="G46" s="190"/>
      <c r="H46" s="190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89" t="s">
        <v>163</v>
      </c>
      <c r="B47" s="190"/>
      <c r="C47" s="190"/>
      <c r="D47" s="190"/>
      <c r="E47" s="190"/>
      <c r="F47" s="190"/>
      <c r="G47" s="190"/>
      <c r="H47" s="190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89" t="s">
        <v>149</v>
      </c>
      <c r="B48" s="190"/>
      <c r="C48" s="190"/>
      <c r="D48" s="190"/>
      <c r="E48" s="190"/>
      <c r="F48" s="190"/>
      <c r="G48" s="190"/>
      <c r="H48" s="190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89" t="s">
        <v>15</v>
      </c>
      <c r="B49" s="190"/>
      <c r="C49" s="190"/>
      <c r="D49" s="190"/>
      <c r="E49" s="190"/>
      <c r="F49" s="190"/>
      <c r="G49" s="190"/>
      <c r="H49" s="190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89" t="s">
        <v>161</v>
      </c>
      <c r="B50" s="190"/>
      <c r="C50" s="190"/>
      <c r="D50" s="190"/>
      <c r="E50" s="190"/>
      <c r="F50" s="190"/>
      <c r="G50" s="190"/>
      <c r="H50" s="190"/>
      <c r="I50" s="1">
        <v>42</v>
      </c>
      <c r="J50" s="5"/>
      <c r="K50" s="7"/>
    </row>
    <row r="51" spans="1:11" ht="12.75">
      <c r="A51" s="189" t="s">
        <v>175</v>
      </c>
      <c r="B51" s="190"/>
      <c r="C51" s="190"/>
      <c r="D51" s="190"/>
      <c r="E51" s="190"/>
      <c r="F51" s="190"/>
      <c r="G51" s="190"/>
      <c r="H51" s="190"/>
      <c r="I51" s="1">
        <v>43</v>
      </c>
      <c r="J51" s="5"/>
      <c r="K51" s="7"/>
    </row>
    <row r="52" spans="1:11" ht="12.75">
      <c r="A52" s="189" t="s">
        <v>176</v>
      </c>
      <c r="B52" s="190"/>
      <c r="C52" s="190"/>
      <c r="D52" s="190"/>
      <c r="E52" s="190"/>
      <c r="F52" s="190"/>
      <c r="G52" s="190"/>
      <c r="H52" s="190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52:H52"/>
    <mergeCell ref="A35:K35"/>
    <mergeCell ref="A36:H36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9" sqref="J19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69" t="s">
        <v>346</v>
      </c>
      <c r="D2" s="269"/>
      <c r="E2" s="270"/>
      <c r="F2" s="271" t="s">
        <v>347</v>
      </c>
      <c r="G2" s="272"/>
      <c r="H2" s="272"/>
      <c r="I2" s="73"/>
      <c r="J2" s="73"/>
      <c r="K2" s="73"/>
      <c r="L2" s="76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79" t="s">
        <v>303</v>
      </c>
      <c r="J3" s="80" t="s">
        <v>150</v>
      </c>
      <c r="K3" s="80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2">
        <v>2</v>
      </c>
      <c r="J4" s="81" t="s">
        <v>281</v>
      </c>
      <c r="K4" s="81" t="s">
        <v>282</v>
      </c>
    </row>
    <row r="5" spans="1:11" ht="12.75">
      <c r="A5" s="267" t="s">
        <v>283</v>
      </c>
      <c r="B5" s="268"/>
      <c r="C5" s="268"/>
      <c r="D5" s="268"/>
      <c r="E5" s="268"/>
      <c r="F5" s="268"/>
      <c r="G5" s="268"/>
      <c r="H5" s="268"/>
      <c r="I5" s="43">
        <v>1</v>
      </c>
      <c r="J5" s="44">
        <v>180644</v>
      </c>
      <c r="K5" s="44">
        <v>180644</v>
      </c>
    </row>
    <row r="6" spans="1:11" ht="12.75">
      <c r="A6" s="267" t="s">
        <v>284</v>
      </c>
      <c r="B6" s="268"/>
      <c r="C6" s="268"/>
      <c r="D6" s="268"/>
      <c r="E6" s="268"/>
      <c r="F6" s="268"/>
      <c r="G6" s="268"/>
      <c r="H6" s="268"/>
      <c r="I6" s="43">
        <v>2</v>
      </c>
      <c r="J6" s="45">
        <v>0</v>
      </c>
      <c r="K6" s="45">
        <v>0</v>
      </c>
    </row>
    <row r="7" spans="1:11" ht="12.75">
      <c r="A7" s="267" t="s">
        <v>285</v>
      </c>
      <c r="B7" s="268"/>
      <c r="C7" s="268"/>
      <c r="D7" s="268"/>
      <c r="E7" s="268"/>
      <c r="F7" s="268"/>
      <c r="G7" s="268"/>
      <c r="H7" s="268"/>
      <c r="I7" s="43">
        <v>3</v>
      </c>
      <c r="J7" s="45">
        <v>81660</v>
      </c>
      <c r="K7" s="45">
        <v>81662</v>
      </c>
    </row>
    <row r="8" spans="1:11" ht="12.75">
      <c r="A8" s="267" t="s">
        <v>286</v>
      </c>
      <c r="B8" s="268"/>
      <c r="C8" s="268"/>
      <c r="D8" s="268"/>
      <c r="E8" s="268"/>
      <c r="F8" s="268"/>
      <c r="G8" s="268"/>
      <c r="H8" s="268"/>
      <c r="I8" s="43">
        <v>4</v>
      </c>
      <c r="J8" s="45">
        <v>257207</v>
      </c>
      <c r="K8" s="45">
        <v>263766</v>
      </c>
    </row>
    <row r="9" spans="1:11" ht="12.75">
      <c r="A9" s="267" t="s">
        <v>287</v>
      </c>
      <c r="B9" s="268"/>
      <c r="C9" s="268"/>
      <c r="D9" s="268"/>
      <c r="E9" s="268"/>
      <c r="F9" s="268"/>
      <c r="G9" s="268"/>
      <c r="H9" s="268"/>
      <c r="I9" s="43">
        <v>5</v>
      </c>
      <c r="J9" s="45">
        <v>6559</v>
      </c>
      <c r="K9" s="45">
        <v>16906</v>
      </c>
    </row>
    <row r="10" spans="1:11" ht="12.75">
      <c r="A10" s="267" t="s">
        <v>288</v>
      </c>
      <c r="B10" s="268"/>
      <c r="C10" s="268"/>
      <c r="D10" s="268"/>
      <c r="E10" s="268"/>
      <c r="F10" s="268"/>
      <c r="G10" s="268"/>
      <c r="H10" s="268"/>
      <c r="I10" s="43">
        <v>6</v>
      </c>
      <c r="J10" s="45">
        <v>7302</v>
      </c>
      <c r="K10" s="45">
        <v>6669</v>
      </c>
    </row>
    <row r="11" spans="1:11" ht="12.75">
      <c r="A11" s="267" t="s">
        <v>289</v>
      </c>
      <c r="B11" s="268"/>
      <c r="C11" s="268"/>
      <c r="D11" s="268"/>
      <c r="E11" s="268"/>
      <c r="F11" s="268"/>
      <c r="G11" s="268"/>
      <c r="H11" s="268"/>
      <c r="I11" s="43">
        <v>7</v>
      </c>
      <c r="J11" s="45">
        <v>0</v>
      </c>
      <c r="K11" s="45">
        <v>0</v>
      </c>
    </row>
    <row r="12" spans="1:11" ht="12.75">
      <c r="A12" s="267" t="s">
        <v>290</v>
      </c>
      <c r="B12" s="268"/>
      <c r="C12" s="268"/>
      <c r="D12" s="268"/>
      <c r="E12" s="268"/>
      <c r="F12" s="268"/>
      <c r="G12" s="268"/>
      <c r="H12" s="268"/>
      <c r="I12" s="43">
        <v>8</v>
      </c>
      <c r="J12" s="45">
        <v>0</v>
      </c>
      <c r="K12" s="45">
        <v>0</v>
      </c>
    </row>
    <row r="13" spans="1:11" ht="12.75">
      <c r="A13" s="267" t="s">
        <v>291</v>
      </c>
      <c r="B13" s="268"/>
      <c r="C13" s="268"/>
      <c r="D13" s="268"/>
      <c r="E13" s="268"/>
      <c r="F13" s="268"/>
      <c r="G13" s="268"/>
      <c r="H13" s="268"/>
      <c r="I13" s="43">
        <v>9</v>
      </c>
      <c r="J13" s="45">
        <v>0</v>
      </c>
      <c r="K13" s="45">
        <v>0</v>
      </c>
    </row>
    <row r="14" spans="1:11" ht="12.75">
      <c r="A14" s="279" t="s">
        <v>292</v>
      </c>
      <c r="B14" s="280"/>
      <c r="C14" s="280"/>
      <c r="D14" s="280"/>
      <c r="E14" s="280"/>
      <c r="F14" s="280"/>
      <c r="G14" s="280"/>
      <c r="H14" s="280"/>
      <c r="I14" s="43">
        <v>10</v>
      </c>
      <c r="J14" s="77">
        <f>SUM(J5:J13)</f>
        <v>533372</v>
      </c>
      <c r="K14" s="77">
        <f>SUM(K5:K13)</f>
        <v>549647</v>
      </c>
    </row>
    <row r="15" spans="1:11" ht="12.75">
      <c r="A15" s="267" t="s">
        <v>293</v>
      </c>
      <c r="B15" s="268"/>
      <c r="C15" s="268"/>
      <c r="D15" s="268"/>
      <c r="E15" s="268"/>
      <c r="F15" s="268"/>
      <c r="G15" s="268"/>
      <c r="H15" s="268"/>
      <c r="I15" s="43">
        <v>11</v>
      </c>
      <c r="J15" s="45">
        <v>0</v>
      </c>
      <c r="K15" s="45">
        <v>0</v>
      </c>
    </row>
    <row r="16" spans="1:11" ht="12.75">
      <c r="A16" s="267" t="s">
        <v>294</v>
      </c>
      <c r="B16" s="268"/>
      <c r="C16" s="268"/>
      <c r="D16" s="268"/>
      <c r="E16" s="268"/>
      <c r="F16" s="268"/>
      <c r="G16" s="268"/>
      <c r="H16" s="268"/>
      <c r="I16" s="43">
        <v>12</v>
      </c>
      <c r="J16" s="45">
        <v>0</v>
      </c>
      <c r="K16" s="45">
        <v>0</v>
      </c>
    </row>
    <row r="17" spans="1:11" ht="12.75">
      <c r="A17" s="267" t="s">
        <v>295</v>
      </c>
      <c r="B17" s="268"/>
      <c r="C17" s="268"/>
      <c r="D17" s="268"/>
      <c r="E17" s="268"/>
      <c r="F17" s="268"/>
      <c r="G17" s="268"/>
      <c r="H17" s="268"/>
      <c r="I17" s="43">
        <v>13</v>
      </c>
      <c r="J17" s="45">
        <v>0</v>
      </c>
      <c r="K17" s="45">
        <v>0</v>
      </c>
    </row>
    <row r="18" spans="1:11" ht="12.75">
      <c r="A18" s="267" t="s">
        <v>296</v>
      </c>
      <c r="B18" s="268"/>
      <c r="C18" s="268"/>
      <c r="D18" s="268"/>
      <c r="E18" s="268"/>
      <c r="F18" s="268"/>
      <c r="G18" s="268"/>
      <c r="H18" s="268"/>
      <c r="I18" s="43">
        <v>14</v>
      </c>
      <c r="J18" s="45">
        <v>0</v>
      </c>
      <c r="K18" s="45">
        <v>0</v>
      </c>
    </row>
    <row r="19" spans="1:11" ht="12.75">
      <c r="A19" s="267" t="s">
        <v>297</v>
      </c>
      <c r="B19" s="268"/>
      <c r="C19" s="268"/>
      <c r="D19" s="268"/>
      <c r="E19" s="268"/>
      <c r="F19" s="268"/>
      <c r="G19" s="268"/>
      <c r="H19" s="268"/>
      <c r="I19" s="43">
        <v>15</v>
      </c>
      <c r="J19" s="45">
        <v>0</v>
      </c>
      <c r="K19" s="45">
        <v>0</v>
      </c>
    </row>
    <row r="20" spans="1:11" ht="12.75">
      <c r="A20" s="267" t="s">
        <v>298</v>
      </c>
      <c r="B20" s="268"/>
      <c r="C20" s="268"/>
      <c r="D20" s="268"/>
      <c r="E20" s="268"/>
      <c r="F20" s="268"/>
      <c r="G20" s="268"/>
      <c r="H20" s="268"/>
      <c r="I20" s="43">
        <v>16</v>
      </c>
      <c r="J20" s="45">
        <v>0</v>
      </c>
      <c r="K20" s="45">
        <v>0</v>
      </c>
    </row>
    <row r="21" spans="1:11" ht="12.75">
      <c r="A21" s="279" t="s">
        <v>299</v>
      </c>
      <c r="B21" s="280"/>
      <c r="C21" s="280"/>
      <c r="D21" s="280"/>
      <c r="E21" s="280"/>
      <c r="F21" s="280"/>
      <c r="G21" s="280"/>
      <c r="H21" s="280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5" t="s">
        <v>300</v>
      </c>
      <c r="B23" s="276"/>
      <c r="C23" s="276"/>
      <c r="D23" s="276"/>
      <c r="E23" s="276"/>
      <c r="F23" s="276"/>
      <c r="G23" s="276"/>
      <c r="H23" s="276"/>
      <c r="I23" s="46">
        <v>18</v>
      </c>
      <c r="J23" s="44">
        <v>0</v>
      </c>
      <c r="K23" s="44">
        <v>0</v>
      </c>
    </row>
    <row r="24" spans="1:11" ht="17.25" customHeight="1">
      <c r="A24" s="277" t="s">
        <v>301</v>
      </c>
      <c r="B24" s="278"/>
      <c r="C24" s="278"/>
      <c r="D24" s="278"/>
      <c r="E24" s="278"/>
      <c r="F24" s="278"/>
      <c r="G24" s="278"/>
      <c r="H24" s="278"/>
      <c r="I24" s="47">
        <v>19</v>
      </c>
      <c r="J24" s="78">
        <v>0</v>
      </c>
      <c r="K24" s="78">
        <v>0</v>
      </c>
    </row>
    <row r="25" spans="1:11" ht="30" customHeight="1">
      <c r="A25" s="281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23:H23"/>
    <mergeCell ref="A24:H24"/>
    <mergeCell ref="A5:H5"/>
    <mergeCell ref="A6:H6"/>
    <mergeCell ref="A17:H17"/>
    <mergeCell ref="A18:H18"/>
    <mergeCell ref="A11:H11"/>
    <mergeCell ref="A12:H12"/>
    <mergeCell ref="A13:H13"/>
    <mergeCell ref="A14:H14"/>
    <mergeCell ref="A7:H7"/>
    <mergeCell ref="A8:H8"/>
    <mergeCell ref="C2:E2"/>
    <mergeCell ref="F2:H2"/>
    <mergeCell ref="A3:H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H22" sqref="H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2012-10-29T09:56:41Z</cp:lastPrinted>
  <dcterms:created xsi:type="dcterms:W3CDTF">2008-10-17T11:51:54Z</dcterms:created>
  <dcterms:modified xsi:type="dcterms:W3CDTF">2012-10-30T12:24:18Z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