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2165" windowHeight="78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<sst xmlns="http://schemas.openxmlformats.org/spreadsheetml/2006/main" count="397" uniqueCount="348">
  <si>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</si>
  <si>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</si>
  <si>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</si>
  <si>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</si>
  <si>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</si>
  <si>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</si>
  <si>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</si>
  <si>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</si>
  <si>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</si>
  <si>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</si>
  <si>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</si>
  <si>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</si>
  <si>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</si>
  <si>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</si>
  <si>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</si>
  <si>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</si>
  <si>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</si>
  <si>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</si>
  <si>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</si>
  <si>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</si>
  <si>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</si>
  <si>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</si>
  <si>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</si>
  <si>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</si>
  <si>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</si>
  <si>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</si>
  <si>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</si>
  <si>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</si>
  <si>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</si>
  <si>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</si>
  <si>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</si>
  <si>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</si>
  <si>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</si>
  <si>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</si>
  <si>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</si>
  <si>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</si>
  <si>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</si>
  <si>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</si>
  <si>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</si>
  <si>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</si>
  <si>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</si>
  <si>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</si>
  <si>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</si>
  <si>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</si>
  <si>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</si>
  <si>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</si>
  <si>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</si>
  <si>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</si>
  <si>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</si>
  <si>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</si>
  <si>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</si>
  <si>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</si>
  <si>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</si>
  <si>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</si>
  <si>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</si>
  <si>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</si>
  <si>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</si>
  <si>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</si>
  <si>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</si>
  <si>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</si>
  <si>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</si>
  <si>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</si>
  <si>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</si>
  <si>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</si>
  <si>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</si>
  <si>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</si>
  <si>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</si>
  <si>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</si>
  <si>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</si>
  <si>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</si>
  <si>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</si>
  <si>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</si>
  <si>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</si>
  <si>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</si>
  <si>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</si>
  <si>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</si>
  <si>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</si>
  <si>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</si>
  <si>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</si>
  <si>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</si>
  <si>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</si>
  <si>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</si>
  <si>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</si>
  <si>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</si>
  <si>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</si>
  <si>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</si>
  <si>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</si>
  <si>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</si>
  <si>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</si>
  <si>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</si>
  <si>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</si>
  <si>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</si>
  <si>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</si>
  <si>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</si>
  <si>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</si>
  <si>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</si>
  <si>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</si>
  <si>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</si>
  <si>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</si>
  <si>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</si>
  <si>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</si>
  <si>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</si>
  <si>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</si>
  <si>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</si>
  <si>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</si>
  <si>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</si>
  <si>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</si>
  <si>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</si>
  <si>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</si>
  <si>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</si>
  <si>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</si>
  <si>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</si>
  <si>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</si>
  <si>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</si>
  <si>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</si>
  <si>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</si>
  <si>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</si>
  <si>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</si>
  <si>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</si>
  <si>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</si>
  <si>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</si>
  <si>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</si>
  <si>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</si>
  <si>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</si>
  <si>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</si>
  <si>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</si>
  <si>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</si>
  <si>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</si>
  <si>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</si>
  <si>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</si>
  <si>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</si>
  <si>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</si>
  <si>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</si>
  <si>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</si>
  <si>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</si>
  <si>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</si>
  <si>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</si>
  <si>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</si>
  <si>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</si>
  <si>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</si>
  <si>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</si>
  <si>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</si>
  <si>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</si>
  <si>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</si>
  <si>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</si>
  <si>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</si>
  <si>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</si>
  <si>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</si>
  <si>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</si>
  <si>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</si>
  <si>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</si>
  <si>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</si>
  <si>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</si>
  <si>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</si>
  <si>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</si>
  <si>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</si>
  <si>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</si>
  <si>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</si>
  <si>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</si>
  <si>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</si>
  <si>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</si>
  <si>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</si>
  <si>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</si>
  <si>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</si>
  <si>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</si>
  <si>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</si>
  <si>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</si>
  <si>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</si>
  <si>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</si>
  <si>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</si>
  <si>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</si>
  <si>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</si>
  <si>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</si>
  <si>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</si>
  <si>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</si>
  <si>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</si>
  <si>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</si>
  <si>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</si>
  <si>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</si>
  <si>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</si>
  <si>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</si>
  <si>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</si>
  <si>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</si>
  <si>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</si>
  <si>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</si>
  <si>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</si>
  <si>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</si>
  <si>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</si>
  <si>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</si>
  <si>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</si>
  <si>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</si>
  <si>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</si>
  <si>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</si>
  <si>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</si>
  <si>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</si>
  <si>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</si>
  <si>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</si>
  <si>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</si>
  <si>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</si>
  <si>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</si>
  <si>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</si>
  <si>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</si>
  <si>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</si>
  <si>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</si>
  <si>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</si>
  <si>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</si>
  <si>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</si>
  <si>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</si>
  <si>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</si>
  <si>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</si>
  <si>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</si>
  <si>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</si>
  <si>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</si>
  <si>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</si>
  <si>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</si>
  <si>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</si>
  <si>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</si>
  <si>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</si>
  <si>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</si>
  <si>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</si>
  <si>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</si>
  <si>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</si>
  <si>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</si>
  <si>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</si>
  <si>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</si>
  <si>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</si>
  <si>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</si>
  <si>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</si>
  <si>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</si>
  <si>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</si>
  <si>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</si>
  <si>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</si>
  <si>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</si>
  <si>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</si>
  <si>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</si>
  <si>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</si>
  <si>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</si>
  <si>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</si>
  <si>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</si>
  <si>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</si>
  <si>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</si>
  <si>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</si>
  <si>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</si>
  <si>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</si>
  <si>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</si>
  <si>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</si>
  <si>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</si>
  <si>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</si>
  <si>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</si>
  <si>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</si>
  <si>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</si>
  <si>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</si>
  <si>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</si>
  <si>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</si>
  <si>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</si>
  <si>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</si>
  <si>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</si>
  <si>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</si>
  <si>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</si>
  <si>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</si>
  <si>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</si>
  <si>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</si>
  <si>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</si>
  <si>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</si>
  <si>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</si>
  <si>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</si>
  <si>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</si>
  <si>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</si>
  <si>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</si>
  <si>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</si>
  <si>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</si>
  <si>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</si>
  <si>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</si>
  <si>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</si>
  <si>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</si>
  <si>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</si>
  <si>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</si>
  <si>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</si>
  <si>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</si>
  <si>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</si>
  <si>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</si>
  <si>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</si>
  <si>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</si>
  <si>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</si>
  <si>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</si>
  <si>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</si>
  <si>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</si>
  <si>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</si>
  <si>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</si>
  <si>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</si>
  <si>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</si>
  <si>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</si>
  <si>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</si>
  <si>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</si>
  <si>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</si>
  <si>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</si>
  <si>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</si>
  <si>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</si>
  <si>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</si>
  <si>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</si>
  <si>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</si>
  <si>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</si>
  <si>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</si>
  <si>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</si>
  <si>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</si>
  <si>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</si>
  <si>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</si>
  <si>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</si>
  <si>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</si>
  <si>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</si>
  <si>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</si>
  <si>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</si>
  <si>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</si>
  <si>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</si>
  <si>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</si>
  <si>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</si>
  <si>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</si>
  <si>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</si>
  <si>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</si>
  <si>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</si>
  <si>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</si>
  <si>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03026264</t>
  </si>
  <si>
    <t>070020360</t>
  </si>
  <si>
    <t>21031321242</t>
  </si>
  <si>
    <t>KOKA PERADARSKO PREHRAMBENA INDUSTRIJA DIONIČKO DRUŠTVO VARAŽDIN</t>
  </si>
  <si>
    <t>VARAŽDIN</t>
  </si>
  <si>
    <t>JALKOVEČKA bb</t>
  </si>
  <si>
    <t>info@koka.hr</t>
  </si>
  <si>
    <t>www.cekin.org</t>
  </si>
  <si>
    <t>VARAŽDINSKA</t>
  </si>
  <si>
    <t>NE</t>
  </si>
  <si>
    <t>0147</t>
  </si>
  <si>
    <t>Marija Dragičević</t>
  </si>
  <si>
    <t>042 399-746</t>
  </si>
  <si>
    <t>042 399-752</t>
  </si>
  <si>
    <t>marija.dragicevic@koka.hr</t>
  </si>
  <si>
    <t>NENAD KLEPAČdipl.oec.                  STJEPAN SABLJAK dipl. ing.</t>
  </si>
  <si>
    <t>Obveznik: KOKA D.D. VARAŽDIN</t>
  </si>
  <si>
    <t>Obveznik: KOKA DD VARAŽDIN</t>
  </si>
  <si>
    <t>Obveznik: KOKA  D.D.   VARAŽDIN</t>
  </si>
  <si>
    <t>za razdoblje od 01.01.2011.</t>
  </si>
  <si>
    <t>01.01.2011.</t>
  </si>
  <si>
    <t>XII.  POREZ NA DOBIT- uplaćeni</t>
  </si>
  <si>
    <t>31.12.2011.</t>
  </si>
  <si>
    <t>stanje na dan 31.12.2011.</t>
  </si>
  <si>
    <t>u razdoblju 01.01.2011. do 31.12.2011.</t>
  </si>
  <si>
    <t>u razdoblju01.01.2011. do 31.12.2011.</t>
  </si>
  <si>
    <t xml:space="preserve">  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</si>
</sst>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8" xfId="57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7" fillId="0" borderId="28" xfId="57" applyFont="1" applyFill="1" applyBorder="1" applyAlignment="1" applyProtection="1">
      <alignment horizontal="left" vertical="center"/>
      <protection hidden="1"/>
    </xf>
    <xf numFmtId="0" fontId="0" fillId="0" borderId="28" xfId="0" applyBorder="1" applyAlignment="1">
      <alignment horizontal="left" vertical="center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oka.hr" TargetMode="External" /><Relationship Id="rId2" Type="http://schemas.openxmlformats.org/officeDocument/2006/relationships/hyperlink" Target="http://www.cekin.org/" TargetMode="External" /><Relationship Id="rId3" Type="http://schemas.openxmlformats.org/officeDocument/2006/relationships/hyperlink" Target="mailto:marija.dragicevic@ko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247</v>
      </c>
      <c r="B1" s="143"/>
      <c r="C1" s="14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0" t="s">
        <v>248</v>
      </c>
      <c r="B2" s="181"/>
      <c r="C2" s="181"/>
      <c r="D2" s="182"/>
      <c r="E2" s="118" t="s">
        <v>341</v>
      </c>
      <c r="F2" s="12"/>
      <c r="G2" s="13" t="s">
        <v>249</v>
      </c>
      <c r="H2" s="118" t="s">
        <v>343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83" t="s">
        <v>315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3" t="s">
        <v>250</v>
      </c>
      <c r="B6" s="134"/>
      <c r="C6" s="148" t="s">
        <v>321</v>
      </c>
      <c r="D6" s="14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6" t="s">
        <v>251</v>
      </c>
      <c r="B8" s="187"/>
      <c r="C8" s="148" t="s">
        <v>322</v>
      </c>
      <c r="D8" s="14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8" t="s">
        <v>252</v>
      </c>
      <c r="B10" s="178"/>
      <c r="C10" s="148" t="s">
        <v>323</v>
      </c>
      <c r="D10" s="14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79"/>
      <c r="B11" s="17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3" t="s">
        <v>253</v>
      </c>
      <c r="B12" s="134"/>
      <c r="C12" s="150" t="s">
        <v>324</v>
      </c>
      <c r="D12" s="175"/>
      <c r="E12" s="175"/>
      <c r="F12" s="175"/>
      <c r="G12" s="175"/>
      <c r="H12" s="175"/>
      <c r="I12" s="136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3" t="s">
        <v>254</v>
      </c>
      <c r="B14" s="134"/>
      <c r="C14" s="176">
        <v>42000</v>
      </c>
      <c r="D14" s="177"/>
      <c r="E14" s="16"/>
      <c r="F14" s="150" t="s">
        <v>325</v>
      </c>
      <c r="G14" s="175"/>
      <c r="H14" s="175"/>
      <c r="I14" s="136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3" t="s">
        <v>255</v>
      </c>
      <c r="B16" s="134"/>
      <c r="C16" s="150" t="s">
        <v>326</v>
      </c>
      <c r="D16" s="175"/>
      <c r="E16" s="175"/>
      <c r="F16" s="175"/>
      <c r="G16" s="175"/>
      <c r="H16" s="175"/>
      <c r="I16" s="136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3" t="s">
        <v>256</v>
      </c>
      <c r="B18" s="134"/>
      <c r="C18" s="171" t="s">
        <v>327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3" t="s">
        <v>257</v>
      </c>
      <c r="B20" s="134"/>
      <c r="C20" s="171" t="s">
        <v>328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3" t="s">
        <v>258</v>
      </c>
      <c r="B22" s="134"/>
      <c r="C22" s="119">
        <v>472</v>
      </c>
      <c r="D22" s="150" t="s">
        <v>325</v>
      </c>
      <c r="E22" s="161"/>
      <c r="F22" s="162"/>
      <c r="G22" s="133"/>
      <c r="H22" s="17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3" t="s">
        <v>259</v>
      </c>
      <c r="B24" s="134"/>
      <c r="C24" s="119">
        <v>5</v>
      </c>
      <c r="D24" s="150" t="s">
        <v>329</v>
      </c>
      <c r="E24" s="161"/>
      <c r="F24" s="161"/>
      <c r="G24" s="162"/>
      <c r="H24" s="50" t="s">
        <v>260</v>
      </c>
      <c r="I24" s="120">
        <v>1742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316</v>
      </c>
      <c r="I25" s="96"/>
      <c r="J25" s="10"/>
      <c r="K25" s="10"/>
      <c r="L25" s="10"/>
    </row>
    <row r="26" spans="1:12" ht="12.75">
      <c r="A26" s="133" t="s">
        <v>261</v>
      </c>
      <c r="B26" s="134"/>
      <c r="C26" s="121" t="s">
        <v>330</v>
      </c>
      <c r="D26" s="25"/>
      <c r="E26" s="33"/>
      <c r="F26" s="24"/>
      <c r="G26" s="163" t="s">
        <v>262</v>
      </c>
      <c r="H26" s="134"/>
      <c r="I26" s="122" t="s">
        <v>331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4" t="s">
        <v>263</v>
      </c>
      <c r="B28" s="165"/>
      <c r="C28" s="166"/>
      <c r="D28" s="166"/>
      <c r="E28" s="167" t="s">
        <v>264</v>
      </c>
      <c r="F28" s="168"/>
      <c r="G28" s="168"/>
      <c r="H28" s="169" t="s">
        <v>265</v>
      </c>
      <c r="I28" s="17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8"/>
      <c r="B30" s="151"/>
      <c r="C30" s="151"/>
      <c r="D30" s="152"/>
      <c r="E30" s="158"/>
      <c r="F30" s="151"/>
      <c r="G30" s="151"/>
      <c r="H30" s="148"/>
      <c r="I30" s="149"/>
      <c r="J30" s="10"/>
      <c r="K30" s="10"/>
      <c r="L30" s="10"/>
    </row>
    <row r="31" spans="1:12" ht="12.75">
      <c r="A31" s="92"/>
      <c r="B31" s="22"/>
      <c r="C31" s="21"/>
      <c r="D31" s="159"/>
      <c r="E31" s="159"/>
      <c r="F31" s="159"/>
      <c r="G31" s="160"/>
      <c r="H31" s="16"/>
      <c r="I31" s="99"/>
      <c r="J31" s="10"/>
      <c r="K31" s="10"/>
      <c r="L31" s="10"/>
    </row>
    <row r="32" spans="1:12" ht="12.75">
      <c r="A32" s="158"/>
      <c r="B32" s="151"/>
      <c r="C32" s="151"/>
      <c r="D32" s="152"/>
      <c r="E32" s="158"/>
      <c r="F32" s="151"/>
      <c r="G32" s="151"/>
      <c r="H32" s="148"/>
      <c r="I32" s="14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8"/>
      <c r="B34" s="151"/>
      <c r="C34" s="151"/>
      <c r="D34" s="152"/>
      <c r="E34" s="158"/>
      <c r="F34" s="151"/>
      <c r="G34" s="151"/>
      <c r="H34" s="148"/>
      <c r="I34" s="14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10"/>
      <c r="K36" s="10"/>
      <c r="L36" s="10"/>
    </row>
    <row r="37" spans="1:12" ht="12.75">
      <c r="A37" s="101"/>
      <c r="B37" s="30"/>
      <c r="C37" s="153"/>
      <c r="D37" s="154"/>
      <c r="E37" s="16"/>
      <c r="F37" s="153"/>
      <c r="G37" s="154"/>
      <c r="H37" s="16"/>
      <c r="I37" s="93"/>
      <c r="J37" s="10"/>
      <c r="K37" s="10"/>
      <c r="L37" s="10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8" t="s">
        <v>266</v>
      </c>
      <c r="B44" s="129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1"/>
      <c r="B45" s="30"/>
      <c r="C45" s="153"/>
      <c r="D45" s="154"/>
      <c r="E45" s="16"/>
      <c r="F45" s="153"/>
      <c r="G45" s="155"/>
      <c r="H45" s="35"/>
      <c r="I45" s="105"/>
      <c r="J45" s="10"/>
      <c r="K45" s="10"/>
      <c r="L45" s="10"/>
    </row>
    <row r="46" spans="1:12" ht="12.75">
      <c r="A46" s="128" t="s">
        <v>267</v>
      </c>
      <c r="B46" s="129"/>
      <c r="C46" s="150" t="s">
        <v>332</v>
      </c>
      <c r="D46" s="156"/>
      <c r="E46" s="156"/>
      <c r="F46" s="156"/>
      <c r="G46" s="156"/>
      <c r="H46" s="156"/>
      <c r="I46" s="157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8" t="s">
        <v>269</v>
      </c>
      <c r="B48" s="129"/>
      <c r="C48" s="135" t="s">
        <v>333</v>
      </c>
      <c r="D48" s="131"/>
      <c r="E48" s="132"/>
      <c r="F48" s="16"/>
      <c r="G48" s="50" t="s">
        <v>270</v>
      </c>
      <c r="H48" s="135" t="s">
        <v>334</v>
      </c>
      <c r="I48" s="132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8" t="s">
        <v>256</v>
      </c>
      <c r="B50" s="129"/>
      <c r="C50" s="130" t="s">
        <v>335</v>
      </c>
      <c r="D50" s="131"/>
      <c r="E50" s="131"/>
      <c r="F50" s="131"/>
      <c r="G50" s="131"/>
      <c r="H50" s="131"/>
      <c r="I50" s="132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3" t="s">
        <v>271</v>
      </c>
      <c r="B52" s="134"/>
      <c r="C52" s="135" t="s">
        <v>336</v>
      </c>
      <c r="D52" s="131"/>
      <c r="E52" s="131"/>
      <c r="F52" s="131"/>
      <c r="G52" s="131"/>
      <c r="H52" s="131"/>
      <c r="I52" s="136"/>
      <c r="J52" s="10"/>
      <c r="K52" s="10"/>
      <c r="L52" s="10"/>
    </row>
    <row r="53" spans="1:12" ht="12.75">
      <c r="A53" s="106"/>
      <c r="B53" s="20"/>
      <c r="C53" s="144" t="s">
        <v>272</v>
      </c>
      <c r="D53" s="144"/>
      <c r="E53" s="144"/>
      <c r="F53" s="144"/>
      <c r="G53" s="144"/>
      <c r="H53" s="14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37" t="s">
        <v>273</v>
      </c>
      <c r="C55" s="138"/>
      <c r="D55" s="138"/>
      <c r="E55" s="138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39" t="s">
        <v>304</v>
      </c>
      <c r="C56" s="140"/>
      <c r="D56" s="140"/>
      <c r="E56" s="140"/>
      <c r="F56" s="140"/>
      <c r="G56" s="140"/>
      <c r="H56" s="140"/>
      <c r="I56" s="141"/>
      <c r="J56" s="10"/>
      <c r="K56" s="10"/>
      <c r="L56" s="10"/>
    </row>
    <row r="57" spans="1:12" ht="12.75">
      <c r="A57" s="106"/>
      <c r="B57" s="139" t="s">
        <v>305</v>
      </c>
      <c r="C57" s="140"/>
      <c r="D57" s="140"/>
      <c r="E57" s="140"/>
      <c r="F57" s="140"/>
      <c r="G57" s="140"/>
      <c r="H57" s="140"/>
      <c r="I57" s="108"/>
      <c r="J57" s="10"/>
      <c r="K57" s="10"/>
      <c r="L57" s="10"/>
    </row>
    <row r="58" spans="1:12" ht="12.75">
      <c r="A58" s="106"/>
      <c r="B58" s="139" t="s">
        <v>306</v>
      </c>
      <c r="C58" s="140"/>
      <c r="D58" s="140"/>
      <c r="E58" s="140"/>
      <c r="F58" s="140"/>
      <c r="G58" s="140"/>
      <c r="H58" s="140"/>
      <c r="I58" s="141"/>
      <c r="J58" s="10"/>
      <c r="K58" s="10"/>
      <c r="L58" s="10"/>
    </row>
    <row r="59" spans="1:12" ht="12.75">
      <c r="A59" s="106"/>
      <c r="B59" s="139" t="s">
        <v>307</v>
      </c>
      <c r="C59" s="140"/>
      <c r="D59" s="140"/>
      <c r="E59" s="140"/>
      <c r="F59" s="140"/>
      <c r="G59" s="140"/>
      <c r="H59" s="140"/>
      <c r="I59" s="141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274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145" t="s">
        <v>276</v>
      </c>
      <c r="H62" s="146"/>
      <c r="I62" s="14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26"/>
      <c r="H63" s="127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oka.hr"/>
    <hyperlink ref="C20" r:id="rId2" display="www.cekin.org"/>
    <hyperlink ref="C50" r:id="rId3" display="marija.dragicevic@ko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8">
      <selection activeCell="K55" sqref="K55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344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337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33.75">
      <c r="A4" s="203" t="s">
        <v>59</v>
      </c>
      <c r="B4" s="204"/>
      <c r="C4" s="204"/>
      <c r="D4" s="204"/>
      <c r="E4" s="204"/>
      <c r="F4" s="204"/>
      <c r="G4" s="204"/>
      <c r="H4" s="205"/>
      <c r="I4" s="57" t="s">
        <v>277</v>
      </c>
      <c r="J4" s="58" t="s">
        <v>317</v>
      </c>
      <c r="K4" s="59" t="s">
        <v>318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56">
        <v>2</v>
      </c>
      <c r="J5" s="55">
        <v>3</v>
      </c>
      <c r="K5" s="55">
        <v>4</v>
      </c>
    </row>
    <row r="6" spans="1:11" ht="12.7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192" t="s">
        <v>60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/>
    </row>
    <row r="8" spans="1:11" ht="12.75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52">
        <f>J9+J16+J26+J35+J39</f>
        <v>351417</v>
      </c>
      <c r="K8" s="52">
        <f>K9+K16+K26+K35+K39</f>
        <v>328602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>
        <v>0</v>
      </c>
      <c r="K10" s="7">
        <v>0</v>
      </c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0</v>
      </c>
      <c r="K11" s="7">
        <v>0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0</v>
      </c>
      <c r="K12" s="7">
        <v>0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0</v>
      </c>
      <c r="K13" s="7">
        <v>0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0</v>
      </c>
      <c r="K14" s="7">
        <v>0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0</v>
      </c>
      <c r="K15" s="7">
        <v>0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2">
        <f>SUM(J17:J25)</f>
        <v>345450</v>
      </c>
      <c r="K16" s="52">
        <f>SUM(K17:K25)</f>
        <v>322825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147549</v>
      </c>
      <c r="K17" s="7">
        <v>147570</v>
      </c>
    </row>
    <row r="18" spans="1:11" ht="12.75">
      <c r="A18" s="206" t="s">
        <v>246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128970</v>
      </c>
      <c r="K18" s="7">
        <v>125939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39071</v>
      </c>
      <c r="K19" s="7">
        <v>15008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6193</v>
      </c>
      <c r="K20" s="7">
        <v>6876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>
        <v>8623</v>
      </c>
      <c r="K21" s="7">
        <v>5410</v>
      </c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1883</v>
      </c>
      <c r="K22" s="7">
        <v>1857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13136</v>
      </c>
      <c r="K23" s="7">
        <v>20140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25</v>
      </c>
      <c r="K24" s="7">
        <v>25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0</v>
      </c>
      <c r="K25" s="7">
        <v>0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2">
        <f>SUM(J27:J34)</f>
        <v>2285</v>
      </c>
      <c r="K26" s="52">
        <f>SUM(K27:K34)</f>
        <v>2247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20</v>
      </c>
      <c r="K27" s="7">
        <v>20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2148</v>
      </c>
      <c r="K28" s="7">
        <v>2110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0</v>
      </c>
      <c r="K29" s="7">
        <v>0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>
        <v>0</v>
      </c>
      <c r="K30" s="7">
        <v>0</v>
      </c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0</v>
      </c>
      <c r="K31" s="7">
        <v>0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0</v>
      </c>
      <c r="K32" s="7">
        <v>0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117</v>
      </c>
      <c r="K33" s="7">
        <v>117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0</v>
      </c>
      <c r="K34" s="7">
        <v>0</v>
      </c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2">
        <f>SUM(J36:J38)</f>
        <v>3682</v>
      </c>
      <c r="K35" s="52">
        <f>SUM(K36:K38)</f>
        <v>3530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>
        <v>0</v>
      </c>
      <c r="K36" s="7">
        <v>0</v>
      </c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0</v>
      </c>
      <c r="K37" s="7">
        <v>0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3682</v>
      </c>
      <c r="K38" s="7">
        <v>3530</v>
      </c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0</v>
      </c>
      <c r="K39" s="7">
        <v>0</v>
      </c>
    </row>
    <row r="40" spans="1:11" ht="12.75">
      <c r="A40" s="195" t="s">
        <v>239</v>
      </c>
      <c r="B40" s="196"/>
      <c r="C40" s="196"/>
      <c r="D40" s="196"/>
      <c r="E40" s="196"/>
      <c r="F40" s="196"/>
      <c r="G40" s="196"/>
      <c r="H40" s="197"/>
      <c r="I40" s="1">
        <v>34</v>
      </c>
      <c r="J40" s="52">
        <f>J41+J49+J56+J64</f>
        <v>758419</v>
      </c>
      <c r="K40" s="52">
        <f>K41+K49+K56+K64</f>
        <v>853391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2">
        <f>SUM(J42:J48)</f>
        <v>156732</v>
      </c>
      <c r="K41" s="52">
        <f>SUM(K42:K48)</f>
        <v>192263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107767</v>
      </c>
      <c r="K42" s="7">
        <v>145479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26411</v>
      </c>
      <c r="K43" s="7">
        <v>27637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21691</v>
      </c>
      <c r="K44" s="7">
        <v>18305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21</v>
      </c>
      <c r="K45" s="7">
        <v>0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842</v>
      </c>
      <c r="K46" s="7">
        <v>842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0</v>
      </c>
      <c r="K47" s="7">
        <v>0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>
        <v>0</v>
      </c>
      <c r="K48" s="7">
        <v>0</v>
      </c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2">
        <f>SUM(J50:J55)</f>
        <v>542421</v>
      </c>
      <c r="K49" s="52">
        <f>SUM(K50:K55)</f>
        <v>549517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502061</v>
      </c>
      <c r="K50" s="7">
        <v>504290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12270</v>
      </c>
      <c r="K51" s="7">
        <v>13294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>
        <v>0</v>
      </c>
      <c r="K52" s="7">
        <v>0</v>
      </c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1161</v>
      </c>
      <c r="K53" s="7">
        <v>1242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26740</v>
      </c>
      <c r="K54" s="7">
        <v>30291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189</v>
      </c>
      <c r="K55" s="7">
        <v>400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2">
        <f>SUM(J57:J63)</f>
        <v>56671</v>
      </c>
      <c r="K56" s="52">
        <f>SUM(K57:K63)</f>
        <v>89703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>
        <v>0</v>
      </c>
      <c r="K57" s="7">
        <v>0</v>
      </c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0</v>
      </c>
      <c r="K58" s="7">
        <v>0</v>
      </c>
    </row>
    <row r="59" spans="1:11" ht="12.75">
      <c r="A59" s="206" t="s">
        <v>241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0</v>
      </c>
      <c r="K59" s="7">
        <v>0</v>
      </c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>
        <v>0</v>
      </c>
      <c r="K60" s="7">
        <v>0</v>
      </c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0</v>
      </c>
      <c r="K61" s="7">
        <v>0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56671</v>
      </c>
      <c r="K62" s="7">
        <v>89703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0</v>
      </c>
      <c r="K63" s="7">
        <v>0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2595</v>
      </c>
      <c r="K64" s="7">
        <v>21908</v>
      </c>
    </row>
    <row r="65" spans="1:11" ht="12.75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1460</v>
      </c>
      <c r="K65" s="7">
        <v>1141</v>
      </c>
    </row>
    <row r="66" spans="1:11" ht="12.75">
      <c r="A66" s="195" t="s">
        <v>240</v>
      </c>
      <c r="B66" s="196"/>
      <c r="C66" s="196"/>
      <c r="D66" s="196"/>
      <c r="E66" s="196"/>
      <c r="F66" s="196"/>
      <c r="G66" s="196"/>
      <c r="H66" s="197"/>
      <c r="I66" s="1">
        <v>60</v>
      </c>
      <c r="J66" s="52">
        <f>J7+J8+J40+J65</f>
        <v>1111296</v>
      </c>
      <c r="K66" s="52">
        <f>K7+K8+K40+K65</f>
        <v>1183134</v>
      </c>
    </row>
    <row r="67" spans="1:11" ht="12.75">
      <c r="A67" s="209" t="s">
        <v>91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>
        <v>74972</v>
      </c>
      <c r="K67" s="8">
        <v>74972</v>
      </c>
    </row>
    <row r="68" spans="1:11" ht="12.75">
      <c r="A68" s="212" t="s">
        <v>58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2" t="s">
        <v>191</v>
      </c>
      <c r="B69" s="193"/>
      <c r="C69" s="193"/>
      <c r="D69" s="193"/>
      <c r="E69" s="193"/>
      <c r="F69" s="193"/>
      <c r="G69" s="193"/>
      <c r="H69" s="194"/>
      <c r="I69" s="3">
        <v>62</v>
      </c>
      <c r="J69" s="53">
        <f>J70+J71+J72+J78+J79+J82+J85</f>
        <v>528112</v>
      </c>
      <c r="K69" s="53">
        <f>K70+K71+K72+K78+K79+K82+K85</f>
        <v>531300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180644</v>
      </c>
      <c r="K70" s="7">
        <v>180644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0</v>
      </c>
      <c r="K71" s="7">
        <v>0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2">
        <f>J73+J74-J75+J76+J77</f>
        <v>81713</v>
      </c>
      <c r="K72" s="52">
        <f>K73+K74+K75+K76+K77</f>
        <v>81660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9032</v>
      </c>
      <c r="K73" s="7">
        <v>9032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0</v>
      </c>
      <c r="K74" s="7">
        <v>0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0</v>
      </c>
      <c r="K75" s="7">
        <v>0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0</v>
      </c>
      <c r="K76" s="7">
        <v>0</v>
      </c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72681</v>
      </c>
      <c r="K77" s="7">
        <v>72628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8548</v>
      </c>
      <c r="K78" s="7">
        <v>7302</v>
      </c>
    </row>
    <row r="79" spans="1:11" ht="12.75">
      <c r="A79" s="206" t="s">
        <v>237</v>
      </c>
      <c r="B79" s="207"/>
      <c r="C79" s="207"/>
      <c r="D79" s="207"/>
      <c r="E79" s="207"/>
      <c r="F79" s="207"/>
      <c r="G79" s="207"/>
      <c r="H79" s="208"/>
      <c r="I79" s="1">
        <v>72</v>
      </c>
      <c r="J79" s="52">
        <f>J80-J81</f>
        <v>243072</v>
      </c>
      <c r="K79" s="52">
        <f>K80-K81</f>
        <v>257207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243072</v>
      </c>
      <c r="K80" s="7">
        <v>257207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0</v>
      </c>
      <c r="K81" s="7">
        <v>0</v>
      </c>
    </row>
    <row r="82" spans="1:11" ht="12.75">
      <c r="A82" s="206" t="s">
        <v>238</v>
      </c>
      <c r="B82" s="207"/>
      <c r="C82" s="207"/>
      <c r="D82" s="207"/>
      <c r="E82" s="207"/>
      <c r="F82" s="207"/>
      <c r="G82" s="207"/>
      <c r="H82" s="208"/>
      <c r="I82" s="1">
        <v>75</v>
      </c>
      <c r="J82" s="52">
        <f>J83-J84</f>
        <v>14135</v>
      </c>
      <c r="K82" s="52">
        <f>K83-K84</f>
        <v>4487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14135</v>
      </c>
      <c r="K83" s="7">
        <v>4487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0</v>
      </c>
      <c r="K84" s="7">
        <v>0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0</v>
      </c>
      <c r="K85" s="7">
        <v>0</v>
      </c>
    </row>
    <row r="86" spans="1:11" ht="12.75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0</v>
      </c>
      <c r="K87" s="7">
        <v>0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>
        <v>0</v>
      </c>
      <c r="K88" s="7">
        <v>0</v>
      </c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0</v>
      </c>
      <c r="K89" s="7">
        <v>0</v>
      </c>
    </row>
    <row r="90" spans="1:11" ht="12.75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2">
        <f>SUM(J91:J99)</f>
        <v>176402</v>
      </c>
      <c r="K90" s="52">
        <f>SUM(K91:K99)</f>
        <v>178383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0</v>
      </c>
      <c r="K91" s="7">
        <v>0</v>
      </c>
    </row>
    <row r="92" spans="1:11" ht="12.75">
      <c r="A92" s="206" t="s">
        <v>242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0</v>
      </c>
      <c r="K92" s="7">
        <v>0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155088</v>
      </c>
      <c r="K93" s="7">
        <v>162282</v>
      </c>
    </row>
    <row r="94" spans="1:11" ht="12.75">
      <c r="A94" s="206" t="s">
        <v>243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>
        <v>0</v>
      </c>
      <c r="K94" s="7">
        <v>0</v>
      </c>
    </row>
    <row r="95" spans="1:11" ht="12.75">
      <c r="A95" s="206" t="s">
        <v>244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18976</v>
      </c>
      <c r="K95" s="7">
        <v>13862</v>
      </c>
    </row>
    <row r="96" spans="1:11" ht="12.75">
      <c r="A96" s="206" t="s">
        <v>245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>
        <v>0</v>
      </c>
      <c r="K96" s="7">
        <v>0</v>
      </c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>
        <v>0</v>
      </c>
      <c r="K97" s="7">
        <v>0</v>
      </c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2338</v>
      </c>
      <c r="K98" s="7">
        <v>2239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0</v>
      </c>
      <c r="K99" s="7">
        <v>0</v>
      </c>
    </row>
    <row r="100" spans="1:11" ht="12.75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2">
        <f>SUM(J101:J112)</f>
        <v>404891</v>
      </c>
      <c r="K100" s="52">
        <f>SUM(K101:K112)</f>
        <v>471560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4786</v>
      </c>
      <c r="K101" s="7">
        <v>9164</v>
      </c>
    </row>
    <row r="102" spans="1:11" ht="12.75">
      <c r="A102" s="206" t="s">
        <v>242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0</v>
      </c>
      <c r="K102" s="7">
        <v>0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114182</v>
      </c>
      <c r="K103" s="7">
        <v>119358</v>
      </c>
    </row>
    <row r="104" spans="1:11" ht="12.75">
      <c r="A104" s="206" t="s">
        <v>243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20</v>
      </c>
      <c r="K104" s="7">
        <v>20</v>
      </c>
    </row>
    <row r="105" spans="1:11" ht="12.75">
      <c r="A105" s="206" t="s">
        <v>244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216195</v>
      </c>
      <c r="K105" s="7">
        <v>273205</v>
      </c>
    </row>
    <row r="106" spans="1:11" ht="12.75">
      <c r="A106" s="206" t="s">
        <v>245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0</v>
      </c>
      <c r="K106" s="7">
        <v>0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>
        <v>0</v>
      </c>
      <c r="K107" s="7">
        <v>0</v>
      </c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10920</v>
      </c>
      <c r="K108" s="7">
        <v>10648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1056</v>
      </c>
      <c r="K109" s="7">
        <v>873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52592</v>
      </c>
      <c r="K110" s="7">
        <v>52592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>
        <v>0</v>
      </c>
      <c r="K111" s="7">
        <v>0</v>
      </c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5140</v>
      </c>
      <c r="K112" s="7">
        <v>5700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1891</v>
      </c>
      <c r="K113" s="7">
        <v>1891</v>
      </c>
    </row>
    <row r="114" spans="1:11" ht="12.75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2">
        <f>J69+J86+J90+J100+J113</f>
        <v>1111296</v>
      </c>
      <c r="K114" s="52">
        <f>K69+K86+K90+K100+K113</f>
        <v>1183134</v>
      </c>
    </row>
    <row r="115" spans="1:11" ht="12.75">
      <c r="A115" s="220" t="s">
        <v>57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74972</v>
      </c>
      <c r="K115" s="8">
        <v>74972</v>
      </c>
    </row>
    <row r="116" spans="1:11" ht="12.75">
      <c r="A116" s="212" t="s">
        <v>308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2" t="s">
        <v>186</v>
      </c>
      <c r="B117" s="193"/>
      <c r="C117" s="193"/>
      <c r="D117" s="193"/>
      <c r="E117" s="193"/>
      <c r="F117" s="193"/>
      <c r="G117" s="193"/>
      <c r="H117" s="193"/>
      <c r="I117" s="226"/>
      <c r="J117" s="226"/>
      <c r="K117" s="227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0</v>
      </c>
      <c r="K118" s="7">
        <v>0</v>
      </c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>
        <v>0</v>
      </c>
      <c r="K119" s="8">
        <v>0</v>
      </c>
    </row>
    <row r="120" spans="1:11" ht="12.75">
      <c r="A120" s="231" t="s">
        <v>309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A16" sqref="A16:H16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2" t="s">
        <v>345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3" t="s">
        <v>338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4" t="s">
        <v>59</v>
      </c>
      <c r="B4" s="234"/>
      <c r="C4" s="234"/>
      <c r="D4" s="234"/>
      <c r="E4" s="234"/>
      <c r="F4" s="234"/>
      <c r="G4" s="234"/>
      <c r="H4" s="234"/>
      <c r="I4" s="57" t="s">
        <v>278</v>
      </c>
      <c r="J4" s="235" t="s">
        <v>317</v>
      </c>
      <c r="K4" s="235"/>
      <c r="L4" s="235" t="s">
        <v>318</v>
      </c>
      <c r="M4" s="235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2" t="s">
        <v>26</v>
      </c>
      <c r="B7" s="193"/>
      <c r="C7" s="193"/>
      <c r="D7" s="193"/>
      <c r="E7" s="193"/>
      <c r="F7" s="193"/>
      <c r="G7" s="193"/>
      <c r="H7" s="194"/>
      <c r="I7" s="3">
        <v>111</v>
      </c>
      <c r="J7" s="53">
        <f>SUM(J8:J9)</f>
        <v>1259554</v>
      </c>
      <c r="K7" s="53">
        <f>SUM(K8:K9)</f>
        <v>303407</v>
      </c>
      <c r="L7" s="53">
        <f>SUM(L8:L9)</f>
        <v>1288307</v>
      </c>
      <c r="M7" s="53">
        <f>SUM(M8:M9)</f>
        <v>308870</v>
      </c>
    </row>
    <row r="8" spans="1:13" ht="12.75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1244871</v>
      </c>
      <c r="K8" s="7">
        <v>289888</v>
      </c>
      <c r="L8" s="7">
        <v>1281525</v>
      </c>
      <c r="M8" s="7">
        <v>304426</v>
      </c>
    </row>
    <row r="9" spans="1:13" ht="12.75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14683</v>
      </c>
      <c r="K9" s="7">
        <v>13519</v>
      </c>
      <c r="L9" s="7">
        <v>6782</v>
      </c>
      <c r="M9" s="7">
        <v>4444</v>
      </c>
    </row>
    <row r="10" spans="1:13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2">
        <f>J11+J12+J16+J20+J21+J22+J25+J26</f>
        <v>1227848</v>
      </c>
      <c r="K10" s="52">
        <f>K11+K12+K16+K20+K21+K22+K25+K26</f>
        <v>311529</v>
      </c>
      <c r="L10" s="52">
        <f>L11+L12+L16+L20+L21+L22+L25+L26</f>
        <v>1265811</v>
      </c>
      <c r="M10" s="52">
        <f>M11+M12+M16+M20+M21+M22+M25+M26</f>
        <v>304971</v>
      </c>
    </row>
    <row r="11" spans="1:13" ht="12.75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2273</v>
      </c>
      <c r="K11" s="7">
        <v>-2907</v>
      </c>
      <c r="L11" s="7">
        <v>2160</v>
      </c>
      <c r="M11" s="7">
        <v>-3265</v>
      </c>
    </row>
    <row r="12" spans="1:13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2">
        <f>SUM(J13:J15)</f>
        <v>940810</v>
      </c>
      <c r="K12" s="52">
        <f>SUM(K13:K15)</f>
        <v>230852</v>
      </c>
      <c r="L12" s="52">
        <f>SUM(L13:L15)</f>
        <v>1004449</v>
      </c>
      <c r="M12" s="52">
        <f>SUM(M13:M15)</f>
        <v>244476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755225</v>
      </c>
      <c r="K13" s="7">
        <v>181759</v>
      </c>
      <c r="L13" s="7">
        <v>824278</v>
      </c>
      <c r="M13" s="7">
        <v>199154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19097</v>
      </c>
      <c r="K14" s="7">
        <v>5762</v>
      </c>
      <c r="L14" s="7">
        <v>24573</v>
      </c>
      <c r="M14" s="7">
        <v>8325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166488</v>
      </c>
      <c r="K15" s="7">
        <v>43331</v>
      </c>
      <c r="L15" s="7">
        <v>155598</v>
      </c>
      <c r="M15" s="7">
        <v>36997</v>
      </c>
    </row>
    <row r="16" spans="1:13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2">
        <f>SUM(J17:J19)</f>
        <v>117801</v>
      </c>
      <c r="K16" s="52">
        <f>SUM(K17:K19)</f>
        <v>28724</v>
      </c>
      <c r="L16" s="52">
        <f>SUM(L17:L19)</f>
        <v>113576</v>
      </c>
      <c r="M16" s="52">
        <f>SUM(M17:M19)</f>
        <v>28121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74854</v>
      </c>
      <c r="K17" s="7">
        <v>18994</v>
      </c>
      <c r="L17" s="7">
        <v>72844</v>
      </c>
      <c r="M17" s="7">
        <v>18076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26251</v>
      </c>
      <c r="K18" s="7">
        <v>5671</v>
      </c>
      <c r="L18" s="7">
        <v>24462</v>
      </c>
      <c r="M18" s="7">
        <v>5996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16696</v>
      </c>
      <c r="K19" s="7">
        <v>4059</v>
      </c>
      <c r="L19" s="7">
        <v>16270</v>
      </c>
      <c r="M19" s="7">
        <v>4049</v>
      </c>
    </row>
    <row r="20" spans="1:13" ht="12.75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61917</v>
      </c>
      <c r="K20" s="7">
        <v>14983</v>
      </c>
      <c r="L20" s="7">
        <v>45411</v>
      </c>
      <c r="M20" s="7">
        <v>1407</v>
      </c>
    </row>
    <row r="21" spans="1:13" ht="12.75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41778</v>
      </c>
      <c r="K21" s="7">
        <v>9709</v>
      </c>
      <c r="L21" s="7">
        <v>40019</v>
      </c>
      <c r="M21" s="7">
        <v>11998</v>
      </c>
    </row>
    <row r="22" spans="1:13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2">
        <f>J23+J24</f>
        <v>25</v>
      </c>
      <c r="K22" s="52">
        <f>SUM(K23:K24)</f>
        <v>25</v>
      </c>
      <c r="L22" s="52">
        <f>SUM(L23:L24)</f>
        <v>0</v>
      </c>
      <c r="M22" s="52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25</v>
      </c>
      <c r="K24" s="7">
        <v>25</v>
      </c>
      <c r="L24" s="7">
        <v>0</v>
      </c>
      <c r="M24" s="7">
        <v>0</v>
      </c>
    </row>
    <row r="25" spans="1:13" ht="12.75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63244</v>
      </c>
      <c r="K26" s="7">
        <v>30143</v>
      </c>
      <c r="L26" s="7">
        <v>60196</v>
      </c>
      <c r="M26" s="7">
        <v>22234</v>
      </c>
    </row>
    <row r="27" spans="1:13" ht="12.75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2">
        <f>SUM(J28:J32)</f>
        <v>5147</v>
      </c>
      <c r="K27" s="52">
        <f>SUM(K28:K32)</f>
        <v>3496</v>
      </c>
      <c r="L27" s="52">
        <f>SUM(L28:L32)</f>
        <v>4541</v>
      </c>
      <c r="M27" s="52">
        <f>SUM(M28:M32)</f>
        <v>3082</v>
      </c>
    </row>
    <row r="28" spans="1:13" ht="12.75">
      <c r="A28" s="195" t="s">
        <v>226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5147</v>
      </c>
      <c r="K29" s="7">
        <v>3496</v>
      </c>
      <c r="L29" s="7">
        <v>4541</v>
      </c>
      <c r="M29" s="7">
        <v>3082</v>
      </c>
    </row>
    <row r="30" spans="1:13" ht="12.75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5" t="s">
        <v>222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2">
        <f>SUM(J34:J37)</f>
        <v>17696</v>
      </c>
      <c r="K33" s="52">
        <f>SUM(K34:K37)</f>
        <v>7750</v>
      </c>
      <c r="L33" s="52">
        <f>L34+L35+L36+L37</f>
        <v>21179</v>
      </c>
      <c r="M33" s="52">
        <f>M34+M35+M36+M37+M38+M38+M39+M40+M41</f>
        <v>10318</v>
      </c>
    </row>
    <row r="34" spans="1:13" ht="12.75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17696</v>
      </c>
      <c r="K35" s="7">
        <v>7750</v>
      </c>
      <c r="L35" s="7">
        <v>21179</v>
      </c>
      <c r="M35" s="7">
        <v>10318</v>
      </c>
    </row>
    <row r="36" spans="1:13" ht="12.75">
      <c r="A36" s="195" t="s">
        <v>223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5" t="s">
        <v>224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5" t="s">
        <v>225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2">
        <f>J7+J27+J38+J40</f>
        <v>1264701</v>
      </c>
      <c r="K42" s="52">
        <f>K7+K27+K38+K40</f>
        <v>306903</v>
      </c>
      <c r="L42" s="52">
        <f>L7+L27+L38+L40</f>
        <v>1292848</v>
      </c>
      <c r="M42" s="52">
        <f>M7+M27+M38+M40</f>
        <v>311952</v>
      </c>
    </row>
    <row r="43" spans="1:13" ht="12.75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2">
        <f>J10+J33+J39+J41</f>
        <v>1245544</v>
      </c>
      <c r="K43" s="52">
        <f>K10+K33+K39+K41</f>
        <v>319279</v>
      </c>
      <c r="L43" s="52">
        <f>L10+L33+L39+L41</f>
        <v>1286990</v>
      </c>
      <c r="M43" s="52">
        <f>M10+M33+M39+M41</f>
        <v>315289</v>
      </c>
    </row>
    <row r="44" spans="1:13" ht="12.75">
      <c r="A44" s="195" t="s">
        <v>235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2">
        <f>J42-J43</f>
        <v>19157</v>
      </c>
      <c r="K44" s="52">
        <f>K42-K43</f>
        <v>-12376</v>
      </c>
      <c r="L44" s="52">
        <f>L42-L43</f>
        <v>5858</v>
      </c>
      <c r="M44" s="52">
        <f>M42-M43</f>
        <v>-3337</v>
      </c>
    </row>
    <row r="45" spans="1:13" ht="12.75">
      <c r="A45" s="215" t="s">
        <v>217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2">
        <f>IF(J42&gt;J43,J42-J43,0)</f>
        <v>19157</v>
      </c>
      <c r="K45" s="52">
        <f>IF(K42&gt;K43,K42-K43,0)</f>
        <v>0</v>
      </c>
      <c r="L45" s="52">
        <f>IF(L42&gt;L43,L42-L43,0)</f>
        <v>5858</v>
      </c>
      <c r="M45" s="52">
        <f>IF(M42&gt;M43,M42-M43,0)</f>
        <v>0</v>
      </c>
    </row>
    <row r="46" spans="1:13" ht="12.75">
      <c r="A46" s="215" t="s">
        <v>218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2">
        <f>IF(J43&gt;J42,J43-J42,0)</f>
        <v>0</v>
      </c>
      <c r="K46" s="52">
        <f>IF(K43&gt;K42,K43-K42,0)</f>
        <v>12376</v>
      </c>
      <c r="L46" s="52"/>
      <c r="M46" s="52">
        <f>IF(M43&gt;M42,M43-M42,0)</f>
        <v>3337</v>
      </c>
    </row>
    <row r="47" spans="1:13" ht="12.75">
      <c r="A47" s="195" t="s">
        <v>342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5022</v>
      </c>
      <c r="K47" s="7">
        <v>-1158</v>
      </c>
      <c r="L47" s="7">
        <v>1371</v>
      </c>
      <c r="M47" s="7">
        <v>5223</v>
      </c>
    </row>
    <row r="48" spans="1:13" ht="12.75">
      <c r="A48" s="195" t="s">
        <v>236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2">
        <f>J44-J47</f>
        <v>14135</v>
      </c>
      <c r="K48" s="52">
        <f>K44-K47</f>
        <v>-11218</v>
      </c>
      <c r="L48" s="52">
        <f>L44-L47</f>
        <v>4487</v>
      </c>
      <c r="M48" s="52">
        <f>M44-M47</f>
        <v>-8560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2">
        <f>IF(J48&gt;0,J48,0)</f>
        <v>14135</v>
      </c>
      <c r="K49" s="52">
        <f>IF(K48&gt;0,K48,0)</f>
        <v>0</v>
      </c>
      <c r="L49" s="52">
        <f>IF(L48&gt;0,L48,0)</f>
        <v>4487</v>
      </c>
      <c r="M49" s="52">
        <f>IF(M48&gt;0,M48,0)</f>
        <v>0</v>
      </c>
    </row>
    <row r="50" spans="1:13" ht="12.75">
      <c r="A50" s="239" t="s">
        <v>219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0">
        <f>IF(J48&lt;0,-J48,0)</f>
        <v>0</v>
      </c>
      <c r="K50" s="60">
        <f>IF(K48&lt;0,-K48,0)</f>
        <v>11218</v>
      </c>
      <c r="L50" s="60">
        <f>IF(L48&lt;0,-L48,0)</f>
        <v>0</v>
      </c>
      <c r="M50" s="60">
        <f>IF(M48&lt;0,-M48,0)</f>
        <v>8560</v>
      </c>
    </row>
    <row r="51" spans="1:13" ht="12.75" customHeight="1">
      <c r="A51" s="212" t="s">
        <v>310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2" t="s">
        <v>187</v>
      </c>
      <c r="B52" s="193"/>
      <c r="C52" s="193"/>
      <c r="D52" s="193"/>
      <c r="E52" s="193"/>
      <c r="F52" s="193"/>
      <c r="G52" s="193"/>
      <c r="H52" s="193"/>
      <c r="I52" s="54"/>
      <c r="J52" s="54"/>
      <c r="K52" s="54"/>
      <c r="L52" s="54"/>
      <c r="M52" s="61"/>
    </row>
    <row r="53" spans="1:13" ht="12.75">
      <c r="A53" s="236" t="s">
        <v>233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234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1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2" t="s">
        <v>204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>
        <v>14135</v>
      </c>
      <c r="K56" s="6">
        <v>-11218</v>
      </c>
      <c r="L56" s="6">
        <v>4487</v>
      </c>
      <c r="M56" s="6">
        <v>-8560</v>
      </c>
    </row>
    <row r="57" spans="1:13" ht="12.75">
      <c r="A57" s="195" t="s">
        <v>220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5" t="s">
        <v>227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.75">
      <c r="A59" s="195" t="s">
        <v>228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229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230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231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232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221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12.75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0">
        <f>J56+J66</f>
        <v>14135</v>
      </c>
      <c r="K67" s="60">
        <f>K56+K66</f>
        <v>-11218</v>
      </c>
      <c r="L67" s="60">
        <f>L56+L66</f>
        <v>4487</v>
      </c>
      <c r="M67" s="60">
        <f>M56+M66</f>
        <v>-8560</v>
      </c>
    </row>
    <row r="68" spans="1:13" ht="12.75" customHeight="1">
      <c r="A68" s="246" t="s">
        <v>311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36" t="s">
        <v>233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43" t="s">
        <v>234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A38" sqref="A38:H38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3" t="s">
        <v>164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346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339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65" t="s">
        <v>278</v>
      </c>
      <c r="J4" s="66" t="s">
        <v>317</v>
      </c>
      <c r="K4" s="66" t="s">
        <v>318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7">
        <v>2</v>
      </c>
      <c r="J5" s="68" t="s">
        <v>281</v>
      </c>
      <c r="K5" s="68" t="s">
        <v>282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19157</v>
      </c>
      <c r="K7" s="7">
        <v>5858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61899</v>
      </c>
      <c r="K8" s="7">
        <v>45411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>
        <v>65751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1953</v>
      </c>
      <c r="K10" s="7">
        <v>0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15769</v>
      </c>
      <c r="K11" s="7">
        <v>0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825</v>
      </c>
      <c r="K12" s="7">
        <v>319</v>
      </c>
    </row>
    <row r="13" spans="1:11" ht="12.75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63">
        <f>SUM(J7:J12)</f>
        <v>99603</v>
      </c>
      <c r="K13" s="52">
        <f>SUM(K7:K12)</f>
        <v>117339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50862</v>
      </c>
      <c r="K14" s="7">
        <v>455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43713</v>
      </c>
      <c r="K15" s="7">
        <v>7095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0</v>
      </c>
      <c r="K16" s="7">
        <v>35532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5155</v>
      </c>
      <c r="K17" s="7">
        <v>1300</v>
      </c>
    </row>
    <row r="18" spans="1:11" ht="12.75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63">
        <f>SUM(J14:J17)</f>
        <v>99730</v>
      </c>
      <c r="K18" s="52">
        <f>SUM(K14:K17)</f>
        <v>44382</v>
      </c>
    </row>
    <row r="19" spans="1:11" ht="12.75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63">
        <f>IF(J13&gt;J18,J13-J18,0)</f>
        <v>0</v>
      </c>
      <c r="K19" s="52">
        <f>IF(K13&gt;K18,K13-K18,0)</f>
        <v>72957</v>
      </c>
    </row>
    <row r="20" spans="1:11" ht="12.75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63">
        <f>IF(J18&gt;J13,J18-J13,0)</f>
        <v>127</v>
      </c>
      <c r="K20" s="52">
        <f>IF(K18&gt;K13,K18-K13,0)</f>
        <v>0</v>
      </c>
    </row>
    <row r="21" spans="1:11" ht="12.75">
      <c r="A21" s="212" t="s">
        <v>159</v>
      </c>
      <c r="B21" s="223"/>
      <c r="C21" s="223"/>
      <c r="D21" s="223"/>
      <c r="E21" s="223"/>
      <c r="F21" s="223"/>
      <c r="G21" s="223"/>
      <c r="H21" s="223"/>
      <c r="I21" s="257"/>
      <c r="J21" s="257"/>
      <c r="K21" s="258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0</v>
      </c>
      <c r="K22" s="7">
        <v>0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>
        <v>0</v>
      </c>
      <c r="K23" s="7">
        <v>0</v>
      </c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0</v>
      </c>
      <c r="K24" s="7">
        <v>0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0</v>
      </c>
      <c r="K25" s="7">
        <v>0</v>
      </c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0</v>
      </c>
      <c r="K26" s="7">
        <v>0</v>
      </c>
    </row>
    <row r="27" spans="1:11" ht="12.75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20581</v>
      </c>
      <c r="K28" s="7">
        <v>22785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0</v>
      </c>
      <c r="K29" s="7">
        <v>0</v>
      </c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0</v>
      </c>
      <c r="K30" s="7">
        <v>0</v>
      </c>
    </row>
    <row r="31" spans="1:11" ht="12.75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63">
        <f>SUM(J28:J30)</f>
        <v>20581</v>
      </c>
      <c r="K31" s="52">
        <f>SUM(K28:K30)</f>
        <v>22785</v>
      </c>
    </row>
    <row r="32" spans="1:11" ht="12.75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63">
        <f>IF(J31&gt;J27,J31-J27,0)</f>
        <v>20581</v>
      </c>
      <c r="K33" s="52">
        <f>IF(K31&gt;K27,K31-K27,0)</f>
        <v>22785</v>
      </c>
    </row>
    <row r="34" spans="1:11" ht="12.75">
      <c r="A34" s="212" t="s">
        <v>160</v>
      </c>
      <c r="B34" s="223"/>
      <c r="C34" s="223"/>
      <c r="D34" s="223"/>
      <c r="E34" s="223"/>
      <c r="F34" s="223"/>
      <c r="G34" s="223"/>
      <c r="H34" s="223"/>
      <c r="I34" s="257"/>
      <c r="J34" s="257"/>
      <c r="K34" s="258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>
        <v>0</v>
      </c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19548</v>
      </c>
      <c r="K36" s="7">
        <v>2082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195</v>
      </c>
      <c r="K37" s="7">
        <v>152</v>
      </c>
    </row>
    <row r="38" spans="1:11" ht="12.75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63">
        <f>J35+J36+J37</f>
        <v>19743</v>
      </c>
      <c r="K38" s="52">
        <f>SUM(K35:K37)</f>
        <v>2234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0</v>
      </c>
      <c r="K39" s="7">
        <v>0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0</v>
      </c>
      <c r="K40" s="7">
        <v>0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>
        <v>0</v>
      </c>
      <c r="K41" s="7">
        <v>0</v>
      </c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>
        <v>0</v>
      </c>
      <c r="K42" s="7">
        <v>0</v>
      </c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2439</v>
      </c>
      <c r="K43" s="7">
        <v>33093</v>
      </c>
    </row>
    <row r="44" spans="1:11" ht="12.75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63">
        <f>SUM(J39:J43)</f>
        <v>2439</v>
      </c>
      <c r="K44" s="52">
        <f>SUM(K39:K43)</f>
        <v>33093</v>
      </c>
    </row>
    <row r="45" spans="1:11" ht="12.75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63">
        <f>IF(J38&gt;J44,J38-J44,0)</f>
        <v>17304</v>
      </c>
      <c r="K45" s="52">
        <f>IF(K38&gt;K44,K38-K44,0)</f>
        <v>0</v>
      </c>
    </row>
    <row r="46" spans="1:11" ht="12.75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63">
        <f>IF(J44&gt;J38,J44-J38,0)</f>
        <v>0</v>
      </c>
      <c r="K46" s="52">
        <f>IF(K44&gt;K38,K44-K38,0)</f>
        <v>30859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19313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IF(J20-J19+J33-J32+J46-J45&gt;0,J20-J19+J33-J32+J46-J45,0)</f>
        <v>3404</v>
      </c>
      <c r="K48" s="52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5999</v>
      </c>
      <c r="K49" s="7">
        <v>2595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0</v>
      </c>
      <c r="K50" s="7">
        <v>19313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3404</v>
      </c>
      <c r="K51" s="7"/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4">
        <f>J49+J50-J51</f>
        <v>2595</v>
      </c>
      <c r="K52" s="60">
        <f>K49+K50-K51</f>
        <v>21908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3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60" t="s">
        <v>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9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65" t="s">
        <v>278</v>
      </c>
      <c r="J4" s="66" t="s">
        <v>317</v>
      </c>
      <c r="K4" s="66" t="s">
        <v>318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71">
        <v>2</v>
      </c>
      <c r="J5" s="72" t="s">
        <v>281</v>
      </c>
      <c r="K5" s="72" t="s">
        <v>282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9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09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2" t="s">
        <v>159</v>
      </c>
      <c r="B22" s="223"/>
      <c r="C22" s="223"/>
      <c r="D22" s="223"/>
      <c r="E22" s="223"/>
      <c r="F22" s="223"/>
      <c r="G22" s="223"/>
      <c r="H22" s="223"/>
      <c r="I22" s="257"/>
      <c r="J22" s="257"/>
      <c r="K22" s="258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319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320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2" t="s">
        <v>160</v>
      </c>
      <c r="B35" s="223"/>
      <c r="C35" s="223"/>
      <c r="D35" s="223"/>
      <c r="E35" s="223"/>
      <c r="F35" s="223"/>
      <c r="G35" s="223"/>
      <c r="H35" s="223"/>
      <c r="I35" s="257">
        <v>0</v>
      </c>
      <c r="J35" s="257"/>
      <c r="K35" s="258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.75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09" t="s">
        <v>177</v>
      </c>
      <c r="B53" s="210"/>
      <c r="C53" s="210"/>
      <c r="D53" s="210"/>
      <c r="E53" s="210"/>
      <c r="F53" s="210"/>
      <c r="G53" s="210"/>
      <c r="H53" s="21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72" t="s">
        <v>280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4"/>
    </row>
    <row r="2" spans="1:12" ht="15.75">
      <c r="A2" s="42"/>
      <c r="B2" s="73"/>
      <c r="C2" s="284" t="s">
        <v>340</v>
      </c>
      <c r="D2" s="284"/>
      <c r="E2" s="285"/>
      <c r="F2" s="286" t="s">
        <v>347</v>
      </c>
      <c r="G2" s="287"/>
      <c r="H2" s="287"/>
      <c r="I2" s="73"/>
      <c r="J2" s="73"/>
      <c r="K2" s="73"/>
      <c r="L2" s="76"/>
    </row>
    <row r="3" spans="1:11" ht="23.25">
      <c r="A3" s="282" t="s">
        <v>59</v>
      </c>
      <c r="B3" s="282"/>
      <c r="C3" s="282"/>
      <c r="D3" s="282"/>
      <c r="E3" s="282"/>
      <c r="F3" s="282"/>
      <c r="G3" s="282"/>
      <c r="H3" s="282"/>
      <c r="I3" s="79" t="s">
        <v>303</v>
      </c>
      <c r="J3" s="80" t="s">
        <v>150</v>
      </c>
      <c r="K3" s="80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82">
        <v>2</v>
      </c>
      <c r="J4" s="81" t="s">
        <v>281</v>
      </c>
      <c r="K4" s="81" t="s">
        <v>282</v>
      </c>
    </row>
    <row r="5" spans="1:11" ht="12.75">
      <c r="A5" s="274" t="s">
        <v>283</v>
      </c>
      <c r="B5" s="275"/>
      <c r="C5" s="275"/>
      <c r="D5" s="275"/>
      <c r="E5" s="275"/>
      <c r="F5" s="275"/>
      <c r="G5" s="275"/>
      <c r="H5" s="275"/>
      <c r="I5" s="43">
        <v>1</v>
      </c>
      <c r="J5" s="44">
        <v>180644</v>
      </c>
      <c r="K5" s="44">
        <v>180644</v>
      </c>
    </row>
    <row r="6" spans="1:11" ht="12.75">
      <c r="A6" s="274" t="s">
        <v>284</v>
      </c>
      <c r="B6" s="275"/>
      <c r="C6" s="275"/>
      <c r="D6" s="275"/>
      <c r="E6" s="275"/>
      <c r="F6" s="275"/>
      <c r="G6" s="275"/>
      <c r="H6" s="275"/>
      <c r="I6" s="43">
        <v>2</v>
      </c>
      <c r="J6" s="45">
        <v>0</v>
      </c>
      <c r="K6" s="45">
        <v>0</v>
      </c>
    </row>
    <row r="7" spans="1:11" ht="12.75">
      <c r="A7" s="274" t="s">
        <v>285</v>
      </c>
      <c r="B7" s="275"/>
      <c r="C7" s="275"/>
      <c r="D7" s="275"/>
      <c r="E7" s="275"/>
      <c r="F7" s="275"/>
      <c r="G7" s="275"/>
      <c r="H7" s="275"/>
      <c r="I7" s="43">
        <v>3</v>
      </c>
      <c r="J7" s="45">
        <v>81713</v>
      </c>
      <c r="K7" s="45">
        <v>81660</v>
      </c>
    </row>
    <row r="8" spans="1:11" ht="12.75">
      <c r="A8" s="274" t="s">
        <v>286</v>
      </c>
      <c r="B8" s="275"/>
      <c r="C8" s="275"/>
      <c r="D8" s="275"/>
      <c r="E8" s="275"/>
      <c r="F8" s="275"/>
      <c r="G8" s="275"/>
      <c r="H8" s="275"/>
      <c r="I8" s="43">
        <v>4</v>
      </c>
      <c r="J8" s="45">
        <v>243072</v>
      </c>
      <c r="K8" s="45">
        <v>257207</v>
      </c>
    </row>
    <row r="9" spans="1:11" ht="12.75">
      <c r="A9" s="274" t="s">
        <v>287</v>
      </c>
      <c r="B9" s="275"/>
      <c r="C9" s="275"/>
      <c r="D9" s="275"/>
      <c r="E9" s="275"/>
      <c r="F9" s="275"/>
      <c r="G9" s="275"/>
      <c r="H9" s="275"/>
      <c r="I9" s="43">
        <v>5</v>
      </c>
      <c r="J9" s="45">
        <v>14135</v>
      </c>
      <c r="K9" s="45">
        <v>4487</v>
      </c>
    </row>
    <row r="10" spans="1:11" ht="12.75">
      <c r="A10" s="274" t="s">
        <v>288</v>
      </c>
      <c r="B10" s="275"/>
      <c r="C10" s="275"/>
      <c r="D10" s="275"/>
      <c r="E10" s="275"/>
      <c r="F10" s="275"/>
      <c r="G10" s="275"/>
      <c r="H10" s="275"/>
      <c r="I10" s="43">
        <v>6</v>
      </c>
      <c r="J10" s="45">
        <v>8548</v>
      </c>
      <c r="K10" s="45">
        <v>7302</v>
      </c>
    </row>
    <row r="11" spans="1:11" ht="12.75">
      <c r="A11" s="274" t="s">
        <v>289</v>
      </c>
      <c r="B11" s="275"/>
      <c r="C11" s="275"/>
      <c r="D11" s="275"/>
      <c r="E11" s="275"/>
      <c r="F11" s="275"/>
      <c r="G11" s="275"/>
      <c r="H11" s="275"/>
      <c r="I11" s="43">
        <v>7</v>
      </c>
      <c r="J11" s="45">
        <v>0</v>
      </c>
      <c r="K11" s="45">
        <v>0</v>
      </c>
    </row>
    <row r="12" spans="1:11" ht="12.75">
      <c r="A12" s="274" t="s">
        <v>290</v>
      </c>
      <c r="B12" s="275"/>
      <c r="C12" s="275"/>
      <c r="D12" s="275"/>
      <c r="E12" s="275"/>
      <c r="F12" s="275"/>
      <c r="G12" s="275"/>
      <c r="H12" s="275"/>
      <c r="I12" s="43">
        <v>8</v>
      </c>
      <c r="J12" s="45">
        <v>0</v>
      </c>
      <c r="K12" s="45">
        <v>0</v>
      </c>
    </row>
    <row r="13" spans="1:11" ht="12.75">
      <c r="A13" s="274" t="s">
        <v>291</v>
      </c>
      <c r="B13" s="275"/>
      <c r="C13" s="275"/>
      <c r="D13" s="275"/>
      <c r="E13" s="275"/>
      <c r="F13" s="275"/>
      <c r="G13" s="275"/>
      <c r="H13" s="275"/>
      <c r="I13" s="43">
        <v>9</v>
      </c>
      <c r="J13" s="45">
        <v>0</v>
      </c>
      <c r="K13" s="45">
        <v>0</v>
      </c>
    </row>
    <row r="14" spans="1:11" ht="12.75">
      <c r="A14" s="276" t="s">
        <v>292</v>
      </c>
      <c r="B14" s="277"/>
      <c r="C14" s="277"/>
      <c r="D14" s="277"/>
      <c r="E14" s="277"/>
      <c r="F14" s="277"/>
      <c r="G14" s="277"/>
      <c r="H14" s="277"/>
      <c r="I14" s="43">
        <v>10</v>
      </c>
      <c r="J14" s="77">
        <f>SUM(J5:J13)</f>
        <v>528112</v>
      </c>
      <c r="K14" s="77">
        <f>SUM(K5:K13)</f>
        <v>531300</v>
      </c>
    </row>
    <row r="15" spans="1:11" ht="12.75">
      <c r="A15" s="274" t="s">
        <v>293</v>
      </c>
      <c r="B15" s="275"/>
      <c r="C15" s="275"/>
      <c r="D15" s="275"/>
      <c r="E15" s="275"/>
      <c r="F15" s="275"/>
      <c r="G15" s="275"/>
      <c r="H15" s="275"/>
      <c r="I15" s="43">
        <v>11</v>
      </c>
      <c r="J15" s="45">
        <v>0</v>
      </c>
      <c r="K15" s="45">
        <v>0</v>
      </c>
    </row>
    <row r="16" spans="1:11" ht="12.75">
      <c r="A16" s="274" t="s">
        <v>294</v>
      </c>
      <c r="B16" s="275"/>
      <c r="C16" s="275"/>
      <c r="D16" s="275"/>
      <c r="E16" s="275"/>
      <c r="F16" s="275"/>
      <c r="G16" s="275"/>
      <c r="H16" s="275"/>
      <c r="I16" s="43">
        <v>12</v>
      </c>
      <c r="J16" s="45">
        <v>0</v>
      </c>
      <c r="K16" s="45">
        <v>0</v>
      </c>
    </row>
    <row r="17" spans="1:11" ht="12.75">
      <c r="A17" s="274" t="s">
        <v>295</v>
      </c>
      <c r="B17" s="275"/>
      <c r="C17" s="275"/>
      <c r="D17" s="275"/>
      <c r="E17" s="275"/>
      <c r="F17" s="275"/>
      <c r="G17" s="275"/>
      <c r="H17" s="275"/>
      <c r="I17" s="43">
        <v>13</v>
      </c>
      <c r="J17" s="45">
        <v>0</v>
      </c>
      <c r="K17" s="45">
        <v>0</v>
      </c>
    </row>
    <row r="18" spans="1:11" ht="12.75">
      <c r="A18" s="274" t="s">
        <v>296</v>
      </c>
      <c r="B18" s="275"/>
      <c r="C18" s="275"/>
      <c r="D18" s="275"/>
      <c r="E18" s="275"/>
      <c r="F18" s="275"/>
      <c r="G18" s="275"/>
      <c r="H18" s="275"/>
      <c r="I18" s="43">
        <v>14</v>
      </c>
      <c r="J18" s="45">
        <v>0</v>
      </c>
      <c r="K18" s="45">
        <v>0</v>
      </c>
    </row>
    <row r="19" spans="1:11" ht="12.75">
      <c r="A19" s="274" t="s">
        <v>297</v>
      </c>
      <c r="B19" s="275"/>
      <c r="C19" s="275"/>
      <c r="D19" s="275"/>
      <c r="E19" s="275"/>
      <c r="F19" s="275"/>
      <c r="G19" s="275"/>
      <c r="H19" s="275"/>
      <c r="I19" s="43">
        <v>15</v>
      </c>
      <c r="J19" s="45">
        <v>0</v>
      </c>
      <c r="K19" s="45">
        <v>0</v>
      </c>
    </row>
    <row r="20" spans="1:11" ht="12.75">
      <c r="A20" s="274" t="s">
        <v>298</v>
      </c>
      <c r="B20" s="275"/>
      <c r="C20" s="275"/>
      <c r="D20" s="275"/>
      <c r="E20" s="275"/>
      <c r="F20" s="275"/>
      <c r="G20" s="275"/>
      <c r="H20" s="275"/>
      <c r="I20" s="43">
        <v>16</v>
      </c>
      <c r="J20" s="45">
        <v>0</v>
      </c>
      <c r="K20" s="45">
        <v>0</v>
      </c>
    </row>
    <row r="21" spans="1:11" ht="12.75">
      <c r="A21" s="276" t="s">
        <v>299</v>
      </c>
      <c r="B21" s="277"/>
      <c r="C21" s="277"/>
      <c r="D21" s="277"/>
      <c r="E21" s="277"/>
      <c r="F21" s="277"/>
      <c r="G21" s="277"/>
      <c r="H21" s="277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6" t="s">
        <v>300</v>
      </c>
      <c r="B23" s="267"/>
      <c r="C23" s="267"/>
      <c r="D23" s="267"/>
      <c r="E23" s="267"/>
      <c r="F23" s="267"/>
      <c r="G23" s="267"/>
      <c r="H23" s="267"/>
      <c r="I23" s="46">
        <v>18</v>
      </c>
      <c r="J23" s="44">
        <v>0</v>
      </c>
      <c r="K23" s="44">
        <v>0</v>
      </c>
    </row>
    <row r="24" spans="1:11" ht="17.25" customHeight="1">
      <c r="A24" s="268" t="s">
        <v>301</v>
      </c>
      <c r="B24" s="269"/>
      <c r="C24" s="269"/>
      <c r="D24" s="269"/>
      <c r="E24" s="269"/>
      <c r="F24" s="269"/>
      <c r="G24" s="269"/>
      <c r="H24" s="269"/>
      <c r="I24" s="47">
        <v>19</v>
      </c>
      <c r="J24" s="78">
        <v>0</v>
      </c>
      <c r="K24" s="78">
        <v>0</v>
      </c>
    </row>
    <row r="25" spans="1:11" ht="30" customHeight="1">
      <c r="A25" s="270" t="s">
        <v>302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5:H5"/>
    <mergeCell ref="A6:H6"/>
    <mergeCell ref="C2:E2"/>
    <mergeCell ref="F2:H2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H22" sqref="H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279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314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 Dragičević</cp:lastModifiedBy>
  <cp:lastPrinted>2012-01-30T15:39:33Z</cp:lastPrinted>
  <dcterms:created xsi:type="dcterms:W3CDTF">2008-10-17T11:51:54Z</dcterms:created>
  <dcterms:modified xsi:type="dcterms:W3CDTF">2012-01-30T19:21:18Z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