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165" windowWidth="15600" windowHeight="1065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<sst xmlns="http://schemas.openxmlformats.org/spreadsheetml/2006/main" count="394" uniqueCount="343">
  <si>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</si>
  <si>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</si>
  <si>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</si>
  <si>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</si>
  <si>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</si>
  <si>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</si>
  <si>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</si>
  <si>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</si>
  <si>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</si>
  <si>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</si>
  <si>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</si>
  <si>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</si>
  <si>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</si>
  <si>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</si>
  <si>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</si>
  <si>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</si>
  <si>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</si>
  <si>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</si>
  <si>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</si>
  <si>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</si>
  <si>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</si>
  <si>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</si>
  <si>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</si>
  <si>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</si>
  <si>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</si>
  <si>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</si>
  <si>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</si>
  <si>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</si>
  <si>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</si>
  <si>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</si>
  <si>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</si>
  <si>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</si>
  <si>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</si>
  <si>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</si>
  <si>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</si>
  <si>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</si>
  <si>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</si>
  <si>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</si>
  <si>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</si>
  <si>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</si>
  <si>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</si>
  <si>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</si>
  <si>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</si>
  <si>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</si>
  <si>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</si>
  <si>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</si>
  <si>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</si>
  <si>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</si>
  <si>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</si>
  <si>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</si>
  <si>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</si>
  <si>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</si>
  <si>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</si>
  <si>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</si>
  <si>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</si>
  <si>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</si>
  <si>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</si>
  <si>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</si>
  <si>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</si>
  <si>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</si>
  <si>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</si>
  <si>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</si>
  <si>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</si>
  <si>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</si>
  <si>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</si>
  <si>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</si>
  <si>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</si>
  <si>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</si>
  <si>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</si>
  <si>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</si>
  <si>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</si>
  <si>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</si>
  <si>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</si>
  <si>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</si>
  <si>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</si>
  <si>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</si>
  <si>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</si>
  <si>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</si>
  <si>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</si>
  <si>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</si>
  <si>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</si>
  <si>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</si>
  <si>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</si>
  <si>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</si>
  <si>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</si>
  <si>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</si>
  <si>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</si>
  <si>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</si>
  <si>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</si>
  <si>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</si>
  <si>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</si>
  <si>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</si>
  <si>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</si>
  <si>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</si>
  <si>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</si>
  <si>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</si>
  <si>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</si>
  <si>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</si>
  <si>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</si>
  <si>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</si>
  <si>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</si>
  <si>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</si>
  <si>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</si>
  <si>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</si>
  <si>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</si>
  <si>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</si>
  <si>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</si>
  <si>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</si>
  <si>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</si>
  <si>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</si>
  <si>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</si>
  <si>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</si>
  <si>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</si>
  <si>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</si>
  <si>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</si>
  <si>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</si>
  <si>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</si>
  <si>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</si>
  <si>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</si>
  <si>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</si>
  <si>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</si>
  <si>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</si>
  <si>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</si>
  <si>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</si>
  <si>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</si>
  <si>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</si>
  <si>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</si>
  <si>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</si>
  <si>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</si>
  <si>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</si>
  <si>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</si>
  <si>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</si>
  <si>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</si>
  <si>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</si>
  <si>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</si>
  <si>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</si>
  <si>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</si>
  <si>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</si>
  <si>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</si>
  <si>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</si>
  <si>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</si>
  <si>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</si>
  <si>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</si>
  <si>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</si>
  <si>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</si>
  <si>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</si>
  <si>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</si>
  <si>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</si>
  <si>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</si>
  <si>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</si>
  <si>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</si>
  <si>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</si>
  <si>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</si>
  <si>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</si>
  <si>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</si>
  <si>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</si>
  <si>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</si>
  <si>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</si>
  <si>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</si>
  <si>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</si>
  <si>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</si>
  <si>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</si>
  <si>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</si>
  <si>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</si>
  <si>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</si>
  <si>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</si>
  <si>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</si>
  <si>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</si>
  <si>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</si>
  <si>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</si>
  <si>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</si>
  <si>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</si>
  <si>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</si>
  <si>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</si>
  <si>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</si>
  <si>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</si>
  <si>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</si>
  <si>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</si>
  <si>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</si>
  <si>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</si>
  <si>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</si>
  <si>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</si>
  <si>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</si>
  <si>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</si>
  <si>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</si>
  <si>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</si>
  <si>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</si>
  <si>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</si>
  <si>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</si>
  <si>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</si>
  <si>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</si>
  <si>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</si>
  <si>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</si>
  <si>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</si>
  <si>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</si>
  <si>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</si>
  <si>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</si>
  <si>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</si>
  <si>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</si>
  <si>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</si>
  <si>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</si>
  <si>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</si>
  <si>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</si>
  <si>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</si>
  <si>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</si>
  <si>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</si>
  <si>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</si>
  <si>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</si>
  <si>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</si>
  <si>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</si>
  <si>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</si>
  <si>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</si>
  <si>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</si>
  <si>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</si>
  <si>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</si>
  <si>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</si>
  <si>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</si>
  <si>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</si>
  <si>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</si>
  <si>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</si>
  <si>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</si>
  <si>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</si>
  <si>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</si>
  <si>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</si>
  <si>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</si>
  <si>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</si>
  <si>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</si>
  <si>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</si>
  <si>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</si>
  <si>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</si>
  <si>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</si>
  <si>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</si>
  <si>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</si>
  <si>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</si>
  <si>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</si>
  <si>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</si>
  <si>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</si>
  <si>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</si>
  <si>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</si>
  <si>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</si>
  <si>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</si>
  <si>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</si>
  <si>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</si>
  <si>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</si>
  <si>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</si>
  <si>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</si>
  <si>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</si>
  <si>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</si>
  <si>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</si>
  <si>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</si>
  <si>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</si>
  <si>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</si>
  <si>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</si>
  <si>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</si>
  <si>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</si>
  <si>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</si>
  <si>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</si>
  <si>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</si>
  <si>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</si>
  <si>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</si>
  <si>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</si>
  <si>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</si>
  <si>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</si>
  <si>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</si>
  <si>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</si>
  <si>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</si>
  <si>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</si>
  <si>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</si>
  <si>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</si>
  <si>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</si>
  <si>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</si>
  <si>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</si>
  <si>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</si>
  <si>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</si>
  <si>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</si>
  <si>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</si>
  <si>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</si>
  <si>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</si>
  <si>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</si>
  <si>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</si>
  <si>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</si>
  <si>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</si>
  <si>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</si>
  <si>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</si>
  <si>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</si>
  <si>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</si>
  <si>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</si>
  <si>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</si>
  <si>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</si>
  <si>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</si>
  <si>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</si>
  <si>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</si>
  <si>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</si>
  <si>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</si>
  <si>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</si>
  <si>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</si>
  <si>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</si>
  <si>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</si>
  <si>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</si>
  <si>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</si>
  <si>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</si>
  <si>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</si>
  <si>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</si>
  <si>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</si>
  <si>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</si>
  <si>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</si>
  <si>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</si>
  <si>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</si>
  <si>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</si>
  <si>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</si>
  <si>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</si>
  <si>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</si>
  <si>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</si>
  <si>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</si>
  <si>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</si>
  <si>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</si>
  <si>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</si>
  <si>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</si>
  <si>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</si>
  <si>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</si>
  <si>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</si>
  <si>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</si>
  <si>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1.1.2011.</t>
  </si>
  <si>
    <t>31.12.2011.</t>
  </si>
  <si>
    <t>03026264</t>
  </si>
  <si>
    <t>070020360</t>
  </si>
  <si>
    <t>21031321242</t>
  </si>
  <si>
    <t>KOKA PERADARSKO PREHRAMBENA INDUSTRIJA DIONIČKO DRUŠTVO VARAŽDIN</t>
  </si>
  <si>
    <t>VARAŽDIN</t>
  </si>
  <si>
    <t>JALKOVEČKA  bb</t>
  </si>
  <si>
    <t>info@koka.hr</t>
  </si>
  <si>
    <t>www.cekin.org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</si>
  <si>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</si>
  <si>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</si>
  <si>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</si>
  <si>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</si>
  <si>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</si>
  <si>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</si>
  <si>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</si>
  <si>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DRAGUTIN DRK dipl.oec           NENAD KLEPAČ dipl.oec.</t>
  </si>
  <si>
    <t>stanje na dan 31.12.2011.</t>
  </si>
  <si>
    <t>Obveznik: KOKA D.D. VARAŽDIN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</si>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</sst>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12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18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http://www.cekin.org/" TargetMode="External" /><Relationship Id="rId3" Type="http://schemas.openxmlformats.org/officeDocument/2006/relationships/hyperlink" Target="mailto:marija.dragicevic@ko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9" t="s">
        <v>256</v>
      </c>
      <c r="B1" s="159"/>
      <c r="C1" s="15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0" t="s">
        <v>257</v>
      </c>
      <c r="B2" s="120"/>
      <c r="C2" s="120"/>
      <c r="D2" s="121"/>
      <c r="E2" s="24" t="s">
        <v>322</v>
      </c>
      <c r="F2" s="25"/>
      <c r="G2" s="26" t="s">
        <v>258</v>
      </c>
      <c r="H2" s="24" t="s">
        <v>323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2" t="s">
        <v>259</v>
      </c>
      <c r="B4" s="122"/>
      <c r="C4" s="122"/>
      <c r="D4" s="122"/>
      <c r="E4" s="122"/>
      <c r="F4" s="122"/>
      <c r="G4" s="122"/>
      <c r="H4" s="122"/>
      <c r="I4" s="12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3" t="s">
        <v>260</v>
      </c>
      <c r="B6" s="124"/>
      <c r="C6" s="118" t="s">
        <v>324</v>
      </c>
      <c r="D6" s="119"/>
      <c r="E6" s="125"/>
      <c r="F6" s="125"/>
      <c r="G6" s="125"/>
      <c r="H6" s="125"/>
      <c r="I6" s="39"/>
      <c r="J6" s="22"/>
      <c r="K6" s="22"/>
      <c r="L6" s="22"/>
    </row>
    <row r="7" spans="1:12" ht="12.75">
      <c r="A7" s="40"/>
      <c r="B7" s="40"/>
      <c r="C7" s="31"/>
      <c r="D7" s="31"/>
      <c r="E7" s="125"/>
      <c r="F7" s="125"/>
      <c r="G7" s="125"/>
      <c r="H7" s="125"/>
      <c r="I7" s="39"/>
      <c r="J7" s="22"/>
      <c r="K7" s="22"/>
      <c r="L7" s="22"/>
    </row>
    <row r="8" spans="1:12" ht="12.75">
      <c r="A8" s="126" t="s">
        <v>261</v>
      </c>
      <c r="B8" s="127"/>
      <c r="C8" s="118" t="s">
        <v>325</v>
      </c>
      <c r="D8" s="119"/>
      <c r="E8" s="125"/>
      <c r="F8" s="125"/>
      <c r="G8" s="125"/>
      <c r="H8" s="12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5" t="s">
        <v>262</v>
      </c>
      <c r="B10" s="116"/>
      <c r="C10" s="118" t="s">
        <v>326</v>
      </c>
      <c r="D10" s="11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7"/>
      <c r="B11" s="11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3" t="s">
        <v>263</v>
      </c>
      <c r="B12" s="124"/>
      <c r="C12" s="128" t="s">
        <v>327</v>
      </c>
      <c r="D12" s="133"/>
      <c r="E12" s="133"/>
      <c r="F12" s="133"/>
      <c r="G12" s="133"/>
      <c r="H12" s="133"/>
      <c r="I12" s="13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3" t="s">
        <v>264</v>
      </c>
      <c r="B14" s="124"/>
      <c r="C14" s="135">
        <v>42000</v>
      </c>
      <c r="D14" s="136"/>
      <c r="E14" s="31"/>
      <c r="F14" s="128" t="s">
        <v>328</v>
      </c>
      <c r="G14" s="133"/>
      <c r="H14" s="133"/>
      <c r="I14" s="13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3" t="s">
        <v>265</v>
      </c>
      <c r="B16" s="124"/>
      <c r="C16" s="128" t="s">
        <v>329</v>
      </c>
      <c r="D16" s="133"/>
      <c r="E16" s="133"/>
      <c r="F16" s="133"/>
      <c r="G16" s="133"/>
      <c r="H16" s="133"/>
      <c r="I16" s="13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3" t="s">
        <v>266</v>
      </c>
      <c r="B18" s="124"/>
      <c r="C18" s="137" t="s">
        <v>330</v>
      </c>
      <c r="D18" s="138"/>
      <c r="E18" s="138"/>
      <c r="F18" s="138"/>
      <c r="G18" s="138"/>
      <c r="H18" s="138"/>
      <c r="I18" s="13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3" t="s">
        <v>267</v>
      </c>
      <c r="B20" s="124"/>
      <c r="C20" s="137" t="s">
        <v>331</v>
      </c>
      <c r="D20" s="138"/>
      <c r="E20" s="138"/>
      <c r="F20" s="138"/>
      <c r="G20" s="138"/>
      <c r="H20" s="138"/>
      <c r="I20" s="13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3" t="s">
        <v>268</v>
      </c>
      <c r="B22" s="124"/>
      <c r="C22" s="44">
        <v>472</v>
      </c>
      <c r="D22" s="128" t="s">
        <v>328</v>
      </c>
      <c r="E22" s="129"/>
      <c r="F22" s="130"/>
      <c r="G22" s="131"/>
      <c r="H22" s="13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3" t="s">
        <v>269</v>
      </c>
      <c r="B24" s="124"/>
      <c r="C24" s="44">
        <v>5</v>
      </c>
      <c r="D24" s="128" t="s">
        <v>332</v>
      </c>
      <c r="E24" s="129"/>
      <c r="F24" s="129"/>
      <c r="G24" s="130"/>
      <c r="H24" s="38" t="s">
        <v>270</v>
      </c>
      <c r="I24" s="48">
        <v>1742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3" t="s">
        <v>272</v>
      </c>
      <c r="B26" s="124"/>
      <c r="C26" s="49" t="s">
        <v>333</v>
      </c>
      <c r="D26" s="50"/>
      <c r="E26" s="22"/>
      <c r="F26" s="51"/>
      <c r="G26" s="123" t="s">
        <v>273</v>
      </c>
      <c r="H26" s="124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3" t="s">
        <v>274</v>
      </c>
      <c r="B28" s="144"/>
      <c r="C28" s="145"/>
      <c r="D28" s="145"/>
      <c r="E28" s="146" t="s">
        <v>275</v>
      </c>
      <c r="F28" s="147"/>
      <c r="G28" s="147"/>
      <c r="H28" s="148" t="s">
        <v>276</v>
      </c>
      <c r="I28" s="14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0"/>
      <c r="B30" s="141"/>
      <c r="C30" s="141"/>
      <c r="D30" s="142"/>
      <c r="E30" s="140"/>
      <c r="F30" s="141"/>
      <c r="G30" s="141"/>
      <c r="H30" s="118"/>
      <c r="I30" s="119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ht="12.75">
      <c r="A32" s="140"/>
      <c r="B32" s="141"/>
      <c r="C32" s="141"/>
      <c r="D32" s="142"/>
      <c r="E32" s="140"/>
      <c r="F32" s="141"/>
      <c r="G32" s="141"/>
      <c r="H32" s="118"/>
      <c r="I32" s="11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0"/>
      <c r="B34" s="141"/>
      <c r="C34" s="141"/>
      <c r="D34" s="142"/>
      <c r="E34" s="140"/>
      <c r="F34" s="141"/>
      <c r="G34" s="141"/>
      <c r="H34" s="118"/>
      <c r="I34" s="11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0"/>
      <c r="B36" s="141"/>
      <c r="C36" s="141"/>
      <c r="D36" s="142"/>
      <c r="E36" s="140"/>
      <c r="F36" s="141"/>
      <c r="G36" s="141"/>
      <c r="H36" s="118"/>
      <c r="I36" s="119"/>
      <c r="J36" s="22"/>
      <c r="K36" s="22"/>
      <c r="L36" s="22"/>
    </row>
    <row r="37" spans="1:12" ht="12.75">
      <c r="A37" s="59"/>
      <c r="B37" s="59"/>
      <c r="C37" s="152"/>
      <c r="D37" s="153"/>
      <c r="E37" s="31"/>
      <c r="F37" s="152"/>
      <c r="G37" s="153"/>
      <c r="H37" s="31"/>
      <c r="I37" s="31"/>
      <c r="J37" s="22"/>
      <c r="K37" s="22"/>
      <c r="L37" s="22"/>
    </row>
    <row r="38" spans="1:12" ht="12.75">
      <c r="A38" s="140"/>
      <c r="B38" s="141"/>
      <c r="C38" s="141"/>
      <c r="D38" s="142"/>
      <c r="E38" s="140"/>
      <c r="F38" s="141"/>
      <c r="G38" s="141"/>
      <c r="H38" s="118"/>
      <c r="I38" s="11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0"/>
      <c r="B40" s="141"/>
      <c r="C40" s="141"/>
      <c r="D40" s="142"/>
      <c r="E40" s="140"/>
      <c r="F40" s="141"/>
      <c r="G40" s="141"/>
      <c r="H40" s="118"/>
      <c r="I40" s="11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4" t="s">
        <v>277</v>
      </c>
      <c r="B44" s="155"/>
      <c r="C44" s="118"/>
      <c r="D44" s="119"/>
      <c r="E44" s="32"/>
      <c r="F44" s="128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52"/>
      <c r="D45" s="153"/>
      <c r="E45" s="31"/>
      <c r="F45" s="152"/>
      <c r="G45" s="160"/>
      <c r="H45" s="67"/>
      <c r="I45" s="67"/>
      <c r="J45" s="22"/>
      <c r="K45" s="22"/>
      <c r="L45" s="22"/>
    </row>
    <row r="46" spans="1:12" ht="12.75">
      <c r="A46" s="154" t="s">
        <v>278</v>
      </c>
      <c r="B46" s="155"/>
      <c r="C46" s="128" t="s">
        <v>335</v>
      </c>
      <c r="D46" s="151"/>
      <c r="E46" s="151"/>
      <c r="F46" s="151"/>
      <c r="G46" s="151"/>
      <c r="H46" s="151"/>
      <c r="I46" s="151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4" t="s">
        <v>280</v>
      </c>
      <c r="B48" s="155"/>
      <c r="C48" s="156" t="s">
        <v>336</v>
      </c>
      <c r="D48" s="157"/>
      <c r="E48" s="158"/>
      <c r="F48" s="32"/>
      <c r="G48" s="38" t="s">
        <v>281</v>
      </c>
      <c r="H48" s="156" t="s">
        <v>337</v>
      </c>
      <c r="I48" s="158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4" t="s">
        <v>266</v>
      </c>
      <c r="B50" s="155"/>
      <c r="C50" s="163" t="s">
        <v>338</v>
      </c>
      <c r="D50" s="157"/>
      <c r="E50" s="157"/>
      <c r="F50" s="157"/>
      <c r="G50" s="157"/>
      <c r="H50" s="157"/>
      <c r="I50" s="15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3" t="s">
        <v>282</v>
      </c>
      <c r="B52" s="124"/>
      <c r="C52" s="156" t="s">
        <v>339</v>
      </c>
      <c r="D52" s="157"/>
      <c r="E52" s="157"/>
      <c r="F52" s="157"/>
      <c r="G52" s="157"/>
      <c r="H52" s="157"/>
      <c r="I52" s="134"/>
      <c r="J52" s="22"/>
      <c r="K52" s="22"/>
      <c r="L52" s="22"/>
    </row>
    <row r="53" spans="1:12" ht="12.75">
      <c r="A53" s="69"/>
      <c r="B53" s="69"/>
      <c r="C53" s="166" t="s">
        <v>283</v>
      </c>
      <c r="D53" s="166"/>
      <c r="E53" s="166"/>
      <c r="F53" s="166"/>
      <c r="G53" s="166"/>
      <c r="H53" s="166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4" t="s">
        <v>284</v>
      </c>
      <c r="C55" s="165"/>
      <c r="D55" s="165"/>
      <c r="E55" s="165"/>
      <c r="F55" s="110"/>
      <c r="G55" s="110"/>
      <c r="H55" s="111"/>
      <c r="I55" s="111"/>
      <c r="J55" s="22"/>
      <c r="K55" s="22"/>
      <c r="L55" s="22"/>
    </row>
    <row r="56" spans="1:12" ht="12.75">
      <c r="A56" s="69"/>
      <c r="B56" s="112" t="s">
        <v>321</v>
      </c>
      <c r="C56" s="113"/>
      <c r="D56" s="113"/>
      <c r="E56" s="113"/>
      <c r="F56" s="113"/>
      <c r="G56" s="113"/>
      <c r="H56" s="170" t="s">
        <v>316</v>
      </c>
      <c r="I56" s="170"/>
      <c r="J56" s="22"/>
      <c r="K56" s="22"/>
      <c r="L56" s="22"/>
    </row>
    <row r="57" spans="1:12" ht="12.75">
      <c r="A57" s="69"/>
      <c r="B57" s="112" t="s">
        <v>317</v>
      </c>
      <c r="C57" s="113"/>
      <c r="D57" s="113"/>
      <c r="E57" s="113"/>
      <c r="F57" s="113"/>
      <c r="G57" s="113"/>
      <c r="H57" s="170"/>
      <c r="I57" s="170"/>
      <c r="J57" s="22"/>
      <c r="K57" s="22"/>
      <c r="L57" s="22"/>
    </row>
    <row r="58" spans="1:12" ht="12.75">
      <c r="A58" s="69"/>
      <c r="B58" s="112" t="s">
        <v>318</v>
      </c>
      <c r="C58" s="113"/>
      <c r="D58" s="113"/>
      <c r="E58" s="113"/>
      <c r="F58" s="113"/>
      <c r="G58" s="113"/>
      <c r="H58" s="170"/>
      <c r="I58" s="170"/>
      <c r="J58" s="22"/>
      <c r="K58" s="22"/>
      <c r="L58" s="22"/>
    </row>
    <row r="59" spans="1:12" ht="12.75">
      <c r="A59" s="69"/>
      <c r="B59" s="112" t="s">
        <v>319</v>
      </c>
      <c r="C59" s="114"/>
      <c r="D59" s="114"/>
      <c r="E59" s="114"/>
      <c r="F59" s="114"/>
      <c r="G59" s="114"/>
      <c r="H59" s="170"/>
      <c r="I59" s="170"/>
      <c r="J59" s="22"/>
      <c r="K59" s="22"/>
      <c r="L59" s="22"/>
    </row>
    <row r="60" spans="1:12" ht="12.75">
      <c r="A60" s="69"/>
      <c r="B60" s="112" t="s">
        <v>320</v>
      </c>
      <c r="C60" s="114"/>
      <c r="D60" s="114"/>
      <c r="E60" s="114"/>
      <c r="F60" s="114"/>
      <c r="G60" s="114"/>
      <c r="H60" s="170"/>
      <c r="I60" s="17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67" t="s">
        <v>287</v>
      </c>
      <c r="H63" s="168"/>
      <c r="I63" s="169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1"/>
      <c r="H64" s="16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20" r:id="rId2" display="www.cekin.org"/>
    <hyperlink ref="C50" r:id="rId3" display="marija.dragicevic@ko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0">
      <selection activeCell="J27" sqref="J27"/>
    </sheetView>
  </sheetViews>
  <sheetFormatPr defaultColWidth="9.140625" defaultRowHeight="12.75"/>
  <sheetData>
    <row r="1" spans="1:11" ht="12.75">
      <c r="A1" s="202" t="s">
        <v>159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>
      <c r="A2" s="206" t="s">
        <v>340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12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2.75">
      <c r="A4" s="209" t="s">
        <v>341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4.5" thickBot="1">
      <c r="A5" s="212" t="s">
        <v>61</v>
      </c>
      <c r="B5" s="213"/>
      <c r="C5" s="213"/>
      <c r="D5" s="213"/>
      <c r="E5" s="213"/>
      <c r="F5" s="213"/>
      <c r="G5" s="213"/>
      <c r="H5" s="214"/>
      <c r="I5" s="77" t="s">
        <v>288</v>
      </c>
      <c r="J5" s="78" t="s">
        <v>115</v>
      </c>
      <c r="K5" s="79" t="s">
        <v>116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81">
        <v>2</v>
      </c>
      <c r="J6" s="80">
        <v>3</v>
      </c>
      <c r="K6" s="80">
        <v>4</v>
      </c>
    </row>
    <row r="7" spans="1:11" ht="12.7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>
      <c r="A8" s="180" t="s">
        <v>62</v>
      </c>
      <c r="B8" s="181"/>
      <c r="C8" s="181"/>
      <c r="D8" s="181"/>
      <c r="E8" s="181"/>
      <c r="F8" s="181"/>
      <c r="G8" s="181"/>
      <c r="H8" s="201"/>
      <c r="I8" s="6">
        <v>1</v>
      </c>
      <c r="J8" s="11"/>
      <c r="K8" s="11"/>
    </row>
    <row r="9" spans="1:11" ht="12.75">
      <c r="A9" s="190" t="s">
        <v>13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351417</v>
      </c>
      <c r="K9" s="12">
        <f>K10+K17+K27+K36+K40</f>
        <v>329841</v>
      </c>
    </row>
    <row r="10" spans="1:11" ht="12.75">
      <c r="A10" s="184" t="s">
        <v>213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>
        <v>0</v>
      </c>
      <c r="K11" s="13"/>
    </row>
    <row r="12" spans="1:11" ht="12.75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v>0</v>
      </c>
      <c r="K12" s="13"/>
    </row>
    <row r="13" spans="1:11" ht="12.75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>
        <v>0</v>
      </c>
      <c r="K13" s="13"/>
    </row>
    <row r="14" spans="1:11" ht="12.75">
      <c r="A14" s="184" t="s">
        <v>216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>
        <v>0</v>
      </c>
      <c r="K14" s="13"/>
    </row>
    <row r="15" spans="1:11" ht="12.75">
      <c r="A15" s="184" t="s">
        <v>217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>
        <v>0</v>
      </c>
      <c r="K15" s="13"/>
    </row>
    <row r="16" spans="1:11" ht="12.75">
      <c r="A16" s="184" t="s">
        <v>218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>
        <v>0</v>
      </c>
      <c r="K16" s="13"/>
    </row>
    <row r="17" spans="1:11" ht="12.75">
      <c r="A17" s="184" t="s">
        <v>214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345450</v>
      </c>
      <c r="K17" s="12">
        <f>SUM(K18:K26)</f>
        <v>326174</v>
      </c>
    </row>
    <row r="18" spans="1:11" ht="12.75">
      <c r="A18" s="184" t="s">
        <v>219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147549</v>
      </c>
      <c r="K18" s="13">
        <v>147583</v>
      </c>
    </row>
    <row r="19" spans="1:11" ht="12.75">
      <c r="A19" s="184" t="s">
        <v>255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128970</v>
      </c>
      <c r="K19" s="13">
        <v>118484</v>
      </c>
    </row>
    <row r="20" spans="1:11" ht="12.75">
      <c r="A20" s="184" t="s">
        <v>220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39071</v>
      </c>
      <c r="K20" s="13">
        <v>28313</v>
      </c>
    </row>
    <row r="21" spans="1:11" ht="12.75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6193</v>
      </c>
      <c r="K21" s="13">
        <v>4297</v>
      </c>
    </row>
    <row r="22" spans="1:11" ht="12.75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>
        <v>8623</v>
      </c>
      <c r="K22" s="13">
        <v>5342</v>
      </c>
    </row>
    <row r="23" spans="1:11" ht="12.75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>
        <v>1883</v>
      </c>
      <c r="K23" s="13">
        <v>1857</v>
      </c>
    </row>
    <row r="24" spans="1:11" ht="12.75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13136</v>
      </c>
      <c r="K24" s="13">
        <v>20273</v>
      </c>
    </row>
    <row r="25" spans="1:11" ht="12.75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>
        <v>25</v>
      </c>
      <c r="K25" s="13">
        <v>25</v>
      </c>
    </row>
    <row r="26" spans="1:11" ht="12.75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>
        <v>0</v>
      </c>
      <c r="K26" s="13">
        <v>0</v>
      </c>
    </row>
    <row r="27" spans="1:11" ht="12.75">
      <c r="A27" s="184" t="s">
        <v>198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2285</v>
      </c>
      <c r="K27" s="12">
        <f>SUM(K28:K35)</f>
        <v>137</v>
      </c>
    </row>
    <row r="28" spans="1:11" ht="12.75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>
        <v>20</v>
      </c>
      <c r="K28" s="13">
        <v>20</v>
      </c>
    </row>
    <row r="29" spans="1:11" ht="12.75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>
        <v>2148</v>
      </c>
      <c r="K29" s="13">
        <v>0</v>
      </c>
    </row>
    <row r="30" spans="1:11" ht="12.75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>
        <v>0</v>
      </c>
      <c r="K30" s="13">
        <v>0</v>
      </c>
    </row>
    <row r="31" spans="1:11" ht="12.75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>
        <v>0</v>
      </c>
      <c r="K31" s="13">
        <v>0</v>
      </c>
    </row>
    <row r="32" spans="1:11" ht="12.75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>
        <v>0</v>
      </c>
      <c r="K32" s="13">
        <v>0</v>
      </c>
    </row>
    <row r="33" spans="1:11" ht="12.75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>
        <v>0</v>
      </c>
      <c r="K33" s="13">
        <v>0</v>
      </c>
    </row>
    <row r="34" spans="1:11" ht="12.75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>
        <v>117</v>
      </c>
      <c r="K34" s="13">
        <v>117</v>
      </c>
    </row>
    <row r="35" spans="1:11" ht="12.75">
      <c r="A35" s="184" t="s">
        <v>190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>
        <v>0</v>
      </c>
      <c r="K35" s="13">
        <v>0</v>
      </c>
    </row>
    <row r="36" spans="1:11" ht="12.75">
      <c r="A36" s="184" t="s">
        <v>191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3682</v>
      </c>
      <c r="K36" s="12">
        <f>SUM(K37:K39)</f>
        <v>3530</v>
      </c>
    </row>
    <row r="37" spans="1:11" ht="12.75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>
        <v>0</v>
      </c>
      <c r="K37" s="13">
        <v>0</v>
      </c>
    </row>
    <row r="38" spans="1:11" ht="12.75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>
        <v>0</v>
      </c>
      <c r="K38" s="13">
        <v>0</v>
      </c>
    </row>
    <row r="39" spans="1:11" ht="12.75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>
        <v>3682</v>
      </c>
      <c r="K39" s="13">
        <v>3530</v>
      </c>
    </row>
    <row r="40" spans="1:11" ht="12.75">
      <c r="A40" s="184" t="s">
        <v>192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 ht="12.75">
      <c r="A41" s="190" t="s">
        <v>248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758419</v>
      </c>
      <c r="K41" s="12">
        <f>K42+K50+K57+K65</f>
        <v>897600</v>
      </c>
    </row>
    <row r="42" spans="1:11" ht="12.75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156732</v>
      </c>
      <c r="K42" s="12">
        <f>SUM(K43:K49)</f>
        <v>225356</v>
      </c>
    </row>
    <row r="43" spans="1:11" ht="12.75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107767</v>
      </c>
      <c r="K43" s="13">
        <v>181191</v>
      </c>
    </row>
    <row r="44" spans="1:11" ht="12.75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26411</v>
      </c>
      <c r="K44" s="13">
        <v>27150</v>
      </c>
    </row>
    <row r="45" spans="1:11" ht="12.75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21691</v>
      </c>
      <c r="K45" s="13">
        <v>16167</v>
      </c>
    </row>
    <row r="46" spans="1:11" ht="12.75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21</v>
      </c>
      <c r="K46" s="13">
        <v>6</v>
      </c>
    </row>
    <row r="47" spans="1:11" ht="12.75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842</v>
      </c>
      <c r="K47" s="13">
        <v>842</v>
      </c>
    </row>
    <row r="48" spans="1:11" ht="12.75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>
        <v>0</v>
      </c>
      <c r="K48" s="13">
        <v>0</v>
      </c>
    </row>
    <row r="49" spans="1:11" ht="12.75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>
        <v>0</v>
      </c>
      <c r="K49" s="13">
        <v>0</v>
      </c>
    </row>
    <row r="50" spans="1:11" ht="12.75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542421</v>
      </c>
      <c r="K50" s="12">
        <f>SUM(K51:K56)</f>
        <v>560633</v>
      </c>
    </row>
    <row r="51" spans="1:11" ht="12.75">
      <c r="A51" s="184" t="s">
        <v>208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>
        <v>502061</v>
      </c>
      <c r="K51" s="13">
        <v>505393</v>
      </c>
    </row>
    <row r="52" spans="1:11" ht="12.75">
      <c r="A52" s="184" t="s">
        <v>209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12270</v>
      </c>
      <c r="K52" s="13">
        <v>13895</v>
      </c>
    </row>
    <row r="53" spans="1:11" ht="12.75">
      <c r="A53" s="184" t="s">
        <v>210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>
        <v>0</v>
      </c>
      <c r="K53" s="13">
        <v>0</v>
      </c>
    </row>
    <row r="54" spans="1:11" ht="12.75">
      <c r="A54" s="184" t="s">
        <v>211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1161</v>
      </c>
      <c r="K54" s="13">
        <v>1291</v>
      </c>
    </row>
    <row r="55" spans="1:11" ht="12.75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26740</v>
      </c>
      <c r="K55" s="13">
        <v>39649</v>
      </c>
    </row>
    <row r="56" spans="1:11" ht="12.75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189</v>
      </c>
      <c r="K56" s="13">
        <v>405</v>
      </c>
    </row>
    <row r="57" spans="1:11" ht="12.75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56671</v>
      </c>
      <c r="K57" s="12">
        <f>SUM(K58:K64)</f>
        <v>89703</v>
      </c>
    </row>
    <row r="58" spans="1:11" ht="12.75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>
        <v>0</v>
      </c>
      <c r="K58" s="13">
        <v>0</v>
      </c>
    </row>
    <row r="59" spans="1:11" ht="12.75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>
        <v>0</v>
      </c>
      <c r="K59" s="13">
        <v>0</v>
      </c>
    </row>
    <row r="60" spans="1:11" ht="12.75">
      <c r="A60" s="184" t="s">
        <v>250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>
        <v>0</v>
      </c>
      <c r="K60" s="13">
        <v>0</v>
      </c>
    </row>
    <row r="61" spans="1:11" ht="12.75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>
        <v>0</v>
      </c>
      <c r="K61" s="13">
        <v>0</v>
      </c>
    </row>
    <row r="62" spans="1:11" ht="12.75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>
        <v>0</v>
      </c>
      <c r="K62" s="13">
        <v>0</v>
      </c>
    </row>
    <row r="63" spans="1:11" ht="12.75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>
        <v>56671</v>
      </c>
      <c r="K63" s="13">
        <v>89703</v>
      </c>
    </row>
    <row r="64" spans="1:11" ht="12.75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>
        <v>0</v>
      </c>
      <c r="K64" s="13">
        <v>0</v>
      </c>
    </row>
    <row r="65" spans="1:11" ht="12.75">
      <c r="A65" s="184" t="s">
        <v>215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2595</v>
      </c>
      <c r="K65" s="13">
        <v>21908</v>
      </c>
    </row>
    <row r="66" spans="1:11" ht="12.75">
      <c r="A66" s="190" t="s">
        <v>58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1460</v>
      </c>
      <c r="K66" s="13">
        <v>1141</v>
      </c>
    </row>
    <row r="67" spans="1:11" ht="12.75">
      <c r="A67" s="190" t="s">
        <v>249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1111296</v>
      </c>
      <c r="K67" s="12">
        <f>K8+K9+K41+K66</f>
        <v>1228582</v>
      </c>
    </row>
    <row r="68" spans="1:11" ht="12.75">
      <c r="A68" s="196" t="s">
        <v>93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>
        <v>74972</v>
      </c>
      <c r="K68" s="14">
        <v>74972</v>
      </c>
    </row>
    <row r="69" spans="1:11" ht="12.75">
      <c r="A69" s="176" t="s">
        <v>60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80" t="s">
        <v>199</v>
      </c>
      <c r="B70" s="181"/>
      <c r="C70" s="181"/>
      <c r="D70" s="181"/>
      <c r="E70" s="181"/>
      <c r="F70" s="181"/>
      <c r="G70" s="181"/>
      <c r="H70" s="201"/>
      <c r="I70" s="6">
        <v>62</v>
      </c>
      <c r="J70" s="20">
        <f>J71+J72+J73+J79+J80+J83+J86</f>
        <v>528112</v>
      </c>
      <c r="K70" s="20">
        <f>K71+K72+K73+K79+K80+K83+K86</f>
        <v>533372</v>
      </c>
    </row>
    <row r="71" spans="1:11" ht="12.75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180644</v>
      </c>
      <c r="K71" s="13">
        <v>180644</v>
      </c>
    </row>
    <row r="72" spans="1:11" ht="12.75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>
        <v>0</v>
      </c>
      <c r="K72" s="13"/>
    </row>
    <row r="73" spans="1:11" ht="12.75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81713</v>
      </c>
      <c r="K73" s="12">
        <f>K74+K75-K76+K77+K78</f>
        <v>81660</v>
      </c>
    </row>
    <row r="74" spans="1:11" ht="12.75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9032</v>
      </c>
      <c r="K74" s="13">
        <v>9032</v>
      </c>
    </row>
    <row r="75" spans="1:11" ht="12.75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0</v>
      </c>
      <c r="K75" s="13">
        <v>0</v>
      </c>
    </row>
    <row r="76" spans="1:11" ht="12.75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>
        <v>0</v>
      </c>
      <c r="K76" s="13">
        <v>0</v>
      </c>
    </row>
    <row r="77" spans="1:11" ht="12.75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>
        <v>0</v>
      </c>
      <c r="K77" s="13">
        <v>0</v>
      </c>
    </row>
    <row r="78" spans="1:11" ht="12.75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72681</v>
      </c>
      <c r="K78" s="13">
        <v>72628</v>
      </c>
    </row>
    <row r="79" spans="1:11" ht="12.75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>
        <v>8548</v>
      </c>
      <c r="K79" s="13">
        <v>7302</v>
      </c>
    </row>
    <row r="80" spans="1:11" ht="12.75">
      <c r="A80" s="184" t="s">
        <v>246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243072</v>
      </c>
      <c r="K80" s="12">
        <f>K81-K82</f>
        <v>257207</v>
      </c>
    </row>
    <row r="81" spans="1:11" ht="12.75">
      <c r="A81" s="193" t="s">
        <v>175</v>
      </c>
      <c r="B81" s="194"/>
      <c r="C81" s="194"/>
      <c r="D81" s="194"/>
      <c r="E81" s="194"/>
      <c r="F81" s="194"/>
      <c r="G81" s="194"/>
      <c r="H81" s="195"/>
      <c r="I81" s="4">
        <v>73</v>
      </c>
      <c r="J81" s="13">
        <v>243072</v>
      </c>
      <c r="K81" s="13">
        <v>257207</v>
      </c>
    </row>
    <row r="82" spans="1:11" ht="12.75">
      <c r="A82" s="193" t="s">
        <v>176</v>
      </c>
      <c r="B82" s="194"/>
      <c r="C82" s="194"/>
      <c r="D82" s="194"/>
      <c r="E82" s="194"/>
      <c r="F82" s="194"/>
      <c r="G82" s="194"/>
      <c r="H82" s="195"/>
      <c r="I82" s="4">
        <v>74</v>
      </c>
      <c r="J82" s="13">
        <v>0</v>
      </c>
      <c r="K82" s="13">
        <v>0</v>
      </c>
    </row>
    <row r="83" spans="1:11" ht="12.75">
      <c r="A83" s="184" t="s">
        <v>247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14135</v>
      </c>
      <c r="K83" s="12">
        <f>K84-K85</f>
        <v>6559</v>
      </c>
    </row>
    <row r="84" spans="1:11" ht="12.75">
      <c r="A84" s="193" t="s">
        <v>177</v>
      </c>
      <c r="B84" s="194"/>
      <c r="C84" s="194"/>
      <c r="D84" s="194"/>
      <c r="E84" s="194"/>
      <c r="F84" s="194"/>
      <c r="G84" s="194"/>
      <c r="H84" s="195"/>
      <c r="I84" s="4">
        <v>76</v>
      </c>
      <c r="J84" s="13">
        <v>14135</v>
      </c>
      <c r="K84" s="13">
        <v>6559</v>
      </c>
    </row>
    <row r="85" spans="1:11" ht="12.75">
      <c r="A85" s="193" t="s">
        <v>178</v>
      </c>
      <c r="B85" s="194"/>
      <c r="C85" s="194"/>
      <c r="D85" s="194"/>
      <c r="E85" s="194"/>
      <c r="F85" s="194"/>
      <c r="G85" s="194"/>
      <c r="H85" s="195"/>
      <c r="I85" s="4">
        <v>77</v>
      </c>
      <c r="J85" s="13">
        <v>0</v>
      </c>
      <c r="K85" s="13">
        <v>0</v>
      </c>
    </row>
    <row r="86" spans="1:11" ht="12.75">
      <c r="A86" s="184" t="s">
        <v>179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>
        <v>0</v>
      </c>
      <c r="K86" s="13">
        <v>0</v>
      </c>
    </row>
    <row r="87" spans="1:11" ht="12.75">
      <c r="A87" s="190" t="s">
        <v>19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>
        <v>0</v>
      </c>
      <c r="K88" s="13">
        <v>0</v>
      </c>
    </row>
    <row r="89" spans="1:11" ht="12.75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>
        <v>0</v>
      </c>
      <c r="K89" s="13">
        <v>0</v>
      </c>
    </row>
    <row r="90" spans="1:11" ht="12.75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0</v>
      </c>
      <c r="K90" s="13">
        <v>0</v>
      </c>
    </row>
    <row r="91" spans="1:11" ht="12.75">
      <c r="A91" s="190" t="s">
        <v>20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176402</v>
      </c>
      <c r="K91" s="12">
        <f>SUM(K92:K100)</f>
        <v>178384</v>
      </c>
    </row>
    <row r="92" spans="1:11" ht="12.75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>
        <v>0</v>
      </c>
      <c r="K92" s="13">
        <v>0</v>
      </c>
    </row>
    <row r="93" spans="1:11" ht="12.75">
      <c r="A93" s="184" t="s">
        <v>251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>
        <v>0</v>
      </c>
      <c r="K93" s="13">
        <v>0</v>
      </c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155088</v>
      </c>
      <c r="K94" s="13">
        <v>162283</v>
      </c>
    </row>
    <row r="95" spans="1:11" ht="12.75">
      <c r="A95" s="184" t="s">
        <v>252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>
        <v>0</v>
      </c>
      <c r="K95" s="13">
        <v>0</v>
      </c>
    </row>
    <row r="96" spans="1:11" ht="12.75">
      <c r="A96" s="184" t="s">
        <v>253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>
        <v>18976</v>
      </c>
      <c r="K96" s="13">
        <v>13862</v>
      </c>
    </row>
    <row r="97" spans="1:11" ht="12.75">
      <c r="A97" s="184" t="s">
        <v>254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>
        <v>0</v>
      </c>
      <c r="K97" s="13">
        <v>0</v>
      </c>
    </row>
    <row r="98" spans="1:11" ht="12.75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>
        <v>0</v>
      </c>
      <c r="K98" s="13">
        <v>0</v>
      </c>
    </row>
    <row r="99" spans="1:11" ht="12.75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>
        <v>2338</v>
      </c>
      <c r="K99" s="13">
        <v>2239</v>
      </c>
    </row>
    <row r="100" spans="1:11" ht="12.75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>
        <v>0</v>
      </c>
      <c r="K100" s="13">
        <v>0</v>
      </c>
    </row>
    <row r="101" spans="1:11" ht="12.75">
      <c r="A101" s="190" t="s">
        <v>21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404891</v>
      </c>
      <c r="K101" s="12">
        <f>SUM(K102:K113)</f>
        <v>514935</v>
      </c>
    </row>
    <row r="102" spans="1:11" ht="12.75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>
        <v>4786</v>
      </c>
      <c r="K102" s="13">
        <v>7517</v>
      </c>
    </row>
    <row r="103" spans="1:11" ht="12.75">
      <c r="A103" s="184" t="s">
        <v>251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>
        <v>0</v>
      </c>
      <c r="K103" s="13">
        <v>0</v>
      </c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114182</v>
      </c>
      <c r="K104" s="13">
        <v>119392</v>
      </c>
    </row>
    <row r="105" spans="1:11" ht="12.75">
      <c r="A105" s="184" t="s">
        <v>252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20</v>
      </c>
      <c r="K105" s="13">
        <v>20</v>
      </c>
    </row>
    <row r="106" spans="1:11" ht="12.75">
      <c r="A106" s="184" t="s">
        <v>253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216195</v>
      </c>
      <c r="K106" s="13">
        <v>320272</v>
      </c>
    </row>
    <row r="107" spans="1:11" ht="12.75">
      <c r="A107" s="184" t="s">
        <v>254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>
        <v>0</v>
      </c>
      <c r="K107" s="13">
        <v>0</v>
      </c>
    </row>
    <row r="108" spans="1:11" ht="12.75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>
        <v>0</v>
      </c>
      <c r="K108" s="13">
        <v>0</v>
      </c>
    </row>
    <row r="109" spans="1:11" ht="12.75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10920</v>
      </c>
      <c r="K109" s="13">
        <v>10652</v>
      </c>
    </row>
    <row r="110" spans="1:11" ht="12.75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1056</v>
      </c>
      <c r="K110" s="13">
        <v>793</v>
      </c>
    </row>
    <row r="111" spans="1:11" ht="12.75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>
        <v>52592</v>
      </c>
      <c r="K111" s="13">
        <v>52591</v>
      </c>
    </row>
    <row r="112" spans="1:11" ht="12.75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>
        <v>0</v>
      </c>
    </row>
    <row r="113" spans="1:11" ht="12.75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5140</v>
      </c>
      <c r="K113" s="13">
        <v>3698</v>
      </c>
    </row>
    <row r="114" spans="1:11" ht="12.75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1891</v>
      </c>
      <c r="K114" s="13">
        <v>1891</v>
      </c>
    </row>
    <row r="115" spans="1:11" ht="12.75">
      <c r="A115" s="190" t="s">
        <v>25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1111296</v>
      </c>
      <c r="K115" s="12">
        <f>K70+K87+K91+K101+K114</f>
        <v>1228582</v>
      </c>
    </row>
    <row r="116" spans="1:11" ht="12.75">
      <c r="A116" s="173" t="s">
        <v>59</v>
      </c>
      <c r="B116" s="174"/>
      <c r="C116" s="174"/>
      <c r="D116" s="174"/>
      <c r="E116" s="174"/>
      <c r="F116" s="174"/>
      <c r="G116" s="174"/>
      <c r="H116" s="175"/>
      <c r="I116" s="5">
        <v>108</v>
      </c>
      <c r="J116" s="14">
        <v>74972</v>
      </c>
      <c r="K116" s="14">
        <v>74972</v>
      </c>
    </row>
    <row r="117" spans="1:11" ht="12.75">
      <c r="A117" s="176" t="s">
        <v>289</v>
      </c>
      <c r="B117" s="177"/>
      <c r="C117" s="177"/>
      <c r="D117" s="177"/>
      <c r="E117" s="177"/>
      <c r="F117" s="177"/>
      <c r="G117" s="177"/>
      <c r="H117" s="177"/>
      <c r="I117" s="178"/>
      <c r="J117" s="178"/>
      <c r="K117" s="179"/>
    </row>
    <row r="118" spans="1:11" ht="12.75">
      <c r="A118" s="180" t="s">
        <v>193</v>
      </c>
      <c r="B118" s="181"/>
      <c r="C118" s="181"/>
      <c r="D118" s="181"/>
      <c r="E118" s="181"/>
      <c r="F118" s="181"/>
      <c r="G118" s="181"/>
      <c r="H118" s="181"/>
      <c r="I118" s="182"/>
      <c r="J118" s="182"/>
      <c r="K118" s="183"/>
    </row>
    <row r="119" spans="1:11" ht="12.75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/>
      <c r="K119" s="13"/>
    </row>
    <row r="120" spans="1:11" ht="12.75">
      <c r="A120" s="187" t="s">
        <v>9</v>
      </c>
      <c r="B120" s="188"/>
      <c r="C120" s="188"/>
      <c r="D120" s="188"/>
      <c r="E120" s="188"/>
      <c r="F120" s="188"/>
      <c r="G120" s="188"/>
      <c r="H120" s="18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1" t="s">
        <v>102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2.75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7">
      <selection activeCell="A36" sqref="A36:H36"/>
    </sheetView>
  </sheetViews>
  <sheetFormatPr defaultColWidth="9.140625" defaultRowHeight="12.75"/>
  <sheetData>
    <row r="1" spans="1:11" ht="12.75">
      <c r="A1" s="202" t="s">
        <v>160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>
      <c r="A2" s="206" t="s">
        <v>342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0" t="s">
        <v>341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24" thickBot="1">
      <c r="A5" s="233" t="s">
        <v>61</v>
      </c>
      <c r="B5" s="233"/>
      <c r="C5" s="233"/>
      <c r="D5" s="233"/>
      <c r="E5" s="233"/>
      <c r="F5" s="233"/>
      <c r="G5" s="233"/>
      <c r="H5" s="233"/>
      <c r="I5" s="77" t="s">
        <v>290</v>
      </c>
      <c r="J5" s="79" t="s">
        <v>156</v>
      </c>
      <c r="K5" s="79" t="s">
        <v>157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81">
        <v>2</v>
      </c>
      <c r="J6" s="80">
        <v>3</v>
      </c>
      <c r="K6" s="80">
        <v>4</v>
      </c>
    </row>
    <row r="7" spans="1:11" ht="12.75">
      <c r="A7" s="180" t="s">
        <v>26</v>
      </c>
      <c r="B7" s="181"/>
      <c r="C7" s="181"/>
      <c r="D7" s="181"/>
      <c r="E7" s="181"/>
      <c r="F7" s="181"/>
      <c r="G7" s="181"/>
      <c r="H7" s="201"/>
      <c r="I7" s="6">
        <v>111</v>
      </c>
      <c r="J7" s="20">
        <f>SUM(J8:J9)</f>
        <v>1259554</v>
      </c>
      <c r="K7" s="20">
        <f>SUM(K8:K9)</f>
        <v>1290079</v>
      </c>
    </row>
    <row r="8" spans="1:11" ht="12.75">
      <c r="A8" s="190" t="s">
        <v>158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1244871</v>
      </c>
      <c r="K8" s="13">
        <v>1281325</v>
      </c>
    </row>
    <row r="9" spans="1:11" ht="12.75">
      <c r="A9" s="190" t="s">
        <v>106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14683</v>
      </c>
      <c r="K9" s="13">
        <v>8754</v>
      </c>
    </row>
    <row r="10" spans="1:11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1227848</v>
      </c>
      <c r="K10" s="12">
        <f>K11+K12+K16+K20+K21+K22+K25+K26</f>
        <v>1265572</v>
      </c>
    </row>
    <row r="11" spans="1:11" ht="12.75">
      <c r="A11" s="190" t="s">
        <v>107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>
        <v>2273</v>
      </c>
      <c r="K11" s="13">
        <v>4887</v>
      </c>
    </row>
    <row r="12" spans="1:11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940810</v>
      </c>
      <c r="K12" s="12">
        <f>SUM(K13:K15)</f>
        <v>1005694</v>
      </c>
    </row>
    <row r="13" spans="1:11" ht="12.75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755225</v>
      </c>
      <c r="K13" s="13">
        <v>824511</v>
      </c>
    </row>
    <row r="14" spans="1:11" ht="12.75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19097</v>
      </c>
      <c r="K14" s="13">
        <v>24296</v>
      </c>
    </row>
    <row r="15" spans="1:11" ht="12.75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166488</v>
      </c>
      <c r="K15" s="13">
        <v>156887</v>
      </c>
    </row>
    <row r="16" spans="1:11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117801</v>
      </c>
      <c r="K16" s="12">
        <f>SUM(K17:K19)</f>
        <v>113598</v>
      </c>
    </row>
    <row r="17" spans="1:11" ht="12.75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74854</v>
      </c>
      <c r="K17" s="13">
        <v>72814</v>
      </c>
    </row>
    <row r="18" spans="1:11" ht="12.75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26251</v>
      </c>
      <c r="K18" s="13">
        <v>24511</v>
      </c>
    </row>
    <row r="19" spans="1:11" ht="12.75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16696</v>
      </c>
      <c r="K19" s="13">
        <v>16273</v>
      </c>
    </row>
    <row r="20" spans="1:11" ht="12.75">
      <c r="A20" s="190" t="s">
        <v>108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61917</v>
      </c>
      <c r="K20" s="13">
        <v>42162</v>
      </c>
    </row>
    <row r="21" spans="1:11" ht="12.75">
      <c r="A21" s="190" t="s">
        <v>109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41778</v>
      </c>
      <c r="K21" s="13">
        <v>40368</v>
      </c>
    </row>
    <row r="22" spans="1:11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25</v>
      </c>
      <c r="K22" s="12">
        <f>SUM(K23:K24)</f>
        <v>140</v>
      </c>
    </row>
    <row r="23" spans="1:11" ht="12.75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>
        <v>0</v>
      </c>
      <c r="K23" s="13">
        <v>0</v>
      </c>
    </row>
    <row r="24" spans="1:11" ht="12.75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25</v>
      </c>
      <c r="K24" s="13">
        <v>140</v>
      </c>
    </row>
    <row r="25" spans="1:11" ht="12.75">
      <c r="A25" s="190" t="s">
        <v>110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0</v>
      </c>
      <c r="K25" s="13">
        <v>0</v>
      </c>
    </row>
    <row r="26" spans="1:11" ht="12.75">
      <c r="A26" s="190" t="s">
        <v>52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63244</v>
      </c>
      <c r="K26" s="13">
        <v>58723</v>
      </c>
    </row>
    <row r="27" spans="1:11" ht="12.75">
      <c r="A27" s="190" t="s">
        <v>221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5147</v>
      </c>
      <c r="K27" s="12">
        <f>SUM(K28:K32)</f>
        <v>5119</v>
      </c>
    </row>
    <row r="28" spans="1:11" ht="12.75">
      <c r="A28" s="190" t="s">
        <v>235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>
        <v>0</v>
      </c>
      <c r="K28" s="13">
        <v>0</v>
      </c>
    </row>
    <row r="29" spans="1:11" ht="12.75">
      <c r="A29" s="190" t="s">
        <v>161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5147</v>
      </c>
      <c r="K29" s="13">
        <v>5119</v>
      </c>
    </row>
    <row r="30" spans="1:11" ht="12.75">
      <c r="A30" s="190" t="s">
        <v>145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>
        <v>0</v>
      </c>
      <c r="K30" s="13">
        <v>0</v>
      </c>
    </row>
    <row r="31" spans="1:11" ht="12.75">
      <c r="A31" s="190" t="s">
        <v>231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>
        <v>0</v>
      </c>
      <c r="K31" s="13">
        <v>0</v>
      </c>
    </row>
    <row r="32" spans="1:11" ht="12.75">
      <c r="A32" s="190" t="s">
        <v>146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>
        <v>0</v>
      </c>
      <c r="K32" s="13">
        <v>0</v>
      </c>
    </row>
    <row r="33" spans="1:11" ht="12.75">
      <c r="A33" s="190" t="s">
        <v>222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17696</v>
      </c>
      <c r="K33" s="12">
        <f>SUM(K34:K37)</f>
        <v>21045</v>
      </c>
    </row>
    <row r="34" spans="1:11" ht="12.75">
      <c r="A34" s="190" t="s">
        <v>68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>
        <v>0</v>
      </c>
      <c r="K34" s="13">
        <v>0</v>
      </c>
    </row>
    <row r="35" spans="1:11" ht="12.75">
      <c r="A35" s="190" t="s">
        <v>67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17696</v>
      </c>
      <c r="K35" s="13">
        <v>21045</v>
      </c>
    </row>
    <row r="36" spans="1:11" ht="12.75">
      <c r="A36" s="190" t="s">
        <v>232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>
        <v>0</v>
      </c>
      <c r="K36" s="13">
        <v>0</v>
      </c>
    </row>
    <row r="37" spans="1:11" ht="12.75">
      <c r="A37" s="190" t="s">
        <v>69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>
        <v>0</v>
      </c>
      <c r="K37" s="13">
        <v>0</v>
      </c>
    </row>
    <row r="38" spans="1:11" ht="12.75">
      <c r="A38" s="190" t="s">
        <v>203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>
        <v>0</v>
      </c>
      <c r="K38" s="13">
        <v>0</v>
      </c>
    </row>
    <row r="39" spans="1:11" ht="12.75">
      <c r="A39" s="190" t="s">
        <v>204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>
        <v>0</v>
      </c>
      <c r="K39" s="13">
        <v>0</v>
      </c>
    </row>
    <row r="40" spans="1:11" ht="12.75">
      <c r="A40" s="190" t="s">
        <v>233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>
        <v>0</v>
      </c>
      <c r="K40" s="13">
        <v>0</v>
      </c>
    </row>
    <row r="41" spans="1:11" ht="12.75">
      <c r="A41" s="190" t="s">
        <v>234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>
        <v>0</v>
      </c>
      <c r="K41" s="13">
        <v>0</v>
      </c>
    </row>
    <row r="42" spans="1:11" ht="12.75">
      <c r="A42" s="190" t="s">
        <v>223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1264701</v>
      </c>
      <c r="K42" s="12">
        <f>K7+K27+K38+K40</f>
        <v>1295198</v>
      </c>
    </row>
    <row r="43" spans="1:11" ht="12.75">
      <c r="A43" s="190" t="s">
        <v>224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1245544</v>
      </c>
      <c r="K43" s="12">
        <f>K10+K33+K39+K41</f>
        <v>1286617</v>
      </c>
    </row>
    <row r="44" spans="1:11" ht="12.75">
      <c r="A44" s="190" t="s">
        <v>244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19157</v>
      </c>
      <c r="K44" s="12">
        <f>K42-K43</f>
        <v>8581</v>
      </c>
    </row>
    <row r="45" spans="1:11" ht="12.75">
      <c r="A45" s="193" t="s">
        <v>226</v>
      </c>
      <c r="B45" s="194"/>
      <c r="C45" s="194"/>
      <c r="D45" s="194"/>
      <c r="E45" s="194"/>
      <c r="F45" s="194"/>
      <c r="G45" s="194"/>
      <c r="H45" s="195"/>
      <c r="I45" s="4">
        <v>149</v>
      </c>
      <c r="J45" s="12">
        <f>IF(J42&gt;J43,J42-J43,0)</f>
        <v>19157</v>
      </c>
      <c r="K45" s="12">
        <f>IF(K42&gt;K43,K42-K43,0)</f>
        <v>8581</v>
      </c>
    </row>
    <row r="46" spans="1:11" ht="12.75">
      <c r="A46" s="193" t="s">
        <v>227</v>
      </c>
      <c r="B46" s="194"/>
      <c r="C46" s="194"/>
      <c r="D46" s="194"/>
      <c r="E46" s="194"/>
      <c r="F46" s="194"/>
      <c r="G46" s="194"/>
      <c r="H46" s="19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0" t="s">
        <v>225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>
        <v>5022</v>
      </c>
      <c r="K47" s="13">
        <v>2022</v>
      </c>
    </row>
    <row r="48" spans="1:11" ht="12.75">
      <c r="A48" s="190" t="s">
        <v>245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14135</v>
      </c>
      <c r="K48" s="12">
        <f>K44-K47</f>
        <v>6559</v>
      </c>
    </row>
    <row r="49" spans="1:11" ht="12.75">
      <c r="A49" s="193" t="s">
        <v>200</v>
      </c>
      <c r="B49" s="194"/>
      <c r="C49" s="194"/>
      <c r="D49" s="194"/>
      <c r="E49" s="194"/>
      <c r="F49" s="194"/>
      <c r="G49" s="194"/>
      <c r="H49" s="195"/>
      <c r="I49" s="4">
        <v>153</v>
      </c>
      <c r="J49" s="12">
        <f>IF(J48&gt;0,J48,0)</f>
        <v>14135</v>
      </c>
      <c r="K49" s="12">
        <f>IF(K48&gt;0,K48,0)</f>
        <v>6559</v>
      </c>
    </row>
    <row r="50" spans="1:11" ht="12.75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6" t="s">
        <v>120</v>
      </c>
      <c r="B51" s="177"/>
      <c r="C51" s="177"/>
      <c r="D51" s="177"/>
      <c r="E51" s="177"/>
      <c r="F51" s="177"/>
      <c r="G51" s="177"/>
      <c r="H51" s="177"/>
      <c r="I51" s="225"/>
      <c r="J51" s="225"/>
      <c r="K51" s="226"/>
    </row>
    <row r="52" spans="1:11" ht="12.75">
      <c r="A52" s="180" t="s">
        <v>194</v>
      </c>
      <c r="B52" s="181"/>
      <c r="C52" s="181"/>
      <c r="D52" s="181"/>
      <c r="E52" s="181"/>
      <c r="F52" s="181"/>
      <c r="G52" s="181"/>
      <c r="H52" s="181"/>
      <c r="I52" s="182"/>
      <c r="J52" s="182"/>
      <c r="K52" s="183"/>
    </row>
    <row r="53" spans="1:11" ht="12.75">
      <c r="A53" s="219" t="s">
        <v>242</v>
      </c>
      <c r="B53" s="220"/>
      <c r="C53" s="220"/>
      <c r="D53" s="220"/>
      <c r="E53" s="220"/>
      <c r="F53" s="220"/>
      <c r="G53" s="220"/>
      <c r="H53" s="221"/>
      <c r="I53" s="4">
        <v>155</v>
      </c>
      <c r="J53" s="13">
        <v>0</v>
      </c>
      <c r="K53" s="13">
        <v>0</v>
      </c>
    </row>
    <row r="54" spans="1:11" ht="12.75">
      <c r="A54" s="219" t="s">
        <v>243</v>
      </c>
      <c r="B54" s="220"/>
      <c r="C54" s="220"/>
      <c r="D54" s="220"/>
      <c r="E54" s="220"/>
      <c r="F54" s="220"/>
      <c r="G54" s="220"/>
      <c r="H54" s="221"/>
      <c r="I54" s="4">
        <v>156</v>
      </c>
      <c r="J54" s="14">
        <v>0</v>
      </c>
      <c r="K54" s="14">
        <v>0</v>
      </c>
    </row>
    <row r="55" spans="1:11" ht="12.75">
      <c r="A55" s="176" t="s">
        <v>197</v>
      </c>
      <c r="B55" s="177"/>
      <c r="C55" s="177"/>
      <c r="D55" s="177"/>
      <c r="E55" s="177"/>
      <c r="F55" s="177"/>
      <c r="G55" s="177"/>
      <c r="H55" s="177"/>
      <c r="I55" s="225"/>
      <c r="J55" s="225"/>
      <c r="K55" s="226"/>
    </row>
    <row r="56" spans="1:11" ht="12.75">
      <c r="A56" s="180" t="s">
        <v>212</v>
      </c>
      <c r="B56" s="181"/>
      <c r="C56" s="181"/>
      <c r="D56" s="181"/>
      <c r="E56" s="181"/>
      <c r="F56" s="181"/>
      <c r="G56" s="181"/>
      <c r="H56" s="201"/>
      <c r="I56" s="21">
        <v>157</v>
      </c>
      <c r="J56" s="11">
        <v>14135</v>
      </c>
      <c r="K56" s="11">
        <v>6559</v>
      </c>
    </row>
    <row r="57" spans="1:11" ht="12.75">
      <c r="A57" s="190" t="s">
        <v>229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0" t="s">
        <v>236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>
        <v>0</v>
      </c>
      <c r="K58" s="13">
        <v>0</v>
      </c>
    </row>
    <row r="59" spans="1:11" ht="12.75">
      <c r="A59" s="190" t="s">
        <v>237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>
        <v>0</v>
      </c>
      <c r="K59" s="13">
        <v>0</v>
      </c>
    </row>
    <row r="60" spans="1:11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>
        <v>0</v>
      </c>
      <c r="K60" s="13">
        <v>0</v>
      </c>
    </row>
    <row r="61" spans="1:11" ht="12.75">
      <c r="A61" s="190" t="s">
        <v>238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>
        <v>0</v>
      </c>
      <c r="K61" s="13">
        <v>0</v>
      </c>
    </row>
    <row r="62" spans="1:11" ht="12.75">
      <c r="A62" s="190" t="s">
        <v>239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>
        <v>0</v>
      </c>
      <c r="K62" s="13">
        <v>0</v>
      </c>
    </row>
    <row r="63" spans="1:11" ht="12.75">
      <c r="A63" s="190" t="s">
        <v>240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>
        <v>0</v>
      </c>
      <c r="K63" s="13">
        <v>0</v>
      </c>
    </row>
    <row r="64" spans="1:11" ht="12.75">
      <c r="A64" s="190" t="s">
        <v>241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>
        <v>0</v>
      </c>
      <c r="K64" s="13">
        <v>0</v>
      </c>
    </row>
    <row r="65" spans="1:11" ht="12.75">
      <c r="A65" s="190" t="s">
        <v>230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>
        <v>0</v>
      </c>
      <c r="K65" s="13">
        <v>0</v>
      </c>
    </row>
    <row r="66" spans="1:11" ht="12.75">
      <c r="A66" s="190" t="s">
        <v>201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0" t="s">
        <v>202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8">
        <f>J56+J66</f>
        <v>14135</v>
      </c>
      <c r="K67" s="18">
        <f>K56+K66</f>
        <v>6559</v>
      </c>
    </row>
    <row r="68" spans="1:11" ht="12.75">
      <c r="A68" s="176" t="s">
        <v>196</v>
      </c>
      <c r="B68" s="177"/>
      <c r="C68" s="177"/>
      <c r="D68" s="177"/>
      <c r="E68" s="177"/>
      <c r="F68" s="177"/>
      <c r="G68" s="177"/>
      <c r="H68" s="177"/>
      <c r="I68" s="225"/>
      <c r="J68" s="225"/>
      <c r="K68" s="226"/>
    </row>
    <row r="69" spans="1:11" ht="12.75">
      <c r="A69" s="180" t="s">
        <v>195</v>
      </c>
      <c r="B69" s="181"/>
      <c r="C69" s="181"/>
      <c r="D69" s="181"/>
      <c r="E69" s="181"/>
      <c r="F69" s="181"/>
      <c r="G69" s="181"/>
      <c r="H69" s="181"/>
      <c r="I69" s="182"/>
      <c r="J69" s="182"/>
      <c r="K69" s="183"/>
    </row>
    <row r="70" spans="1:11" ht="12.75">
      <c r="A70" s="219" t="s">
        <v>242</v>
      </c>
      <c r="B70" s="220"/>
      <c r="C70" s="220"/>
      <c r="D70" s="220"/>
      <c r="E70" s="220"/>
      <c r="F70" s="220"/>
      <c r="G70" s="220"/>
      <c r="H70" s="221"/>
      <c r="I70" s="4">
        <v>169</v>
      </c>
      <c r="J70" s="13">
        <v>0</v>
      </c>
      <c r="K70" s="13"/>
    </row>
    <row r="71" spans="1:11" ht="12.75">
      <c r="A71" s="222" t="s">
        <v>243</v>
      </c>
      <c r="B71" s="223"/>
      <c r="C71" s="223"/>
      <c r="D71" s="223"/>
      <c r="E71" s="223"/>
      <c r="F71" s="223"/>
      <c r="G71" s="223"/>
      <c r="H71" s="224"/>
      <c r="I71" s="7">
        <v>170</v>
      </c>
      <c r="J71" s="14">
        <v>0</v>
      </c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5">
      <selection activeCell="K47" sqref="K47"/>
    </sheetView>
  </sheetViews>
  <sheetFormatPr defaultColWidth="9.140625" defaultRowHeight="12.75"/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204"/>
    </row>
    <row r="2" spans="1:11" ht="12.75">
      <c r="A2" s="242" t="s">
        <v>342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341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293</v>
      </c>
      <c r="K6" s="90" t="s">
        <v>294</v>
      </c>
    </row>
    <row r="7" spans="1:11" ht="12.75">
      <c r="A7" s="234" t="s">
        <v>162</v>
      </c>
      <c r="B7" s="235"/>
      <c r="C7" s="235"/>
      <c r="D7" s="235"/>
      <c r="E7" s="235"/>
      <c r="F7" s="235"/>
      <c r="G7" s="235"/>
      <c r="H7" s="235"/>
      <c r="I7" s="236"/>
      <c r="J7" s="236"/>
      <c r="K7" s="237"/>
    </row>
    <row r="8" spans="1:11" ht="12.75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v>19157</v>
      </c>
      <c r="K8" s="13">
        <v>8581</v>
      </c>
    </row>
    <row r="9" spans="1:11" ht="12.75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8">
        <v>61899</v>
      </c>
      <c r="K9" s="13">
        <v>42143</v>
      </c>
    </row>
    <row r="10" spans="1:11" ht="12.75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0</v>
      </c>
      <c r="K10" s="13">
        <v>109996</v>
      </c>
    </row>
    <row r="11" spans="1:11" ht="12.75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8">
        <v>1953</v>
      </c>
      <c r="K11" s="13">
        <v>0</v>
      </c>
    </row>
    <row r="12" spans="1:11" ht="12.75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8">
        <v>15769</v>
      </c>
      <c r="K12" s="13">
        <v>0</v>
      </c>
    </row>
    <row r="13" spans="1:11" ht="12.75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8">
        <v>825</v>
      </c>
      <c r="K13" s="13">
        <v>318</v>
      </c>
    </row>
    <row r="14" spans="1:11" ht="12.75">
      <c r="A14" s="190" t="s">
        <v>163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99603</v>
      </c>
      <c r="K14" s="12">
        <f>SUM(K8:K13)</f>
        <v>161038</v>
      </c>
    </row>
    <row r="15" spans="1:11" ht="12.75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8">
        <v>50862</v>
      </c>
      <c r="K15" s="13">
        <v>1973</v>
      </c>
    </row>
    <row r="16" spans="1:11" ht="12.75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8">
        <v>43713</v>
      </c>
      <c r="K16" s="13">
        <v>18212</v>
      </c>
    </row>
    <row r="17" spans="1:11" ht="12.75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>
        <v>0</v>
      </c>
      <c r="K17" s="13">
        <v>68624</v>
      </c>
    </row>
    <row r="18" spans="1:11" ht="12.75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5155</v>
      </c>
      <c r="K18" s="13">
        <v>1300</v>
      </c>
    </row>
    <row r="19" spans="1:11" ht="12.75">
      <c r="A19" s="190" t="s">
        <v>164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99730</v>
      </c>
      <c r="K19" s="12">
        <f>SUM(K15:K18)</f>
        <v>90109</v>
      </c>
    </row>
    <row r="20" spans="1:11" ht="12.75">
      <c r="A20" s="190" t="s">
        <v>36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0</v>
      </c>
      <c r="K20" s="12">
        <f>IF(K14&gt;K19,K14-K19,0)</f>
        <v>70929</v>
      </c>
    </row>
    <row r="21" spans="1:11" ht="12.75">
      <c r="A21" s="190" t="s">
        <v>37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127</v>
      </c>
      <c r="K21" s="12">
        <f>IF(K19&gt;K14,K19-K14,0)</f>
        <v>0</v>
      </c>
    </row>
    <row r="22" spans="1:11" ht="12.75">
      <c r="A22" s="234" t="s">
        <v>165</v>
      </c>
      <c r="B22" s="235"/>
      <c r="C22" s="235"/>
      <c r="D22" s="235"/>
      <c r="E22" s="235"/>
      <c r="F22" s="235"/>
      <c r="G22" s="235"/>
      <c r="H22" s="235"/>
      <c r="I22" s="236"/>
      <c r="J22" s="236"/>
      <c r="K22" s="237"/>
    </row>
    <row r="23" spans="1:11" ht="12.75">
      <c r="A23" s="184" t="s">
        <v>185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>
        <v>0</v>
      </c>
      <c r="K23" s="13">
        <v>0</v>
      </c>
    </row>
    <row r="24" spans="1:11" ht="12.75">
      <c r="A24" s="184" t="s">
        <v>186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>
        <v>0</v>
      </c>
      <c r="K24" s="13">
        <v>0</v>
      </c>
    </row>
    <row r="25" spans="1:11" ht="12.75">
      <c r="A25" s="184" t="s">
        <v>187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>
        <v>0</v>
      </c>
      <c r="K25" s="13">
        <v>0</v>
      </c>
    </row>
    <row r="26" spans="1:11" ht="12.75">
      <c r="A26" s="184" t="s">
        <v>188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>
        <v>0</v>
      </c>
      <c r="K26" s="13">
        <v>0</v>
      </c>
    </row>
    <row r="27" spans="1:11" ht="12.75">
      <c r="A27" s="184" t="s">
        <v>189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>
        <v>0</v>
      </c>
      <c r="K27" s="13">
        <v>0</v>
      </c>
    </row>
    <row r="28" spans="1:11" ht="12.75">
      <c r="A28" s="190" t="s">
        <v>174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8">
        <v>20581</v>
      </c>
      <c r="K29" s="13">
        <v>22867</v>
      </c>
    </row>
    <row r="30" spans="1:11" ht="12.75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>
        <v>0</v>
      </c>
      <c r="K30" s="13">
        <v>0</v>
      </c>
    </row>
    <row r="31" spans="1:11" ht="12.75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>
        <v>0</v>
      </c>
      <c r="K31" s="13">
        <v>0</v>
      </c>
    </row>
    <row r="32" spans="1:11" ht="12.75">
      <c r="A32" s="190" t="s">
        <v>5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20581</v>
      </c>
      <c r="K32" s="12">
        <f>SUM(K29:K31)</f>
        <v>22867</v>
      </c>
    </row>
    <row r="33" spans="1:11" ht="12.75">
      <c r="A33" s="190" t="s">
        <v>38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0" t="s">
        <v>39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20581</v>
      </c>
      <c r="K34" s="12">
        <f>IF(K32&gt;K28,K32-K28,0)</f>
        <v>22867</v>
      </c>
    </row>
    <row r="35" spans="1:11" ht="12.75">
      <c r="A35" s="234" t="s">
        <v>166</v>
      </c>
      <c r="B35" s="235"/>
      <c r="C35" s="235"/>
      <c r="D35" s="235"/>
      <c r="E35" s="235"/>
      <c r="F35" s="235"/>
      <c r="G35" s="235"/>
      <c r="H35" s="235"/>
      <c r="I35" s="236"/>
      <c r="J35" s="236"/>
      <c r="K35" s="237"/>
    </row>
    <row r="36" spans="1:11" ht="12.75">
      <c r="A36" s="184" t="s">
        <v>180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>
        <v>0</v>
      </c>
      <c r="K36" s="13">
        <v>0</v>
      </c>
    </row>
    <row r="37" spans="1:11" ht="12.75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>
        <v>19548</v>
      </c>
      <c r="K37" s="13">
        <v>4131</v>
      </c>
    </row>
    <row r="38" spans="1:11" ht="12.75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>
        <v>195</v>
      </c>
      <c r="K38" s="13">
        <v>152</v>
      </c>
    </row>
    <row r="39" spans="1:11" ht="12.75">
      <c r="A39" s="190" t="s">
        <v>70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19743</v>
      </c>
      <c r="K39" s="12">
        <f>SUM(K36:K38)</f>
        <v>4283</v>
      </c>
    </row>
    <row r="40" spans="1:11" ht="12.75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8">
        <v>0</v>
      </c>
      <c r="K40" s="13">
        <v>0</v>
      </c>
    </row>
    <row r="41" spans="1:11" ht="12.75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>
        <v>0</v>
      </c>
      <c r="K41" s="13">
        <v>0</v>
      </c>
    </row>
    <row r="42" spans="1:11" ht="12.75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>
        <v>0</v>
      </c>
      <c r="K42" s="13">
        <v>0</v>
      </c>
    </row>
    <row r="43" spans="1:11" ht="12.75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>
        <v>0</v>
      </c>
      <c r="K43" s="13">
        <v>0</v>
      </c>
    </row>
    <row r="44" spans="1:11" ht="12.75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>
        <v>2439</v>
      </c>
      <c r="K44" s="13">
        <v>33032</v>
      </c>
    </row>
    <row r="45" spans="1:11" ht="12.75">
      <c r="A45" s="190" t="s">
        <v>71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2439</v>
      </c>
      <c r="K45" s="12">
        <f>SUM(K40:K44)</f>
        <v>33032</v>
      </c>
    </row>
    <row r="46" spans="1:11" ht="12.75">
      <c r="A46" s="190" t="s">
        <v>17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17304</v>
      </c>
      <c r="K46" s="12">
        <f>IF(K39&gt;K45,K39-K45,0)</f>
        <v>0</v>
      </c>
    </row>
    <row r="47" spans="1:11" ht="12.75">
      <c r="A47" s="190" t="s">
        <v>18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0</v>
      </c>
      <c r="K47" s="12">
        <f>IF(K45&gt;K39,K45-K39,0)</f>
        <v>28749</v>
      </c>
    </row>
    <row r="48" spans="1:11" ht="12.75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19313</v>
      </c>
    </row>
    <row r="49" spans="1:11" ht="12.75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3404</v>
      </c>
      <c r="K49" s="12">
        <f>IF(K21-K20+K34-K33+K47-K46&gt;0,K21-K20+K34-K33+K47-K46,0)</f>
        <v>0</v>
      </c>
    </row>
    <row r="50" spans="1:11" ht="12.75">
      <c r="A50" s="184" t="s">
        <v>167</v>
      </c>
      <c r="B50" s="185"/>
      <c r="C50" s="185"/>
      <c r="D50" s="185"/>
      <c r="E50" s="185"/>
      <c r="F50" s="185"/>
      <c r="G50" s="185"/>
      <c r="H50" s="185"/>
      <c r="I50" s="4">
        <v>41</v>
      </c>
      <c r="J50" s="8">
        <v>5999</v>
      </c>
      <c r="K50" s="13">
        <v>2595</v>
      </c>
    </row>
    <row r="51" spans="1:11" ht="12.75">
      <c r="A51" s="184" t="s">
        <v>182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>
        <v>0</v>
      </c>
      <c r="K51" s="13">
        <v>19313</v>
      </c>
    </row>
    <row r="52" spans="1:11" ht="12.75">
      <c r="A52" s="184" t="s">
        <v>183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>
        <v>3404</v>
      </c>
      <c r="K52" s="13">
        <v>0</v>
      </c>
    </row>
    <row r="53" spans="1:11" ht="12.75">
      <c r="A53" s="187" t="s">
        <v>184</v>
      </c>
      <c r="B53" s="188"/>
      <c r="C53" s="188"/>
      <c r="D53" s="188"/>
      <c r="E53" s="188"/>
      <c r="F53" s="188"/>
      <c r="G53" s="188"/>
      <c r="H53" s="188"/>
      <c r="I53" s="7">
        <v>44</v>
      </c>
      <c r="J53" s="10">
        <f>J50+J51-J52</f>
        <v>2595</v>
      </c>
      <c r="K53" s="18">
        <f>K50+K51-K52</f>
        <v>21908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293</v>
      </c>
      <c r="K6" s="90" t="s">
        <v>294</v>
      </c>
    </row>
    <row r="7" spans="1:11" ht="12.75">
      <c r="A7" s="234" t="s">
        <v>162</v>
      </c>
      <c r="B7" s="235"/>
      <c r="C7" s="235"/>
      <c r="D7" s="235"/>
      <c r="E7" s="235"/>
      <c r="F7" s="235"/>
      <c r="G7" s="235"/>
      <c r="H7" s="235"/>
      <c r="I7" s="236"/>
      <c r="J7" s="236"/>
      <c r="K7" s="237"/>
    </row>
    <row r="8" spans="1:11" ht="12.75">
      <c r="A8" s="184" t="s">
        <v>207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ht="12.75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ht="12.75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190" t="s">
        <v>206</v>
      </c>
      <c r="B13" s="191"/>
      <c r="C13" s="191"/>
      <c r="D13" s="191"/>
      <c r="E13" s="191"/>
      <c r="F13" s="191"/>
      <c r="G13" s="191"/>
      <c r="H13" s="19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ht="12.75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ht="12.75">
      <c r="A20" s="190" t="s">
        <v>47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0" t="s">
        <v>111</v>
      </c>
      <c r="B21" s="249"/>
      <c r="C21" s="249"/>
      <c r="D21" s="249"/>
      <c r="E21" s="249"/>
      <c r="F21" s="249"/>
      <c r="G21" s="249"/>
      <c r="H21" s="25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6" t="s">
        <v>112</v>
      </c>
      <c r="B22" s="251"/>
      <c r="C22" s="251"/>
      <c r="D22" s="251"/>
      <c r="E22" s="251"/>
      <c r="F22" s="251"/>
      <c r="G22" s="251"/>
      <c r="H22" s="25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236"/>
      <c r="J23" s="236"/>
      <c r="K23" s="237"/>
    </row>
    <row r="24" spans="1:11" ht="12.75">
      <c r="A24" s="184" t="s">
        <v>171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172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184" t="s">
        <v>173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190" t="s">
        <v>119</v>
      </c>
      <c r="B29" s="191"/>
      <c r="C29" s="191"/>
      <c r="D29" s="191"/>
      <c r="E29" s="191"/>
      <c r="F29" s="191"/>
      <c r="G29" s="191"/>
      <c r="H29" s="19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190" t="s">
        <v>50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0" t="s">
        <v>113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0" t="s">
        <v>114</v>
      </c>
      <c r="B35" s="191"/>
      <c r="C35" s="191"/>
      <c r="D35" s="191"/>
      <c r="E35" s="191"/>
      <c r="F35" s="191"/>
      <c r="G35" s="191"/>
      <c r="H35" s="19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4" t="s">
        <v>166</v>
      </c>
      <c r="B36" s="235"/>
      <c r="C36" s="235"/>
      <c r="D36" s="235"/>
      <c r="E36" s="235"/>
      <c r="F36" s="235"/>
      <c r="G36" s="235"/>
      <c r="H36" s="235"/>
      <c r="I36" s="236">
        <v>0</v>
      </c>
      <c r="J36" s="236"/>
      <c r="K36" s="237"/>
    </row>
    <row r="37" spans="1:11" ht="12.75">
      <c r="A37" s="184" t="s">
        <v>180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ht="12.75">
      <c r="A40" s="190" t="s">
        <v>51</v>
      </c>
      <c r="B40" s="191"/>
      <c r="C40" s="191"/>
      <c r="D40" s="191"/>
      <c r="E40" s="191"/>
      <c r="F40" s="191"/>
      <c r="G40" s="191"/>
      <c r="H40" s="19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ht="12.75">
      <c r="A46" s="190" t="s">
        <v>154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0" t="s">
        <v>168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0" t="s">
        <v>169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0" t="s">
        <v>155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0" t="s">
        <v>15</v>
      </c>
      <c r="B50" s="191"/>
      <c r="C50" s="191"/>
      <c r="D50" s="191"/>
      <c r="E50" s="191"/>
      <c r="F50" s="191"/>
      <c r="G50" s="191"/>
      <c r="H50" s="19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0" t="s">
        <v>167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ht="12.75">
      <c r="A52" s="190" t="s">
        <v>182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/>
    </row>
    <row r="53" spans="1:11" ht="12.75">
      <c r="A53" s="190" t="s">
        <v>183</v>
      </c>
      <c r="B53" s="191"/>
      <c r="C53" s="191"/>
      <c r="D53" s="191"/>
      <c r="E53" s="191"/>
      <c r="F53" s="191"/>
      <c r="G53" s="191"/>
      <c r="H53" s="191"/>
      <c r="I53" s="4">
        <v>44</v>
      </c>
      <c r="J53" s="8"/>
      <c r="K53" s="13"/>
    </row>
    <row r="54" spans="1:11" ht="12.75">
      <c r="A54" s="196" t="s">
        <v>184</v>
      </c>
      <c r="B54" s="197"/>
      <c r="C54" s="197"/>
      <c r="D54" s="197"/>
      <c r="E54" s="197"/>
      <c r="F54" s="197"/>
      <c r="G54" s="197"/>
      <c r="H54" s="19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95" customWidth="1"/>
    <col min="5" max="5" width="10.140625" style="95" bestFit="1" customWidth="1"/>
    <col min="6" max="16384" width="9.140625" style="95" customWidth="1"/>
  </cols>
  <sheetData>
    <row r="1" spans="1:12" ht="12.75">
      <c r="A1" s="269" t="s">
        <v>291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4"/>
    </row>
    <row r="2" spans="1:12" ht="15.75">
      <c r="A2" s="92"/>
      <c r="B2" s="93"/>
      <c r="C2" s="256" t="s">
        <v>292</v>
      </c>
      <c r="D2" s="256"/>
      <c r="E2" s="97">
        <v>40544</v>
      </c>
      <c r="F2" s="96" t="s">
        <v>258</v>
      </c>
      <c r="G2" s="257">
        <v>40908</v>
      </c>
      <c r="H2" s="258"/>
      <c r="I2" s="93"/>
      <c r="J2" s="93"/>
      <c r="K2" s="93"/>
      <c r="L2" s="98"/>
    </row>
    <row r="3" spans="1:11" ht="24" thickBot="1">
      <c r="A3" s="259" t="s">
        <v>61</v>
      </c>
      <c r="B3" s="259"/>
      <c r="C3" s="259"/>
      <c r="D3" s="259"/>
      <c r="E3" s="259"/>
      <c r="F3" s="259"/>
      <c r="G3" s="259"/>
      <c r="H3" s="259"/>
      <c r="I3" s="99" t="s">
        <v>315</v>
      </c>
      <c r="J3" s="100" t="s">
        <v>156</v>
      </c>
      <c r="K3" s="100" t="s">
        <v>157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102">
        <v>2</v>
      </c>
      <c r="J4" s="101" t="s">
        <v>293</v>
      </c>
      <c r="K4" s="101" t="s">
        <v>294</v>
      </c>
    </row>
    <row r="5" spans="1:11" ht="12.75">
      <c r="A5" s="254" t="s">
        <v>295</v>
      </c>
      <c r="B5" s="255"/>
      <c r="C5" s="255"/>
      <c r="D5" s="255"/>
      <c r="E5" s="255"/>
      <c r="F5" s="255"/>
      <c r="G5" s="255"/>
      <c r="H5" s="255"/>
      <c r="I5" s="103">
        <v>1</v>
      </c>
      <c r="J5" s="104">
        <v>180644</v>
      </c>
      <c r="K5" s="104">
        <v>180644</v>
      </c>
    </row>
    <row r="6" spans="1:11" ht="12.75">
      <c r="A6" s="254" t="s">
        <v>296</v>
      </c>
      <c r="B6" s="255"/>
      <c r="C6" s="255"/>
      <c r="D6" s="255"/>
      <c r="E6" s="255"/>
      <c r="F6" s="255"/>
      <c r="G6" s="255"/>
      <c r="H6" s="255"/>
      <c r="I6" s="103">
        <v>2</v>
      </c>
      <c r="J6" s="105">
        <v>0</v>
      </c>
      <c r="K6" s="105">
        <v>0</v>
      </c>
    </row>
    <row r="7" spans="1:11" ht="12.75">
      <c r="A7" s="254" t="s">
        <v>297</v>
      </c>
      <c r="B7" s="255"/>
      <c r="C7" s="255"/>
      <c r="D7" s="255"/>
      <c r="E7" s="255"/>
      <c r="F7" s="255"/>
      <c r="G7" s="255"/>
      <c r="H7" s="255"/>
      <c r="I7" s="103">
        <v>3</v>
      </c>
      <c r="J7" s="105">
        <v>81713</v>
      </c>
      <c r="K7" s="105">
        <v>81660</v>
      </c>
    </row>
    <row r="8" spans="1:11" ht="12.75">
      <c r="A8" s="254" t="s">
        <v>298</v>
      </c>
      <c r="B8" s="255"/>
      <c r="C8" s="255"/>
      <c r="D8" s="255"/>
      <c r="E8" s="255"/>
      <c r="F8" s="255"/>
      <c r="G8" s="255"/>
      <c r="H8" s="255"/>
      <c r="I8" s="103">
        <v>4</v>
      </c>
      <c r="J8" s="105">
        <v>243072</v>
      </c>
      <c r="K8" s="105">
        <v>257207</v>
      </c>
    </row>
    <row r="9" spans="1:11" ht="12.75">
      <c r="A9" s="254" t="s">
        <v>299</v>
      </c>
      <c r="B9" s="255"/>
      <c r="C9" s="255"/>
      <c r="D9" s="255"/>
      <c r="E9" s="255"/>
      <c r="F9" s="255"/>
      <c r="G9" s="255"/>
      <c r="H9" s="255"/>
      <c r="I9" s="103">
        <v>5</v>
      </c>
      <c r="J9" s="105">
        <v>14135</v>
      </c>
      <c r="K9" s="105">
        <v>6559</v>
      </c>
    </row>
    <row r="10" spans="1:11" ht="12.75">
      <c r="A10" s="254" t="s">
        <v>300</v>
      </c>
      <c r="B10" s="255"/>
      <c r="C10" s="255"/>
      <c r="D10" s="255"/>
      <c r="E10" s="255"/>
      <c r="F10" s="255"/>
      <c r="G10" s="255"/>
      <c r="H10" s="255"/>
      <c r="I10" s="103">
        <v>6</v>
      </c>
      <c r="J10" s="105">
        <v>8548</v>
      </c>
      <c r="K10" s="105">
        <v>7302</v>
      </c>
    </row>
    <row r="11" spans="1:11" ht="12.75">
      <c r="A11" s="254" t="s">
        <v>301</v>
      </c>
      <c r="B11" s="255"/>
      <c r="C11" s="255"/>
      <c r="D11" s="255"/>
      <c r="E11" s="255"/>
      <c r="F11" s="255"/>
      <c r="G11" s="255"/>
      <c r="H11" s="255"/>
      <c r="I11" s="103">
        <v>7</v>
      </c>
      <c r="J11" s="105">
        <v>0</v>
      </c>
      <c r="K11" s="105">
        <v>0</v>
      </c>
    </row>
    <row r="12" spans="1:11" ht="12.75">
      <c r="A12" s="254" t="s">
        <v>302</v>
      </c>
      <c r="B12" s="255"/>
      <c r="C12" s="255"/>
      <c r="D12" s="255"/>
      <c r="E12" s="255"/>
      <c r="F12" s="255"/>
      <c r="G12" s="255"/>
      <c r="H12" s="255"/>
      <c r="I12" s="103">
        <v>8</v>
      </c>
      <c r="J12" s="105">
        <v>0</v>
      </c>
      <c r="K12" s="105">
        <v>0</v>
      </c>
    </row>
    <row r="13" spans="1:11" ht="12.75">
      <c r="A13" s="254" t="s">
        <v>303</v>
      </c>
      <c r="B13" s="255"/>
      <c r="C13" s="255"/>
      <c r="D13" s="255"/>
      <c r="E13" s="255"/>
      <c r="F13" s="255"/>
      <c r="G13" s="255"/>
      <c r="H13" s="255"/>
      <c r="I13" s="103">
        <v>9</v>
      </c>
      <c r="J13" s="105">
        <v>0</v>
      </c>
      <c r="K13" s="105">
        <v>0</v>
      </c>
    </row>
    <row r="14" spans="1:11" ht="12.75">
      <c r="A14" s="265" t="s">
        <v>304</v>
      </c>
      <c r="B14" s="266"/>
      <c r="C14" s="266"/>
      <c r="D14" s="266"/>
      <c r="E14" s="266"/>
      <c r="F14" s="266"/>
      <c r="G14" s="266"/>
      <c r="H14" s="266"/>
      <c r="I14" s="103">
        <v>10</v>
      </c>
      <c r="J14" s="106">
        <f>SUM(J5:J13)</f>
        <v>528112</v>
      </c>
      <c r="K14" s="106">
        <f>SUM(K5:K13)</f>
        <v>533372</v>
      </c>
    </row>
    <row r="15" spans="1:11" ht="12.75">
      <c r="A15" s="254" t="s">
        <v>305</v>
      </c>
      <c r="B15" s="255"/>
      <c r="C15" s="255"/>
      <c r="D15" s="255"/>
      <c r="E15" s="255"/>
      <c r="F15" s="255"/>
      <c r="G15" s="255"/>
      <c r="H15" s="255"/>
      <c r="I15" s="103">
        <v>11</v>
      </c>
      <c r="J15" s="105">
        <v>0</v>
      </c>
      <c r="K15" s="105">
        <v>0</v>
      </c>
    </row>
    <row r="16" spans="1:11" ht="12.75">
      <c r="A16" s="254" t="s">
        <v>306</v>
      </c>
      <c r="B16" s="255"/>
      <c r="C16" s="255"/>
      <c r="D16" s="255"/>
      <c r="E16" s="255"/>
      <c r="F16" s="255"/>
      <c r="G16" s="255"/>
      <c r="H16" s="255"/>
      <c r="I16" s="103">
        <v>12</v>
      </c>
      <c r="J16" s="105">
        <v>0</v>
      </c>
      <c r="K16" s="105">
        <v>0</v>
      </c>
    </row>
    <row r="17" spans="1:11" ht="12.75">
      <c r="A17" s="254" t="s">
        <v>307</v>
      </c>
      <c r="B17" s="255"/>
      <c r="C17" s="255"/>
      <c r="D17" s="255"/>
      <c r="E17" s="255"/>
      <c r="F17" s="255"/>
      <c r="G17" s="255"/>
      <c r="H17" s="255"/>
      <c r="I17" s="103">
        <v>13</v>
      </c>
      <c r="J17" s="105">
        <v>0</v>
      </c>
      <c r="K17" s="105">
        <v>0</v>
      </c>
    </row>
    <row r="18" spans="1:11" ht="12.75">
      <c r="A18" s="254" t="s">
        <v>308</v>
      </c>
      <c r="B18" s="255"/>
      <c r="C18" s="255"/>
      <c r="D18" s="255"/>
      <c r="E18" s="255"/>
      <c r="F18" s="255"/>
      <c r="G18" s="255"/>
      <c r="H18" s="255"/>
      <c r="I18" s="103">
        <v>14</v>
      </c>
      <c r="J18" s="105">
        <v>0</v>
      </c>
      <c r="K18" s="105">
        <v>0</v>
      </c>
    </row>
    <row r="19" spans="1:11" ht="12.75">
      <c r="A19" s="254" t="s">
        <v>309</v>
      </c>
      <c r="B19" s="255"/>
      <c r="C19" s="255"/>
      <c r="D19" s="255"/>
      <c r="E19" s="255"/>
      <c r="F19" s="255"/>
      <c r="G19" s="255"/>
      <c r="H19" s="255"/>
      <c r="I19" s="103">
        <v>15</v>
      </c>
      <c r="J19" s="105">
        <v>0</v>
      </c>
      <c r="K19" s="105">
        <v>0</v>
      </c>
    </row>
    <row r="20" spans="1:11" ht="12.75">
      <c r="A20" s="254" t="s">
        <v>310</v>
      </c>
      <c r="B20" s="255"/>
      <c r="C20" s="255"/>
      <c r="D20" s="255"/>
      <c r="E20" s="255"/>
      <c r="F20" s="255"/>
      <c r="G20" s="255"/>
      <c r="H20" s="255"/>
      <c r="I20" s="103">
        <v>16</v>
      </c>
      <c r="J20" s="105">
        <v>0</v>
      </c>
      <c r="K20" s="105">
        <v>0</v>
      </c>
    </row>
    <row r="21" spans="1:11" ht="12.75">
      <c r="A21" s="265" t="s">
        <v>311</v>
      </c>
      <c r="B21" s="266"/>
      <c r="C21" s="266"/>
      <c r="D21" s="266"/>
      <c r="E21" s="266"/>
      <c r="F21" s="266"/>
      <c r="G21" s="266"/>
      <c r="H21" s="266"/>
      <c r="I21" s="103">
        <v>17</v>
      </c>
      <c r="J21" s="107">
        <f>SUM(J15:J20)</f>
        <v>0</v>
      </c>
      <c r="K21" s="107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1" t="s">
        <v>312</v>
      </c>
      <c r="B23" s="262"/>
      <c r="C23" s="262"/>
      <c r="D23" s="262"/>
      <c r="E23" s="262"/>
      <c r="F23" s="262"/>
      <c r="G23" s="262"/>
      <c r="H23" s="262"/>
      <c r="I23" s="108">
        <v>18</v>
      </c>
      <c r="J23" s="104"/>
      <c r="K23" s="104"/>
    </row>
    <row r="24" spans="1:11" ht="23.25" customHeight="1">
      <c r="A24" s="263" t="s">
        <v>313</v>
      </c>
      <c r="B24" s="264"/>
      <c r="C24" s="264"/>
      <c r="D24" s="264"/>
      <c r="E24" s="264"/>
      <c r="F24" s="264"/>
      <c r="G24" s="264"/>
      <c r="H24" s="264"/>
      <c r="I24" s="109">
        <v>19</v>
      </c>
      <c r="J24" s="107"/>
      <c r="K24" s="107"/>
    </row>
    <row r="25" spans="1:11" ht="30" customHeight="1">
      <c r="A25" s="267" t="s">
        <v>314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 Dragičević</cp:lastModifiedBy>
  <cp:lastPrinted>2012-04-27T06:40:29Z</cp:lastPrinted>
  <dcterms:created xsi:type="dcterms:W3CDTF">2008-10-17T11:51:54Z</dcterms:created>
  <dcterms:modified xsi:type="dcterms:W3CDTF">2012-04-30T13:55:26Z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