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035" activeTab="0"/>
  </bookViews>
  <sheets>
    <sheet name="OPĆI PODACI" sheetId="1" r:id="rId1"/>
    <sheet name="Bilanca" sheetId="2" r:id="rId2"/>
    <sheet name="RDG" sheetId="3" r:id="rId3"/>
    <sheet name="NT_D" sheetId="4" r:id="rId4"/>
    <sheet name="NT_I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<sst xmlns="http://schemas.openxmlformats.org/spreadsheetml/2006/main" count="398" uniqueCount="347">
  <si>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</si>
  <si>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</si>
  <si>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</si>
  <si>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</si>
  <si>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</si>
  <si>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</si>
  <si>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</si>
  <si>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</si>
  <si>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</si>
  <si>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</si>
  <si>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</si>
  <si>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</si>
  <si>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</si>
  <si>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</si>
  <si>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</si>
  <si>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</si>
  <si>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</si>
  <si>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</si>
  <si>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</si>
  <si>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</si>
  <si>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</si>
  <si>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</si>
  <si>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</si>
  <si>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</si>
  <si>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</si>
  <si>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</si>
  <si>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</si>
  <si>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</si>
  <si>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</si>
  <si>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</si>
  <si>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</si>
  <si>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</si>
  <si>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</si>
  <si>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</si>
  <si>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</si>
  <si>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</si>
  <si>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</si>
  <si>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</si>
  <si>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</si>
  <si>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</si>
  <si>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</si>
  <si>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</si>
  <si>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</si>
  <si>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</si>
  <si>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</si>
  <si>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</si>
  <si>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</si>
  <si>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</si>
  <si>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</si>
  <si>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</si>
  <si>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</si>
  <si>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</si>
  <si>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</si>
  <si>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</si>
  <si>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</si>
  <si>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</si>
  <si>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</si>
  <si>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</si>
  <si>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</si>
  <si>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</si>
  <si>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</si>
  <si>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</si>
  <si>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</si>
  <si>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</si>
  <si>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</si>
  <si>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</si>
  <si>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</si>
  <si>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</si>
  <si>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</si>
  <si>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</si>
  <si>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</si>
  <si>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</si>
  <si>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</si>
  <si>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</si>
  <si>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</si>
  <si>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</si>
  <si>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</si>
  <si>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</si>
  <si>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</si>
  <si>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</si>
  <si>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</si>
  <si>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</si>
  <si>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</si>
  <si>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</si>
  <si>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</si>
  <si>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</si>
  <si>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</si>
  <si>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</si>
  <si>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</si>
  <si>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</si>
  <si>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</si>
  <si>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</si>
  <si>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</si>
  <si>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</si>
  <si>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</si>
  <si>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</si>
  <si>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</si>
  <si>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</si>
  <si>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</si>
  <si>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</si>
  <si>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</si>
  <si>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</si>
  <si>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</si>
  <si>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</si>
  <si>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</si>
  <si>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</si>
  <si>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</si>
  <si>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</si>
  <si>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</si>
  <si>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</si>
  <si>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</si>
  <si>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</si>
  <si>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</si>
  <si>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</si>
  <si>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</si>
  <si>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</si>
  <si>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</si>
  <si>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</si>
  <si>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</si>
  <si>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</si>
  <si>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</si>
  <si>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</si>
  <si>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</si>
  <si>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</si>
  <si>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</si>
  <si>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</si>
  <si>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</si>
  <si>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</si>
  <si>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</si>
  <si>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</si>
  <si>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</si>
  <si>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</si>
  <si>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</si>
  <si>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</si>
  <si>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</si>
  <si>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</si>
  <si>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</si>
  <si>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</si>
  <si>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</si>
  <si>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</si>
  <si>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</si>
  <si>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</si>
  <si>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</si>
  <si>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</si>
  <si>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</si>
  <si>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</si>
  <si>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</si>
  <si>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</si>
  <si>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</si>
  <si>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</si>
  <si>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</si>
  <si>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</si>
  <si>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</si>
  <si>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</si>
  <si>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</si>
  <si>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</si>
  <si>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</si>
  <si>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</si>
  <si>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</si>
  <si>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</si>
  <si>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</si>
  <si>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</si>
  <si>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</si>
  <si>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</si>
  <si>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</si>
  <si>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</si>
  <si>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</si>
  <si>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</si>
  <si>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</si>
  <si>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</si>
  <si>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</si>
  <si>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</si>
  <si>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</si>
  <si>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</si>
  <si>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</si>
  <si>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</si>
  <si>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</si>
  <si>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</si>
  <si>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</si>
  <si>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</si>
  <si>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</si>
  <si>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</si>
  <si>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</si>
  <si>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</si>
  <si>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</si>
  <si>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</si>
  <si>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</si>
  <si>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</si>
  <si>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</si>
  <si>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</si>
  <si>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</si>
  <si>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</si>
  <si>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</si>
  <si>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</si>
  <si>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</si>
  <si>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</si>
  <si>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</si>
  <si>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</si>
  <si>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</si>
  <si>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</si>
  <si>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</si>
  <si>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</si>
  <si>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</si>
  <si>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</si>
  <si>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</si>
  <si>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</si>
  <si>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</si>
  <si>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</si>
  <si>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</si>
  <si>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</si>
  <si>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</si>
  <si>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</si>
  <si>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</si>
  <si>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</si>
  <si>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</si>
  <si>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</si>
  <si>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</si>
  <si>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</si>
  <si>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</si>
  <si>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</si>
  <si>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</si>
  <si>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</si>
  <si>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</si>
  <si>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</si>
  <si>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</si>
  <si>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</si>
  <si>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</si>
  <si>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</si>
  <si>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</si>
  <si>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</si>
  <si>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</si>
  <si>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</si>
  <si>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</si>
  <si>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</si>
  <si>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</si>
  <si>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</si>
  <si>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</si>
  <si>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</si>
  <si>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</si>
  <si>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</si>
  <si>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</si>
  <si>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</si>
  <si>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</si>
  <si>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</si>
  <si>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</si>
  <si>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</si>
  <si>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</si>
  <si>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</si>
  <si>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</si>
  <si>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</si>
  <si>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</si>
  <si>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</si>
  <si>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</si>
  <si>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</si>
  <si>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</si>
  <si>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</si>
  <si>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</si>
  <si>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</si>
  <si>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</si>
  <si>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</si>
  <si>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</si>
  <si>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</si>
  <si>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</si>
  <si>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</si>
  <si>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</si>
  <si>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</si>
  <si>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</si>
  <si>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</si>
  <si>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</si>
  <si>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</si>
  <si>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</si>
  <si>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</si>
  <si>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</si>
  <si>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</si>
  <si>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</si>
  <si>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</si>
  <si>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</si>
  <si>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</si>
  <si>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</si>
  <si>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</si>
  <si>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</si>
  <si>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</si>
  <si>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</si>
  <si>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</si>
  <si>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</si>
  <si>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</si>
  <si>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</si>
  <si>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</si>
  <si>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</si>
  <si>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</si>
  <si>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</si>
  <si>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</si>
  <si>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</si>
  <si>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</si>
  <si>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</si>
  <si>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</si>
  <si>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</si>
  <si>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</si>
  <si>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</si>
  <si>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</si>
  <si>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</si>
  <si>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</si>
  <si>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</si>
  <si>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</si>
  <si>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</si>
  <si>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</si>
  <si>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</si>
  <si>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</si>
  <si>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</si>
  <si>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</si>
  <si>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</si>
  <si>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</si>
  <si>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</si>
  <si>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</si>
  <si>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</si>
  <si>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</si>
  <si>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</si>
  <si>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</si>
  <si>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</si>
  <si>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</si>
  <si>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</si>
  <si>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</si>
  <si>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</si>
  <si>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</si>
  <si>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</si>
  <si>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</si>
  <si>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</si>
  <si>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</si>
  <si>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</si>
  <si>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</si>
  <si>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</t>
  </si>
  <si>
    <t>Bjelovarsko-bilogorska</t>
  </si>
  <si>
    <t>1072</t>
  </si>
  <si>
    <t>NE</t>
  </si>
  <si>
    <t>Čepelja Dora</t>
  </si>
  <si>
    <t>043492242</t>
  </si>
  <si>
    <t>043492205</t>
  </si>
  <si>
    <t>racunovodstvo@koestlin.hr</t>
  </si>
  <si>
    <t>Pajić Krešimir</t>
  </si>
  <si>
    <t>Obveznik:   Koestlin d.d., Slavonska cesta 2a, Bjelovar</t>
  </si>
  <si>
    <t>Obveznik: Koestlin d.d., Slavonska cesta 2a, Bjelovar</t>
  </si>
  <si>
    <t>01.01.</t>
  </si>
  <si>
    <t>01.01.2017.</t>
  </si>
  <si>
    <t>u razdoblju 01.01.2017. do 31.12.2017.</t>
  </si>
  <si>
    <t>stanje na dan 31.12.2017.</t>
  </si>
  <si>
    <t>u razdoblju 01.01.2017.  do 31.12.2017.</t>
  </si>
  <si>
    <t>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</si>
</sst>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20" fillId="34" borderId="13" xfId="0" applyNumberFormat="1" applyFont="1" applyFill="1" applyBorder="1" applyAlignment="1" applyProtection="1">
      <alignment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5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0" fillId="0" borderId="33" xfId="0" applyFill="1" applyBorder="1" applyAlignment="1">
      <alignment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35" borderId="35" xfId="0" applyNumberFormat="1" applyFont="1" applyFill="1" applyBorder="1" applyAlignment="1" applyProtection="1">
      <alignment vertical="center"/>
      <protection locked="0"/>
    </xf>
    <xf numFmtId="3" fontId="1" fillId="35" borderId="34" xfId="0" applyNumberFormat="1" applyFont="1" applyFill="1" applyBorder="1" applyAlignment="1" applyProtection="1">
      <alignment vertical="center"/>
      <protection hidden="1"/>
    </xf>
    <xf numFmtId="167" fontId="2" fillId="0" borderId="36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56" fillId="36" borderId="10" xfId="0" applyNumberFormat="1" applyFont="1" applyFill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35" borderId="38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40" xfId="57" applyFont="1" applyBorder="1" applyAlignment="1" applyProtection="1">
      <alignment horizontal="center" vertical="top"/>
      <protection hidden="1"/>
    </xf>
    <xf numFmtId="0" fontId="3" fillId="0" borderId="40" xfId="57" applyFont="1" applyBorder="1" applyAlignment="1">
      <alignment horizontal="center"/>
      <protection/>
    </xf>
    <xf numFmtId="0" fontId="3" fillId="0" borderId="4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14" fillId="0" borderId="55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65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66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67" xfId="0" applyFont="1" applyFill="1" applyBorder="1" applyAlignment="1" applyProtection="1">
      <alignment horizontal="center" vertical="center" wrapText="1"/>
      <protection hidden="1"/>
    </xf>
    <xf numFmtId="0" fontId="2" fillId="0" borderId="66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57" fillId="0" borderId="10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hyperlink" Target="mailto:racunovodstvo@koestlin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3.28125" style="11" customWidth="1"/>
    <col min="8" max="8" width="17.42187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16" t="s">
        <v>342</v>
      </c>
      <c r="F2" s="12"/>
      <c r="G2" s="13" t="s">
        <v>250</v>
      </c>
      <c r="H2" s="116">
        <v>43100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60" t="s">
        <v>251</v>
      </c>
      <c r="B6" s="161"/>
      <c r="C6" s="152" t="s">
        <v>323</v>
      </c>
      <c r="D6" s="153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62" t="s">
        <v>252</v>
      </c>
      <c r="B8" s="163"/>
      <c r="C8" s="152" t="s">
        <v>324</v>
      </c>
      <c r="D8" s="153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9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9" t="s">
        <v>253</v>
      </c>
      <c r="B10" s="150"/>
      <c r="C10" s="152" t="s">
        <v>325</v>
      </c>
      <c r="D10" s="153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60" t="s">
        <v>254</v>
      </c>
      <c r="B12" s="161"/>
      <c r="C12" s="164" t="s">
        <v>326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60" t="s">
        <v>255</v>
      </c>
      <c r="B14" s="161"/>
      <c r="C14" s="167">
        <v>43000</v>
      </c>
      <c r="D14" s="168"/>
      <c r="E14" s="16"/>
      <c r="F14" s="164" t="s">
        <v>327</v>
      </c>
      <c r="G14" s="165"/>
      <c r="H14" s="165"/>
      <c r="I14" s="166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60" t="s">
        <v>256</v>
      </c>
      <c r="B16" s="161"/>
      <c r="C16" s="164" t="s">
        <v>328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60" t="s">
        <v>257</v>
      </c>
      <c r="B18" s="161"/>
      <c r="C18" s="169" t="s">
        <v>337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60" t="s">
        <v>258</v>
      </c>
      <c r="B20" s="161"/>
      <c r="C20" s="169" t="s">
        <v>329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60" t="s">
        <v>259</v>
      </c>
      <c r="B22" s="161"/>
      <c r="C22" s="117">
        <v>24</v>
      </c>
      <c r="D22" s="164" t="s">
        <v>330</v>
      </c>
      <c r="E22" s="172"/>
      <c r="F22" s="173"/>
      <c r="G22" s="160"/>
      <c r="H22" s="174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60" t="s">
        <v>260</v>
      </c>
      <c r="B24" s="161"/>
      <c r="C24" s="117">
        <v>7</v>
      </c>
      <c r="D24" s="164" t="s">
        <v>331</v>
      </c>
      <c r="E24" s="172"/>
      <c r="F24" s="172"/>
      <c r="G24" s="173"/>
      <c r="H24" s="50" t="s">
        <v>261</v>
      </c>
      <c r="I24" s="141">
        <v>455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60" t="s">
        <v>262</v>
      </c>
      <c r="B26" s="161"/>
      <c r="C26" s="118" t="s">
        <v>333</v>
      </c>
      <c r="D26" s="25"/>
      <c r="E26" s="33"/>
      <c r="F26" s="24"/>
      <c r="G26" s="175" t="s">
        <v>263</v>
      </c>
      <c r="H26" s="161"/>
      <c r="I26" s="119" t="s">
        <v>332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83"/>
      <c r="B30" s="184"/>
      <c r="C30" s="184"/>
      <c r="D30" s="185"/>
      <c r="E30" s="183"/>
      <c r="F30" s="184"/>
      <c r="G30" s="184"/>
      <c r="H30" s="152"/>
      <c r="I30" s="153"/>
      <c r="J30" s="10"/>
      <c r="K30" s="10"/>
      <c r="L30" s="10"/>
    </row>
    <row r="31" spans="1:12" ht="12.75">
      <c r="A31" s="90"/>
      <c r="B31" s="22"/>
      <c r="C31" s="21"/>
      <c r="D31" s="186"/>
      <c r="E31" s="186"/>
      <c r="F31" s="186"/>
      <c r="G31" s="187"/>
      <c r="H31" s="16"/>
      <c r="I31" s="97"/>
      <c r="J31" s="10"/>
      <c r="K31" s="10"/>
      <c r="L31" s="10"/>
    </row>
    <row r="32" spans="1:12" ht="12.75">
      <c r="A32" s="183"/>
      <c r="B32" s="184"/>
      <c r="C32" s="184"/>
      <c r="D32" s="185"/>
      <c r="E32" s="183"/>
      <c r="F32" s="184"/>
      <c r="G32" s="184"/>
      <c r="H32" s="152"/>
      <c r="I32" s="153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83"/>
      <c r="B34" s="184"/>
      <c r="C34" s="184"/>
      <c r="D34" s="185"/>
      <c r="E34" s="183"/>
      <c r="F34" s="184"/>
      <c r="G34" s="184"/>
      <c r="H34" s="152"/>
      <c r="I34" s="153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83"/>
      <c r="B36" s="184"/>
      <c r="C36" s="184"/>
      <c r="D36" s="185"/>
      <c r="E36" s="183"/>
      <c r="F36" s="184"/>
      <c r="G36" s="184"/>
      <c r="H36" s="152"/>
      <c r="I36" s="153"/>
      <c r="J36" s="10"/>
      <c r="K36" s="10"/>
      <c r="L36" s="10"/>
    </row>
    <row r="37" spans="1:12" ht="12.75">
      <c r="A37" s="99"/>
      <c r="B37" s="30"/>
      <c r="C37" s="190"/>
      <c r="D37" s="191"/>
      <c r="E37" s="16"/>
      <c r="F37" s="190"/>
      <c r="G37" s="191"/>
      <c r="H37" s="16"/>
      <c r="I37" s="91"/>
      <c r="J37" s="10"/>
      <c r="K37" s="10"/>
      <c r="L37" s="10"/>
    </row>
    <row r="38" spans="1:12" ht="12.75">
      <c r="A38" s="183"/>
      <c r="B38" s="184"/>
      <c r="C38" s="184"/>
      <c r="D38" s="185"/>
      <c r="E38" s="183"/>
      <c r="F38" s="184"/>
      <c r="G38" s="184"/>
      <c r="H38" s="152"/>
      <c r="I38" s="153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83"/>
      <c r="B40" s="184"/>
      <c r="C40" s="184"/>
      <c r="D40" s="185"/>
      <c r="E40" s="183"/>
      <c r="F40" s="184"/>
      <c r="G40" s="184"/>
      <c r="H40" s="152"/>
      <c r="I40" s="153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9" t="s">
        <v>267</v>
      </c>
      <c r="B44" s="199"/>
      <c r="C44" s="152"/>
      <c r="D44" s="153"/>
      <c r="E44" s="26"/>
      <c r="F44" s="164"/>
      <c r="G44" s="184"/>
      <c r="H44" s="184"/>
      <c r="I44" s="185"/>
      <c r="J44" s="10"/>
      <c r="K44" s="10"/>
      <c r="L44" s="10"/>
    </row>
    <row r="45" spans="1:12" ht="12.75">
      <c r="A45" s="99"/>
      <c r="B45" s="30"/>
      <c r="C45" s="190"/>
      <c r="D45" s="191"/>
      <c r="E45" s="16"/>
      <c r="F45" s="190"/>
      <c r="G45" s="192"/>
      <c r="H45" s="35"/>
      <c r="I45" s="103"/>
      <c r="J45" s="10"/>
      <c r="K45" s="10"/>
      <c r="L45" s="10"/>
    </row>
    <row r="46" spans="1:12" ht="12.75">
      <c r="A46" s="149" t="s">
        <v>268</v>
      </c>
      <c r="B46" s="199"/>
      <c r="C46" s="164" t="s">
        <v>334</v>
      </c>
      <c r="D46" s="193"/>
      <c r="E46" s="193"/>
      <c r="F46" s="193"/>
      <c r="G46" s="193"/>
      <c r="H46" s="193"/>
      <c r="I46" s="194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9" t="s">
        <v>270</v>
      </c>
      <c r="B48" s="199"/>
      <c r="C48" s="200" t="s">
        <v>335</v>
      </c>
      <c r="D48" s="201"/>
      <c r="E48" s="202"/>
      <c r="F48" s="16"/>
      <c r="G48" s="50" t="s">
        <v>271</v>
      </c>
      <c r="H48" s="200" t="s">
        <v>336</v>
      </c>
      <c r="I48" s="202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9" t="s">
        <v>257</v>
      </c>
      <c r="B50" s="199"/>
      <c r="C50" s="205" t="s">
        <v>337</v>
      </c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60" t="s">
        <v>272</v>
      </c>
      <c r="B52" s="161"/>
      <c r="C52" s="200" t="s">
        <v>338</v>
      </c>
      <c r="D52" s="201"/>
      <c r="E52" s="201"/>
      <c r="F52" s="201"/>
      <c r="G52" s="201"/>
      <c r="H52" s="201"/>
      <c r="I52" s="166"/>
      <c r="J52" s="10"/>
      <c r="K52" s="10"/>
      <c r="L52" s="10"/>
    </row>
    <row r="53" spans="1:12" ht="12.75">
      <c r="A53" s="104"/>
      <c r="B53" s="20"/>
      <c r="C53" s="195" t="s">
        <v>273</v>
      </c>
      <c r="D53" s="195"/>
      <c r="E53" s="195"/>
      <c r="F53" s="195"/>
      <c r="G53" s="195"/>
      <c r="H53" s="195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206" t="s">
        <v>274</v>
      </c>
      <c r="C55" s="207"/>
      <c r="D55" s="207"/>
      <c r="E55" s="207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208" t="s">
        <v>306</v>
      </c>
      <c r="C56" s="209"/>
      <c r="D56" s="209"/>
      <c r="E56" s="209"/>
      <c r="F56" s="209"/>
      <c r="G56" s="209"/>
      <c r="H56" s="209"/>
      <c r="I56" s="210"/>
      <c r="J56" s="10"/>
      <c r="K56" s="10"/>
      <c r="L56" s="10"/>
    </row>
    <row r="57" spans="1:12" ht="12.75">
      <c r="A57" s="104"/>
      <c r="B57" s="208" t="s">
        <v>307</v>
      </c>
      <c r="C57" s="209"/>
      <c r="D57" s="209"/>
      <c r="E57" s="209"/>
      <c r="F57" s="209"/>
      <c r="G57" s="209"/>
      <c r="H57" s="209"/>
      <c r="I57" s="106"/>
      <c r="J57" s="10"/>
      <c r="K57" s="10"/>
      <c r="L57" s="10"/>
    </row>
    <row r="58" spans="1:12" ht="12.75">
      <c r="A58" s="104"/>
      <c r="B58" s="208" t="s">
        <v>308</v>
      </c>
      <c r="C58" s="209"/>
      <c r="D58" s="209"/>
      <c r="E58" s="209"/>
      <c r="F58" s="209"/>
      <c r="G58" s="209"/>
      <c r="H58" s="209"/>
      <c r="I58" s="210"/>
      <c r="J58" s="10"/>
      <c r="K58" s="10"/>
      <c r="L58" s="10"/>
    </row>
    <row r="59" spans="1:12" ht="12.75">
      <c r="A59" s="104"/>
      <c r="B59" s="208" t="s">
        <v>309</v>
      </c>
      <c r="C59" s="209"/>
      <c r="D59" s="209"/>
      <c r="E59" s="209"/>
      <c r="F59" s="209"/>
      <c r="G59" s="209"/>
      <c r="H59" s="209"/>
      <c r="I59" s="210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96" t="s">
        <v>277</v>
      </c>
      <c r="H62" s="197"/>
      <c r="I62" s="198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203"/>
      <c r="H63" s="204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  <hyperlink ref="C18" r:id="rId3" display="racunovodstvo@koestlin.hr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5" zoomScaleSheetLayoutView="115" zoomScalePageLayoutView="0" workbookViewId="0" topLeftCell="A58">
      <selection activeCell="J72" sqref="J72"/>
    </sheetView>
  </sheetViews>
  <sheetFormatPr defaultColWidth="9.140625" defaultRowHeight="12.75"/>
  <cols>
    <col min="1" max="9" width="9.140625" style="51" customWidth="1"/>
    <col min="10" max="10" width="10.421875" style="51" customWidth="1"/>
    <col min="11" max="11" width="10.00390625" style="51" customWidth="1"/>
    <col min="12" max="12" width="11.28125" style="51" customWidth="1"/>
    <col min="13" max="16384" width="9.140625" style="51" customWidth="1"/>
  </cols>
  <sheetData>
    <row r="1" spans="1:11" ht="12.75" customHeight="1">
      <c r="A1" s="248" t="s">
        <v>153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344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2.5">
      <c r="A4" s="253" t="s">
        <v>59</v>
      </c>
      <c r="B4" s="254"/>
      <c r="C4" s="254"/>
      <c r="D4" s="254"/>
      <c r="E4" s="254"/>
      <c r="F4" s="254"/>
      <c r="G4" s="254"/>
      <c r="H4" s="255"/>
      <c r="I4" s="56" t="s">
        <v>278</v>
      </c>
      <c r="J4" s="57" t="s">
        <v>319</v>
      </c>
      <c r="K4" s="58" t="s">
        <v>320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5">
        <v>2</v>
      </c>
      <c r="J5" s="54">
        <v>3</v>
      </c>
      <c r="K5" s="54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20" t="s">
        <v>60</v>
      </c>
      <c r="B7" s="221"/>
      <c r="C7" s="221"/>
      <c r="D7" s="221"/>
      <c r="E7" s="221"/>
      <c r="F7" s="221"/>
      <c r="G7" s="221"/>
      <c r="H7" s="238"/>
      <c r="I7" s="3">
        <v>1</v>
      </c>
      <c r="J7" s="6"/>
      <c r="K7" s="6"/>
    </row>
    <row r="8" spans="1:11" ht="12.75">
      <c r="A8" s="227" t="s">
        <v>13</v>
      </c>
      <c r="B8" s="228"/>
      <c r="C8" s="228"/>
      <c r="D8" s="228"/>
      <c r="E8" s="228"/>
      <c r="F8" s="228"/>
      <c r="G8" s="228"/>
      <c r="H8" s="229"/>
      <c r="I8" s="1">
        <v>2</v>
      </c>
      <c r="J8" s="123">
        <f>J9+J16+J26+J35+J39</f>
        <v>82954686</v>
      </c>
      <c r="K8" s="123">
        <f>K9+K16+K26+K35+K39</f>
        <v>122520399</v>
      </c>
    </row>
    <row r="9" spans="1:11" ht="12.75">
      <c r="A9" s="224" t="s">
        <v>205</v>
      </c>
      <c r="B9" s="225"/>
      <c r="C9" s="225"/>
      <c r="D9" s="225"/>
      <c r="E9" s="225"/>
      <c r="F9" s="225"/>
      <c r="G9" s="225"/>
      <c r="H9" s="226"/>
      <c r="I9" s="1">
        <v>3</v>
      </c>
      <c r="J9" s="123">
        <f>SUM(J10:J15)</f>
        <v>624699</v>
      </c>
      <c r="K9" s="123">
        <f>SUM(K10:K15)</f>
        <v>581669</v>
      </c>
    </row>
    <row r="10" spans="1:11" ht="12.75">
      <c r="A10" s="224" t="s">
        <v>112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</row>
    <row r="11" spans="1:11" ht="12.75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624699</v>
      </c>
      <c r="K11" s="7">
        <v>581669</v>
      </c>
    </row>
    <row r="12" spans="1:11" ht="12.75">
      <c r="A12" s="224" t="s">
        <v>113</v>
      </c>
      <c r="B12" s="225"/>
      <c r="C12" s="225"/>
      <c r="D12" s="225"/>
      <c r="E12" s="225"/>
      <c r="F12" s="225"/>
      <c r="G12" s="225"/>
      <c r="H12" s="226"/>
      <c r="I12" s="1">
        <v>6</v>
      </c>
      <c r="J12" s="7"/>
      <c r="K12" s="7"/>
    </row>
    <row r="13" spans="1:11" ht="12.75">
      <c r="A13" s="224" t="s">
        <v>208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/>
      <c r="K13" s="7"/>
    </row>
    <row r="14" spans="1:11" ht="12.75">
      <c r="A14" s="224" t="s">
        <v>209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/>
      <c r="K14" s="7"/>
    </row>
    <row r="15" spans="1:11" ht="12.75">
      <c r="A15" s="224" t="s">
        <v>210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/>
      <c r="K15" s="7"/>
    </row>
    <row r="16" spans="1:11" ht="12.75">
      <c r="A16" s="224" t="s">
        <v>206</v>
      </c>
      <c r="B16" s="225"/>
      <c r="C16" s="225"/>
      <c r="D16" s="225"/>
      <c r="E16" s="225"/>
      <c r="F16" s="225"/>
      <c r="G16" s="225"/>
      <c r="H16" s="226"/>
      <c r="I16" s="1">
        <v>10</v>
      </c>
      <c r="J16" s="123">
        <f>SUM(J17:J25)</f>
        <v>62425208</v>
      </c>
      <c r="K16" s="123">
        <f>SUM(K17:K25)</f>
        <v>61659554</v>
      </c>
    </row>
    <row r="17" spans="1:11" ht="12.75">
      <c r="A17" s="224" t="s">
        <v>211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3882620</v>
      </c>
      <c r="K17" s="7">
        <v>3882620</v>
      </c>
    </row>
    <row r="18" spans="1:11" ht="12.75">
      <c r="A18" s="224" t="s">
        <v>247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38912560</v>
      </c>
      <c r="K18" s="7">
        <v>37100736</v>
      </c>
    </row>
    <row r="19" spans="1:11" ht="12.75">
      <c r="A19" s="224" t="s">
        <v>212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14701581</v>
      </c>
      <c r="K19" s="7">
        <v>14999075</v>
      </c>
    </row>
    <row r="20" spans="1:11" ht="12.75">
      <c r="A20" s="224" t="s">
        <v>27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>
        <v>3515594</v>
      </c>
      <c r="K20" s="7">
        <v>3141456</v>
      </c>
    </row>
    <row r="21" spans="1:11" ht="12.75">
      <c r="A21" s="224" t="s">
        <v>28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</row>
    <row r="22" spans="1:11" ht="12.75">
      <c r="A22" s="224" t="s">
        <v>72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>
        <v>227040</v>
      </c>
      <c r="K22" s="7">
        <v>577855</v>
      </c>
    </row>
    <row r="23" spans="1:11" ht="12.75">
      <c r="A23" s="224" t="s">
        <v>73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1185813</v>
      </c>
      <c r="K23" s="7">
        <v>1957812</v>
      </c>
    </row>
    <row r="24" spans="1:11" ht="12.75">
      <c r="A24" s="224" t="s">
        <v>74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/>
      <c r="K24" s="7"/>
    </row>
    <row r="25" spans="1:11" ht="12.75">
      <c r="A25" s="224" t="s">
        <v>75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/>
      <c r="K25" s="7"/>
    </row>
    <row r="26" spans="1:11" ht="12.75">
      <c r="A26" s="224" t="s">
        <v>190</v>
      </c>
      <c r="B26" s="225"/>
      <c r="C26" s="225"/>
      <c r="D26" s="225"/>
      <c r="E26" s="225"/>
      <c r="F26" s="225"/>
      <c r="G26" s="225"/>
      <c r="H26" s="226"/>
      <c r="I26" s="1">
        <v>20</v>
      </c>
      <c r="J26" s="123">
        <f>SUM(J27:J34)</f>
        <v>19904779</v>
      </c>
      <c r="K26" s="123">
        <f>SUM(K27:K34)</f>
        <v>60279176</v>
      </c>
    </row>
    <row r="27" spans="1:11" ht="12.75">
      <c r="A27" s="224" t="s">
        <v>76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15308300</v>
      </c>
      <c r="K27" s="7">
        <v>45308340</v>
      </c>
    </row>
    <row r="28" spans="1:11" ht="12.75">
      <c r="A28" s="224" t="s">
        <v>77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2977430</v>
      </c>
      <c r="K28" s="7">
        <v>14851786</v>
      </c>
    </row>
    <row r="29" spans="1:11" ht="12.75">
      <c r="A29" s="224" t="s">
        <v>78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>
        <v>13960</v>
      </c>
      <c r="K29" s="7">
        <v>13960</v>
      </c>
    </row>
    <row r="30" spans="1:11" ht="12.75">
      <c r="A30" s="224" t="s">
        <v>83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</row>
    <row r="31" spans="1:11" ht="12.75">
      <c r="A31" s="224" t="s">
        <v>84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/>
      <c r="K31" s="7"/>
    </row>
    <row r="32" spans="1:11" ht="12.75">
      <c r="A32" s="224" t="s">
        <v>85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1605089</v>
      </c>
      <c r="K32" s="7">
        <v>105090</v>
      </c>
    </row>
    <row r="33" spans="1:11" ht="12.75">
      <c r="A33" s="224" t="s">
        <v>79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/>
      <c r="K33" s="7"/>
    </row>
    <row r="34" spans="1:11" ht="12.75">
      <c r="A34" s="224" t="s">
        <v>183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/>
      <c r="K34" s="7"/>
    </row>
    <row r="35" spans="1:11" ht="12.75">
      <c r="A35" s="224" t="s">
        <v>184</v>
      </c>
      <c r="B35" s="225"/>
      <c r="C35" s="225"/>
      <c r="D35" s="225"/>
      <c r="E35" s="225"/>
      <c r="F35" s="225"/>
      <c r="G35" s="225"/>
      <c r="H35" s="226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24" t="s">
        <v>80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</row>
    <row r="37" spans="1:11" ht="12.75">
      <c r="A37" s="224" t="s">
        <v>81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/>
      <c r="K37" s="7"/>
    </row>
    <row r="38" spans="1:11" ht="12.75">
      <c r="A38" s="224" t="s">
        <v>82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/>
      <c r="K38" s="7"/>
    </row>
    <row r="39" spans="1:11" ht="12.75">
      <c r="A39" s="224" t="s">
        <v>185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/>
      <c r="K39" s="7"/>
    </row>
    <row r="40" spans="1:11" ht="12.75">
      <c r="A40" s="227" t="s">
        <v>240</v>
      </c>
      <c r="B40" s="228"/>
      <c r="C40" s="228"/>
      <c r="D40" s="228"/>
      <c r="E40" s="228"/>
      <c r="F40" s="228"/>
      <c r="G40" s="228"/>
      <c r="H40" s="229"/>
      <c r="I40" s="1">
        <v>34</v>
      </c>
      <c r="J40" s="123">
        <f>J41+J49+J56+J64</f>
        <v>124049528</v>
      </c>
      <c r="K40" s="123">
        <f>K41+K49+K56+K64</f>
        <v>79573731</v>
      </c>
    </row>
    <row r="41" spans="1:11" ht="12.75">
      <c r="A41" s="224" t="s">
        <v>100</v>
      </c>
      <c r="B41" s="225"/>
      <c r="C41" s="225"/>
      <c r="D41" s="225"/>
      <c r="E41" s="225"/>
      <c r="F41" s="225"/>
      <c r="G41" s="225"/>
      <c r="H41" s="226"/>
      <c r="I41" s="1">
        <v>35</v>
      </c>
      <c r="J41" s="123">
        <f>SUM(J42:J48)</f>
        <v>22771927</v>
      </c>
      <c r="K41" s="123">
        <f>SUM(K42:K48)</f>
        <v>20570886</v>
      </c>
    </row>
    <row r="42" spans="1:11" ht="12.75">
      <c r="A42" s="224" t="s">
        <v>117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14870161</v>
      </c>
      <c r="K42" s="7">
        <v>14511353</v>
      </c>
    </row>
    <row r="43" spans="1:11" ht="12.75">
      <c r="A43" s="224" t="s">
        <v>118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>
        <v>1658931</v>
      </c>
      <c r="K43" s="7">
        <v>1268375</v>
      </c>
    </row>
    <row r="44" spans="1:11" ht="12.75">
      <c r="A44" s="224" t="s">
        <v>86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>
        <v>4269550</v>
      </c>
      <c r="K44" s="7">
        <v>3518257</v>
      </c>
    </row>
    <row r="45" spans="1:11" ht="12.75">
      <c r="A45" s="224" t="s">
        <v>87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>
        <v>6190</v>
      </c>
      <c r="K45" s="7">
        <v>8762</v>
      </c>
    </row>
    <row r="46" spans="1:11" ht="12.75">
      <c r="A46" s="224" t="s">
        <v>88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>
        <v>1967095</v>
      </c>
      <c r="K46" s="7">
        <v>1264139</v>
      </c>
    </row>
    <row r="47" spans="1:11" ht="12.75">
      <c r="A47" s="224" t="s">
        <v>89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/>
      <c r="K47" s="7"/>
    </row>
    <row r="48" spans="1:11" ht="12.75">
      <c r="A48" s="224" t="s">
        <v>90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1" ht="12.75">
      <c r="A49" s="224" t="s">
        <v>101</v>
      </c>
      <c r="B49" s="225"/>
      <c r="C49" s="225"/>
      <c r="D49" s="225"/>
      <c r="E49" s="225"/>
      <c r="F49" s="225"/>
      <c r="G49" s="225"/>
      <c r="H49" s="226"/>
      <c r="I49" s="1">
        <v>43</v>
      </c>
      <c r="J49" s="123">
        <f>SUM(J50:J55)</f>
        <v>54070111</v>
      </c>
      <c r="K49" s="123">
        <f>SUM(K50:K55)</f>
        <v>50942755</v>
      </c>
    </row>
    <row r="50" spans="1:11" ht="12.75">
      <c r="A50" s="224" t="s">
        <v>200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>
        <v>15398359</v>
      </c>
      <c r="K50" s="7">
        <v>13742651</v>
      </c>
    </row>
    <row r="51" spans="1:11" ht="12.75">
      <c r="A51" s="224" t="s">
        <v>201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37003781</v>
      </c>
      <c r="K51" s="7">
        <v>33853279</v>
      </c>
    </row>
    <row r="52" spans="1:11" ht="12.75">
      <c r="A52" s="224" t="s">
        <v>202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>
        <v>0</v>
      </c>
    </row>
    <row r="53" spans="1:11" ht="12.75">
      <c r="A53" s="224" t="s">
        <v>203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38225</v>
      </c>
      <c r="K53" s="7">
        <v>228255</v>
      </c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1618445</v>
      </c>
      <c r="K54" s="7">
        <v>3107269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11301</v>
      </c>
      <c r="K55" s="7">
        <v>11301</v>
      </c>
    </row>
    <row r="56" spans="1:11" ht="12.75">
      <c r="A56" s="224" t="s">
        <v>102</v>
      </c>
      <c r="B56" s="225"/>
      <c r="C56" s="225"/>
      <c r="D56" s="225"/>
      <c r="E56" s="225"/>
      <c r="F56" s="225"/>
      <c r="G56" s="225"/>
      <c r="H56" s="226"/>
      <c r="I56" s="1">
        <v>50</v>
      </c>
      <c r="J56" s="123">
        <f>SUM(J57:J63)</f>
        <v>46655195</v>
      </c>
      <c r="K56" s="123">
        <f>SUM(K57:K63)</f>
        <v>5306539</v>
      </c>
    </row>
    <row r="57" spans="1:11" ht="12.75">
      <c r="A57" s="224" t="s">
        <v>76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77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>
        <v>45524197</v>
      </c>
      <c r="K58" s="7">
        <v>4169800</v>
      </c>
    </row>
    <row r="59" spans="1:11" ht="12.75">
      <c r="A59" s="224" t="s">
        <v>242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83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84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</row>
    <row r="62" spans="1:11" ht="12.75">
      <c r="A62" s="224" t="s">
        <v>85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5000</v>
      </c>
      <c r="K62" s="7">
        <v>5000</v>
      </c>
    </row>
    <row r="63" spans="1:11" ht="12.75">
      <c r="A63" s="224" t="s">
        <v>46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>
        <v>1125998</v>
      </c>
      <c r="K63" s="7">
        <v>1131739</v>
      </c>
    </row>
    <row r="64" spans="1:11" ht="12.75">
      <c r="A64" s="224" t="s">
        <v>207</v>
      </c>
      <c r="B64" s="225"/>
      <c r="C64" s="225"/>
      <c r="D64" s="225"/>
      <c r="E64" s="225"/>
      <c r="F64" s="225"/>
      <c r="G64" s="225"/>
      <c r="H64" s="226"/>
      <c r="I64" s="1">
        <v>58</v>
      </c>
      <c r="J64" s="7">
        <v>552295</v>
      </c>
      <c r="K64" s="7">
        <v>2753551</v>
      </c>
    </row>
    <row r="65" spans="1:11" ht="12.75">
      <c r="A65" s="227" t="s">
        <v>56</v>
      </c>
      <c r="B65" s="228"/>
      <c r="C65" s="228"/>
      <c r="D65" s="228"/>
      <c r="E65" s="228"/>
      <c r="F65" s="228"/>
      <c r="G65" s="228"/>
      <c r="H65" s="229"/>
      <c r="I65" s="1">
        <v>59</v>
      </c>
      <c r="J65" s="7">
        <v>2101951</v>
      </c>
      <c r="K65" s="7">
        <v>1598169</v>
      </c>
    </row>
    <row r="66" spans="1:11" ht="12.75">
      <c r="A66" s="227" t="s">
        <v>241</v>
      </c>
      <c r="B66" s="228"/>
      <c r="C66" s="228"/>
      <c r="D66" s="228"/>
      <c r="E66" s="228"/>
      <c r="F66" s="228"/>
      <c r="G66" s="228"/>
      <c r="H66" s="229"/>
      <c r="I66" s="1">
        <v>60</v>
      </c>
      <c r="J66" s="123">
        <f>J7+J8+J40+J65</f>
        <v>209106165</v>
      </c>
      <c r="K66" s="123">
        <f>K7+K8+K40+K65</f>
        <v>203692299</v>
      </c>
    </row>
    <row r="67" spans="1:11" ht="12.75">
      <c r="A67" s="239" t="s">
        <v>91</v>
      </c>
      <c r="B67" s="240"/>
      <c r="C67" s="240"/>
      <c r="D67" s="240"/>
      <c r="E67" s="240"/>
      <c r="F67" s="240"/>
      <c r="G67" s="240"/>
      <c r="H67" s="241"/>
      <c r="I67" s="4">
        <v>61</v>
      </c>
      <c r="J67" s="8"/>
      <c r="K67" s="8"/>
    </row>
    <row r="68" spans="1:11" ht="12.75">
      <c r="A68" s="216" t="s">
        <v>58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.75">
      <c r="A69" s="220" t="s">
        <v>191</v>
      </c>
      <c r="B69" s="221"/>
      <c r="C69" s="221"/>
      <c r="D69" s="221"/>
      <c r="E69" s="221"/>
      <c r="F69" s="221"/>
      <c r="G69" s="221"/>
      <c r="H69" s="238"/>
      <c r="I69" s="3">
        <v>62</v>
      </c>
      <c r="J69" s="124">
        <f>J70+J71+J72+J78+J79+J82+J85</f>
        <v>134819442</v>
      </c>
      <c r="K69" s="124">
        <f>K72+K79+K82+K70+K78</f>
        <v>135798119</v>
      </c>
    </row>
    <row r="70" spans="1:11" ht="12.75">
      <c r="A70" s="224" t="s">
        <v>141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91193200</v>
      </c>
      <c r="K70" s="7">
        <v>96259900</v>
      </c>
    </row>
    <row r="71" spans="1:11" ht="12.75">
      <c r="A71" s="224" t="s">
        <v>142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/>
      <c r="K71" s="7"/>
    </row>
    <row r="72" spans="1:11" ht="12.75">
      <c r="A72" s="224" t="s">
        <v>143</v>
      </c>
      <c r="B72" s="225"/>
      <c r="C72" s="225"/>
      <c r="D72" s="225"/>
      <c r="E72" s="225"/>
      <c r="F72" s="225"/>
      <c r="G72" s="225"/>
      <c r="H72" s="226"/>
      <c r="I72" s="1">
        <v>65</v>
      </c>
      <c r="J72" s="123">
        <f>J73+J74-J75+J76+J77</f>
        <v>14526698</v>
      </c>
      <c r="K72" s="123">
        <f>K73+K74-K75+K76+K77</f>
        <v>14526698</v>
      </c>
    </row>
    <row r="73" spans="1:11" ht="12.75">
      <c r="A73" s="224" t="s">
        <v>144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4559660</v>
      </c>
      <c r="K73" s="7">
        <v>4559660</v>
      </c>
    </row>
    <row r="74" spans="1:11" ht="12.75">
      <c r="A74" s="224" t="s">
        <v>145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/>
      <c r="K74" s="7">
        <v>4545750</v>
      </c>
    </row>
    <row r="75" spans="1:11" ht="12.75">
      <c r="A75" s="224" t="s">
        <v>133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/>
      <c r="K75" s="7">
        <v>4545750</v>
      </c>
    </row>
    <row r="76" spans="1:11" ht="12.75">
      <c r="A76" s="224" t="s">
        <v>134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</row>
    <row r="77" spans="1:11" ht="12.75">
      <c r="A77" s="224" t="s">
        <v>135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>
        <v>9967038</v>
      </c>
      <c r="K77" s="7">
        <v>9967038</v>
      </c>
    </row>
    <row r="78" spans="1:11" ht="12.75">
      <c r="A78" s="224" t="s">
        <v>136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3785313</v>
      </c>
      <c r="K78" s="7">
        <v>3785313</v>
      </c>
    </row>
    <row r="79" spans="1:11" ht="12.75">
      <c r="A79" s="224" t="s">
        <v>238</v>
      </c>
      <c r="B79" s="225"/>
      <c r="C79" s="225"/>
      <c r="D79" s="225"/>
      <c r="E79" s="225"/>
      <c r="F79" s="225"/>
      <c r="G79" s="225"/>
      <c r="H79" s="226"/>
      <c r="I79" s="1">
        <v>72</v>
      </c>
      <c r="J79" s="123">
        <f>J80-J81</f>
        <v>20247464</v>
      </c>
      <c r="K79" s="123">
        <f>K80</f>
        <v>15701780</v>
      </c>
    </row>
    <row r="80" spans="1:11" ht="12.75">
      <c r="A80" s="235" t="s">
        <v>169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>
        <v>20247464</v>
      </c>
      <c r="K80" s="7">
        <v>15701780</v>
      </c>
    </row>
    <row r="81" spans="1:11" ht="12.75">
      <c r="A81" s="235" t="s">
        <v>170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/>
      <c r="K81" s="7"/>
    </row>
    <row r="82" spans="1:11" ht="12.75">
      <c r="A82" s="224" t="s">
        <v>239</v>
      </c>
      <c r="B82" s="225"/>
      <c r="C82" s="225"/>
      <c r="D82" s="225"/>
      <c r="E82" s="225"/>
      <c r="F82" s="225"/>
      <c r="G82" s="225"/>
      <c r="H82" s="226"/>
      <c r="I82" s="1">
        <v>75</v>
      </c>
      <c r="J82" s="123">
        <f>J83-J84</f>
        <v>5066767</v>
      </c>
      <c r="K82" s="123">
        <f>K83</f>
        <v>5524428</v>
      </c>
    </row>
    <row r="83" spans="1:11" ht="12.75">
      <c r="A83" s="235" t="s">
        <v>171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5066767</v>
      </c>
      <c r="K83" s="7">
        <v>5524428</v>
      </c>
    </row>
    <row r="84" spans="1:11" ht="12.75">
      <c r="A84" s="235" t="s">
        <v>172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/>
      <c r="K84" s="7"/>
    </row>
    <row r="85" spans="1:11" ht="12.75">
      <c r="A85" s="224" t="s">
        <v>173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/>
      <c r="K85" s="7"/>
    </row>
    <row r="86" spans="1:11" ht="12.75">
      <c r="A86" s="227" t="s">
        <v>19</v>
      </c>
      <c r="B86" s="228"/>
      <c r="C86" s="228"/>
      <c r="D86" s="228"/>
      <c r="E86" s="228"/>
      <c r="F86" s="228"/>
      <c r="G86" s="228"/>
      <c r="H86" s="229"/>
      <c r="I86" s="1">
        <v>79</v>
      </c>
      <c r="J86" s="123">
        <f>SUM(J87:J89)</f>
        <v>80000</v>
      </c>
      <c r="K86" s="123">
        <f>K87</f>
        <v>80000</v>
      </c>
    </row>
    <row r="87" spans="1:11" ht="12.75">
      <c r="A87" s="224" t="s">
        <v>129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>
        <v>80000</v>
      </c>
      <c r="K87" s="7">
        <v>80000</v>
      </c>
    </row>
    <row r="88" spans="1:11" ht="12.75">
      <c r="A88" s="224" t="s">
        <v>130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131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/>
      <c r="K89" s="7"/>
    </row>
    <row r="90" spans="1:11" ht="12.75">
      <c r="A90" s="227" t="s">
        <v>20</v>
      </c>
      <c r="B90" s="228"/>
      <c r="C90" s="228"/>
      <c r="D90" s="228"/>
      <c r="E90" s="228"/>
      <c r="F90" s="228"/>
      <c r="G90" s="228"/>
      <c r="H90" s="229"/>
      <c r="I90" s="1">
        <v>83</v>
      </c>
      <c r="J90" s="123">
        <f>SUM(J91:J99)</f>
        <v>22599097</v>
      </c>
      <c r="K90" s="123">
        <f>SUM(K91:K99)</f>
        <v>13645562</v>
      </c>
    </row>
    <row r="91" spans="1:11" ht="12.75">
      <c r="A91" s="224" t="s">
        <v>132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</row>
    <row r="92" spans="1:11" ht="12.75">
      <c r="A92" s="224" t="s">
        <v>243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22599097</v>
      </c>
      <c r="K93" s="7">
        <v>13645562</v>
      </c>
    </row>
    <row r="94" spans="1:11" ht="12.75">
      <c r="A94" s="224" t="s">
        <v>244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245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</row>
    <row r="96" spans="1:11" ht="12.75">
      <c r="A96" s="224" t="s">
        <v>246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/>
      <c r="K96" s="7"/>
    </row>
    <row r="97" spans="1:11" ht="12.75">
      <c r="A97" s="224" t="s">
        <v>94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92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/>
      <c r="K98" s="7"/>
    </row>
    <row r="99" spans="1:11" ht="12.75">
      <c r="A99" s="224" t="s">
        <v>93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/>
      <c r="K99" s="7"/>
    </row>
    <row r="100" spans="1:11" ht="12.75">
      <c r="A100" s="227" t="s">
        <v>21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123">
        <f>SUM(J101:J112)</f>
        <v>51394684</v>
      </c>
      <c r="K100" s="123">
        <f>SUM(K101:K112)</f>
        <v>54003765</v>
      </c>
    </row>
    <row r="101" spans="1:11" ht="12.75">
      <c r="A101" s="224" t="s">
        <v>132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2738716</v>
      </c>
      <c r="K101" s="7">
        <v>1662703</v>
      </c>
    </row>
    <row r="102" spans="1:11" ht="12.75">
      <c r="A102" s="224" t="s">
        <v>243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/>
      <c r="K102" s="7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6656378</v>
      </c>
      <c r="K103" s="7">
        <v>5617847</v>
      </c>
    </row>
    <row r="104" spans="1:11" ht="12.75">
      <c r="A104" s="224" t="s">
        <v>244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79900</v>
      </c>
      <c r="K104" s="7">
        <v>74232</v>
      </c>
    </row>
    <row r="105" spans="1:11" ht="12.75">
      <c r="A105" s="224" t="s">
        <v>245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34806727</v>
      </c>
      <c r="K105" s="7">
        <v>35909623</v>
      </c>
    </row>
    <row r="106" spans="1:11" ht="12.75">
      <c r="A106" s="224" t="s">
        <v>246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>
        <v>3800000</v>
      </c>
      <c r="K106" s="7">
        <v>6600000</v>
      </c>
    </row>
    <row r="107" spans="1:11" ht="12.75">
      <c r="A107" s="224" t="s">
        <v>94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</row>
    <row r="108" spans="1:11" ht="12.75">
      <c r="A108" s="224" t="s">
        <v>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1913270</v>
      </c>
      <c r="K108" s="7">
        <v>1788296</v>
      </c>
    </row>
    <row r="109" spans="1:11" ht="12.75">
      <c r="A109" s="224" t="s">
        <v>96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1189024</v>
      </c>
      <c r="K109" s="7">
        <v>2202587</v>
      </c>
    </row>
    <row r="110" spans="1:11" ht="12.75">
      <c r="A110" s="224" t="s">
        <v>99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37308</v>
      </c>
      <c r="K110" s="7">
        <v>34391</v>
      </c>
    </row>
    <row r="111" spans="1:11" ht="12.75">
      <c r="A111" s="224" t="s">
        <v>97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</row>
    <row r="112" spans="1:11" ht="12.75">
      <c r="A112" s="224" t="s">
        <v>98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173361</v>
      </c>
      <c r="K112" s="7">
        <v>114086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7">
        <v>212942</v>
      </c>
      <c r="K113" s="7">
        <v>164853</v>
      </c>
    </row>
    <row r="114" spans="1:11" ht="12.75">
      <c r="A114" s="227" t="s">
        <v>25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123">
        <f>J69+J86+J90+J100+J113</f>
        <v>209106165</v>
      </c>
      <c r="K114" s="123">
        <f>K100+K90+K86+K69+K113</f>
        <v>203692299</v>
      </c>
    </row>
    <row r="115" spans="1:11" ht="12.75">
      <c r="A115" s="213" t="s">
        <v>57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/>
      <c r="K115" s="8"/>
    </row>
    <row r="116" spans="1:11" ht="12.75">
      <c r="A116" s="216" t="s">
        <v>310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186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143">
        <f>J114-J66</f>
        <v>0</v>
      </c>
      <c r="K118" s="330">
        <f>K114-K66</f>
        <v>0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126">
        <f>J114-J66</f>
        <v>0</v>
      </c>
      <c r="K119" s="126">
        <f>K114-K66</f>
        <v>0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allowBlank="1" sqref="A1:I65536 K10:K15 J68 L1:IV65536 K115:K65536 K101:K113 K91:K99 K87:K89 K83:K85 K80:K81 K73:K78 K70:K71 K67:K68 K57:K65 K50:K55 K36:K39 K27:K34 K17:K25 J116:J65536 K42:K48 K1:K7 J1:J6"/>
    <dataValidation type="whole" operator="greaterThanOrEqual" allowBlank="1" showInputMessage="1" showErrorMessage="1" errorTitle="Pogrešan unos" error="Mogu se unijeti samo cjelobrojne pozitivne vrijednosti." sqref="K40:K41 K26 K100 K16 K8:K9 K90 K114 J86:J115 K86 K82 K79 J7:J67 K66 K56 K49 K35 J79:J84 J72:J77 J70 K72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view="pageBreakPreview" zoomScale="85" zoomScaleSheetLayoutView="85" zoomScalePageLayoutView="0" workbookViewId="0" topLeftCell="A34">
      <selection activeCell="P41" sqref="P41"/>
    </sheetView>
  </sheetViews>
  <sheetFormatPr defaultColWidth="9.140625" defaultRowHeight="12.75"/>
  <cols>
    <col min="1" max="9" width="9.140625" style="51" customWidth="1"/>
    <col min="10" max="10" width="10.421875" style="51" customWidth="1"/>
    <col min="11" max="11" width="10.8515625" style="51" customWidth="1"/>
    <col min="12" max="12" width="11.00390625" style="51" customWidth="1"/>
    <col min="13" max="13" width="11.28125" style="51" customWidth="1"/>
    <col min="14" max="20" width="9.140625" style="51" customWidth="1"/>
    <col min="21" max="21" width="13.140625" style="51" customWidth="1"/>
    <col min="22" max="22" width="16.140625" style="51" customWidth="1"/>
    <col min="23" max="16384" width="9.140625" style="51" customWidth="1"/>
  </cols>
  <sheetData>
    <row r="1" spans="1:13" ht="12.75" customHeight="1">
      <c r="A1" s="248" t="s">
        <v>154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 thickBot="1">
      <c r="A3" s="281" t="s">
        <v>340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23.25">
      <c r="A4" s="282" t="s">
        <v>59</v>
      </c>
      <c r="B4" s="283"/>
      <c r="C4" s="283"/>
      <c r="D4" s="283"/>
      <c r="E4" s="283"/>
      <c r="F4" s="283"/>
      <c r="G4" s="283"/>
      <c r="H4" s="283"/>
      <c r="I4" s="130" t="s">
        <v>279</v>
      </c>
      <c r="J4" s="286" t="s">
        <v>319</v>
      </c>
      <c r="K4" s="286"/>
      <c r="L4" s="286" t="s">
        <v>320</v>
      </c>
      <c r="M4" s="287"/>
    </row>
    <row r="5" spans="1:13" ht="12.75">
      <c r="A5" s="288"/>
      <c r="B5" s="289"/>
      <c r="C5" s="289"/>
      <c r="D5" s="289"/>
      <c r="E5" s="289"/>
      <c r="F5" s="289"/>
      <c r="G5" s="289"/>
      <c r="H5" s="289"/>
      <c r="I5" s="56"/>
      <c r="J5" s="144" t="s">
        <v>314</v>
      </c>
      <c r="K5" s="144" t="s">
        <v>315</v>
      </c>
      <c r="L5" s="144" t="s">
        <v>314</v>
      </c>
      <c r="M5" s="145" t="s">
        <v>315</v>
      </c>
    </row>
    <row r="6" spans="1:13" ht="12.75">
      <c r="A6" s="284">
        <v>1</v>
      </c>
      <c r="B6" s="285"/>
      <c r="C6" s="285"/>
      <c r="D6" s="285"/>
      <c r="E6" s="285"/>
      <c r="F6" s="285"/>
      <c r="G6" s="285"/>
      <c r="H6" s="285"/>
      <c r="I6" s="60">
        <v>2</v>
      </c>
      <c r="J6" s="58">
        <v>3</v>
      </c>
      <c r="K6" s="58">
        <v>4</v>
      </c>
      <c r="L6" s="58">
        <v>5</v>
      </c>
      <c r="M6" s="131">
        <v>6</v>
      </c>
    </row>
    <row r="7" spans="1:22" ht="12.75">
      <c r="A7" s="270" t="s">
        <v>26</v>
      </c>
      <c r="B7" s="221"/>
      <c r="C7" s="221"/>
      <c r="D7" s="221"/>
      <c r="E7" s="221"/>
      <c r="F7" s="221"/>
      <c r="G7" s="221"/>
      <c r="H7" s="238"/>
      <c r="I7" s="3">
        <v>111</v>
      </c>
      <c r="J7" s="124">
        <f>SUM(J8:J9)</f>
        <v>191225021</v>
      </c>
      <c r="K7" s="124">
        <f>SUM(K8:K9)</f>
        <v>44906950</v>
      </c>
      <c r="L7" s="124">
        <f>SUM(L8:L9)</f>
        <v>189421633</v>
      </c>
      <c r="M7" s="124">
        <f>SUM(M8:M9)</f>
        <v>46478368</v>
      </c>
      <c r="U7" s="148"/>
      <c r="V7" s="148"/>
    </row>
    <row r="8" spans="1:22" ht="12.75">
      <c r="A8" s="260" t="s">
        <v>152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183422158</v>
      </c>
      <c r="K8" s="7">
        <v>41145877</v>
      </c>
      <c r="L8" s="146">
        <v>180290875</v>
      </c>
      <c r="M8" s="7">
        <v>43552224</v>
      </c>
      <c r="U8" s="148"/>
      <c r="V8" s="148"/>
    </row>
    <row r="9" spans="1:13" ht="12.75">
      <c r="A9" s="260" t="s">
        <v>103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7802863</v>
      </c>
      <c r="K9" s="7">
        <v>3761073</v>
      </c>
      <c r="L9" s="146">
        <v>9130758</v>
      </c>
      <c r="M9" s="7">
        <v>2926144</v>
      </c>
    </row>
    <row r="10" spans="1:13" ht="12.75">
      <c r="A10" s="260" t="s">
        <v>12</v>
      </c>
      <c r="B10" s="228"/>
      <c r="C10" s="228"/>
      <c r="D10" s="228"/>
      <c r="E10" s="228"/>
      <c r="F10" s="228"/>
      <c r="G10" s="228"/>
      <c r="H10" s="229"/>
      <c r="I10" s="1">
        <v>114</v>
      </c>
      <c r="J10" s="123">
        <f>J11+J12+J16+J20+J21+J22+J25+J26</f>
        <v>186367020</v>
      </c>
      <c r="K10" s="123">
        <f>K11+K12+K16+K20+K21+K22+K25+K26</f>
        <v>50715609</v>
      </c>
      <c r="L10" s="123">
        <f>L11+L12+L16+L20+L21+L22+L25+L26</f>
        <v>182918520</v>
      </c>
      <c r="M10" s="123">
        <f>M11+M12+M16+M20+M21+M22+M25+M26</f>
        <v>50579122</v>
      </c>
    </row>
    <row r="11" spans="1:13" ht="12.75">
      <c r="A11" s="260" t="s">
        <v>104</v>
      </c>
      <c r="B11" s="228"/>
      <c r="C11" s="228"/>
      <c r="D11" s="228"/>
      <c r="E11" s="228"/>
      <c r="F11" s="228"/>
      <c r="G11" s="228"/>
      <c r="H11" s="229"/>
      <c r="I11" s="1">
        <v>115</v>
      </c>
      <c r="J11" s="7">
        <v>158373</v>
      </c>
      <c r="K11" s="7">
        <v>-933170</v>
      </c>
      <c r="L11" s="146">
        <v>1106991</v>
      </c>
      <c r="M11" s="7">
        <v>1668803</v>
      </c>
    </row>
    <row r="12" spans="1:23" ht="12.75">
      <c r="A12" s="260" t="s">
        <v>22</v>
      </c>
      <c r="B12" s="228"/>
      <c r="C12" s="228"/>
      <c r="D12" s="228"/>
      <c r="E12" s="228"/>
      <c r="F12" s="228"/>
      <c r="G12" s="228"/>
      <c r="H12" s="229"/>
      <c r="I12" s="1">
        <v>116</v>
      </c>
      <c r="J12" s="123">
        <f>SUM(J13:J15)</f>
        <v>140735604</v>
      </c>
      <c r="K12" s="123">
        <f>SUM(K13:K15)</f>
        <v>36787767</v>
      </c>
      <c r="L12" s="123">
        <f>SUM(L13:L15)</f>
        <v>140369308</v>
      </c>
      <c r="M12" s="123">
        <f>SUM(M13:M15)</f>
        <v>37800388</v>
      </c>
      <c r="U12" s="148"/>
      <c r="V12" s="148"/>
      <c r="W12" s="148"/>
    </row>
    <row r="13" spans="1:23" ht="12.75">
      <c r="A13" s="280" t="s">
        <v>146</v>
      </c>
      <c r="B13" s="225"/>
      <c r="C13" s="225"/>
      <c r="D13" s="225"/>
      <c r="E13" s="225"/>
      <c r="F13" s="225"/>
      <c r="G13" s="225"/>
      <c r="H13" s="226"/>
      <c r="I13" s="1">
        <v>117</v>
      </c>
      <c r="J13" s="7">
        <v>103406588</v>
      </c>
      <c r="K13" s="7">
        <v>26886449</v>
      </c>
      <c r="L13" s="146">
        <v>103959985</v>
      </c>
      <c r="M13" s="7">
        <v>27570297</v>
      </c>
      <c r="U13" s="148"/>
      <c r="V13" s="148"/>
      <c r="W13" s="148"/>
    </row>
    <row r="14" spans="1:13" ht="12.75">
      <c r="A14" s="280" t="s">
        <v>147</v>
      </c>
      <c r="B14" s="225"/>
      <c r="C14" s="225"/>
      <c r="D14" s="225"/>
      <c r="E14" s="225"/>
      <c r="F14" s="225"/>
      <c r="G14" s="225"/>
      <c r="H14" s="226"/>
      <c r="I14" s="1">
        <v>118</v>
      </c>
      <c r="J14" s="7">
        <v>6446382</v>
      </c>
      <c r="K14" s="7">
        <v>1200353</v>
      </c>
      <c r="L14" s="146">
        <v>3940739</v>
      </c>
      <c r="M14" s="7">
        <v>1197648</v>
      </c>
    </row>
    <row r="15" spans="1:13" ht="12.75">
      <c r="A15" s="280" t="s">
        <v>61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7">
        <v>30882634</v>
      </c>
      <c r="K15" s="7">
        <v>8700965</v>
      </c>
      <c r="L15" s="146">
        <v>32468584</v>
      </c>
      <c r="M15" s="7">
        <v>9032443</v>
      </c>
    </row>
    <row r="16" spans="1:13" ht="12.75">
      <c r="A16" s="260" t="s">
        <v>23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23">
        <f>SUM(J17:J19)</f>
        <v>26480473</v>
      </c>
      <c r="K16" s="123">
        <f>SUM(K17:K19)</f>
        <v>6645226</v>
      </c>
      <c r="L16" s="123">
        <f>SUM(L17:L19)</f>
        <v>26809659</v>
      </c>
      <c r="M16" s="123">
        <f>SUM(M17:M19)</f>
        <v>6882408</v>
      </c>
    </row>
    <row r="17" spans="1:13" ht="12.75">
      <c r="A17" s="280" t="s">
        <v>62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7">
        <v>17246100</v>
      </c>
      <c r="K17" s="7">
        <v>4347689</v>
      </c>
      <c r="L17" s="146">
        <v>17663015</v>
      </c>
      <c r="M17" s="7">
        <v>4548481</v>
      </c>
    </row>
    <row r="18" spans="1:13" ht="12.75">
      <c r="A18" s="280" t="s">
        <v>63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7">
        <v>5321224</v>
      </c>
      <c r="K18" s="7">
        <v>1356650</v>
      </c>
      <c r="L18" s="146">
        <v>5220800</v>
      </c>
      <c r="M18" s="7">
        <v>1326040</v>
      </c>
    </row>
    <row r="19" spans="1:13" ht="12.75">
      <c r="A19" s="280" t="s">
        <v>64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7">
        <v>3913149</v>
      </c>
      <c r="K19" s="7">
        <v>940887</v>
      </c>
      <c r="L19" s="146">
        <v>3925844</v>
      </c>
      <c r="M19" s="7">
        <v>1007887</v>
      </c>
    </row>
    <row r="20" spans="1:13" ht="12.75">
      <c r="A20" s="260" t="s">
        <v>105</v>
      </c>
      <c r="B20" s="228"/>
      <c r="C20" s="228"/>
      <c r="D20" s="228"/>
      <c r="E20" s="228"/>
      <c r="F20" s="228"/>
      <c r="G20" s="228"/>
      <c r="H20" s="229"/>
      <c r="I20" s="1">
        <v>124</v>
      </c>
      <c r="J20" s="7">
        <v>6285993</v>
      </c>
      <c r="K20" s="7">
        <v>1613285</v>
      </c>
      <c r="L20" s="146">
        <v>6690735</v>
      </c>
      <c r="M20" s="7">
        <v>1714101</v>
      </c>
    </row>
    <row r="21" spans="1:13" ht="12.75">
      <c r="A21" s="260" t="s">
        <v>106</v>
      </c>
      <c r="B21" s="228"/>
      <c r="C21" s="228"/>
      <c r="D21" s="228"/>
      <c r="E21" s="228"/>
      <c r="F21" s="228"/>
      <c r="G21" s="228"/>
      <c r="H21" s="229"/>
      <c r="I21" s="1">
        <v>125</v>
      </c>
      <c r="J21" s="7">
        <v>7692963</v>
      </c>
      <c r="K21" s="7">
        <v>2694068</v>
      </c>
      <c r="L21" s="146">
        <v>7341374</v>
      </c>
      <c r="M21" s="7">
        <v>2198289</v>
      </c>
    </row>
    <row r="22" spans="1:13" ht="13.5" customHeight="1">
      <c r="A22" s="260" t="s">
        <v>24</v>
      </c>
      <c r="B22" s="228"/>
      <c r="C22" s="228"/>
      <c r="D22" s="228"/>
      <c r="E22" s="228"/>
      <c r="F22" s="228"/>
      <c r="G22" s="228"/>
      <c r="H22" s="229"/>
      <c r="I22" s="1">
        <v>126</v>
      </c>
      <c r="J22" s="123">
        <f>SUM(J23:J24)</f>
        <v>3888999</v>
      </c>
      <c r="K22" s="123">
        <f>SUM(K23:K24)</f>
        <v>3908433</v>
      </c>
      <c r="L22" s="123">
        <f>SUM(L23:L24)</f>
        <v>0</v>
      </c>
      <c r="M22" s="123">
        <f>SUM(M23:M24)</f>
        <v>0</v>
      </c>
    </row>
    <row r="23" spans="1:13" ht="12.75">
      <c r="A23" s="280" t="s">
        <v>137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/>
      <c r="K23" s="7"/>
      <c r="L23" s="146"/>
      <c r="M23" s="7"/>
    </row>
    <row r="24" spans="1:13" ht="12.75">
      <c r="A24" s="280" t="s">
        <v>138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>
        <v>3888999</v>
      </c>
      <c r="K24" s="7">
        <v>3908433</v>
      </c>
      <c r="L24" s="146"/>
      <c r="M24" s="7"/>
    </row>
    <row r="25" spans="1:13" ht="12.75">
      <c r="A25" s="260" t="s">
        <v>107</v>
      </c>
      <c r="B25" s="228"/>
      <c r="C25" s="228"/>
      <c r="D25" s="228"/>
      <c r="E25" s="228"/>
      <c r="F25" s="228"/>
      <c r="G25" s="228"/>
      <c r="H25" s="229"/>
      <c r="I25" s="1">
        <v>129</v>
      </c>
      <c r="J25" s="7">
        <v>80000</v>
      </c>
      <c r="K25" s="7"/>
      <c r="L25" s="146">
        <v>80000</v>
      </c>
      <c r="M25" s="132">
        <v>80000</v>
      </c>
    </row>
    <row r="26" spans="1:13" ht="12.75">
      <c r="A26" s="260" t="s">
        <v>50</v>
      </c>
      <c r="B26" s="228"/>
      <c r="C26" s="228"/>
      <c r="D26" s="228"/>
      <c r="E26" s="228"/>
      <c r="F26" s="228"/>
      <c r="G26" s="228"/>
      <c r="H26" s="229"/>
      <c r="I26" s="1">
        <v>130</v>
      </c>
      <c r="J26" s="7">
        <v>1044615</v>
      </c>
      <c r="K26" s="7"/>
      <c r="L26" s="146">
        <v>520453</v>
      </c>
      <c r="M26" s="7">
        <v>235133</v>
      </c>
    </row>
    <row r="27" spans="1:13" ht="12.75">
      <c r="A27" s="260" t="s">
        <v>213</v>
      </c>
      <c r="B27" s="228"/>
      <c r="C27" s="228"/>
      <c r="D27" s="228"/>
      <c r="E27" s="228"/>
      <c r="F27" s="228"/>
      <c r="G27" s="228"/>
      <c r="H27" s="229"/>
      <c r="I27" s="1">
        <v>131</v>
      </c>
      <c r="J27" s="123">
        <f>SUM(J28:J32)</f>
        <v>2805126</v>
      </c>
      <c r="K27" s="123">
        <f>SUM(K28:K32)</f>
        <v>736922</v>
      </c>
      <c r="L27" s="123">
        <f>SUM(L28:L32)</f>
        <v>1857419</v>
      </c>
      <c r="M27" s="123">
        <f>SUM(M28:M32)</f>
        <v>464192</v>
      </c>
    </row>
    <row r="28" spans="1:13" ht="20.25" customHeight="1">
      <c r="A28" s="277" t="s">
        <v>227</v>
      </c>
      <c r="B28" s="278"/>
      <c r="C28" s="278"/>
      <c r="D28" s="278"/>
      <c r="E28" s="278"/>
      <c r="F28" s="278"/>
      <c r="G28" s="278"/>
      <c r="H28" s="279"/>
      <c r="I28" s="1">
        <v>132</v>
      </c>
      <c r="J28" s="7">
        <v>445999</v>
      </c>
      <c r="K28" s="7">
        <v>125819</v>
      </c>
      <c r="L28" s="146">
        <v>1459284</v>
      </c>
      <c r="M28" s="7">
        <v>207463</v>
      </c>
    </row>
    <row r="29" spans="1:13" ht="19.5" customHeight="1">
      <c r="A29" s="277" t="s">
        <v>155</v>
      </c>
      <c r="B29" s="278"/>
      <c r="C29" s="278"/>
      <c r="D29" s="278"/>
      <c r="E29" s="278"/>
      <c r="F29" s="278"/>
      <c r="G29" s="278"/>
      <c r="H29" s="279"/>
      <c r="I29" s="1">
        <v>133</v>
      </c>
      <c r="J29" s="7">
        <v>2359127</v>
      </c>
      <c r="K29" s="7">
        <v>611103</v>
      </c>
      <c r="L29" s="146">
        <v>398135</v>
      </c>
      <c r="M29" s="7">
        <v>256729</v>
      </c>
    </row>
    <row r="30" spans="1:13" ht="12.75">
      <c r="A30" s="260" t="s">
        <v>139</v>
      </c>
      <c r="B30" s="228"/>
      <c r="C30" s="228"/>
      <c r="D30" s="228"/>
      <c r="E30" s="228"/>
      <c r="F30" s="228"/>
      <c r="G30" s="228"/>
      <c r="H30" s="229"/>
      <c r="I30" s="1">
        <v>134</v>
      </c>
      <c r="J30" s="7"/>
      <c r="K30" s="7"/>
      <c r="L30" s="146"/>
      <c r="M30" s="132"/>
    </row>
    <row r="31" spans="1:13" ht="12.75">
      <c r="A31" s="260" t="s">
        <v>223</v>
      </c>
      <c r="B31" s="228"/>
      <c r="C31" s="228"/>
      <c r="D31" s="228"/>
      <c r="E31" s="228"/>
      <c r="F31" s="228"/>
      <c r="G31" s="228"/>
      <c r="H31" s="229"/>
      <c r="I31" s="1">
        <v>135</v>
      </c>
      <c r="J31" s="7"/>
      <c r="K31" s="7"/>
      <c r="L31" s="146"/>
      <c r="M31" s="132"/>
    </row>
    <row r="32" spans="1:13" ht="12.75">
      <c r="A32" s="260" t="s">
        <v>140</v>
      </c>
      <c r="B32" s="228"/>
      <c r="C32" s="228"/>
      <c r="D32" s="228"/>
      <c r="E32" s="228"/>
      <c r="F32" s="228"/>
      <c r="G32" s="228"/>
      <c r="H32" s="229"/>
      <c r="I32" s="1">
        <v>136</v>
      </c>
      <c r="J32" s="7"/>
      <c r="K32" s="7"/>
      <c r="L32" s="146"/>
      <c r="M32" s="132"/>
    </row>
    <row r="33" spans="1:13" ht="12.75">
      <c r="A33" s="260" t="s">
        <v>214</v>
      </c>
      <c r="B33" s="228"/>
      <c r="C33" s="228"/>
      <c r="D33" s="228"/>
      <c r="E33" s="228"/>
      <c r="F33" s="228"/>
      <c r="G33" s="228"/>
      <c r="H33" s="229"/>
      <c r="I33" s="1">
        <v>137</v>
      </c>
      <c r="J33" s="123">
        <f>SUM(J34:J37)</f>
        <v>2236891</v>
      </c>
      <c r="K33" s="123">
        <f>SUM(K34:K37)</f>
        <v>602769</v>
      </c>
      <c r="L33" s="123">
        <f>SUM(L34:L37)</f>
        <v>1510485</v>
      </c>
      <c r="M33" s="123">
        <f>SUM(M34:M37)</f>
        <v>621068</v>
      </c>
    </row>
    <row r="34" spans="1:13" ht="12.75">
      <c r="A34" s="277" t="s">
        <v>66</v>
      </c>
      <c r="B34" s="278"/>
      <c r="C34" s="278"/>
      <c r="D34" s="278"/>
      <c r="E34" s="278"/>
      <c r="F34" s="278"/>
      <c r="G34" s="278"/>
      <c r="H34" s="279"/>
      <c r="I34" s="1">
        <v>138</v>
      </c>
      <c r="J34" s="7"/>
      <c r="K34" s="7"/>
      <c r="L34" s="146"/>
      <c r="M34" s="132"/>
    </row>
    <row r="35" spans="1:13" ht="21" customHeight="1">
      <c r="A35" s="277" t="s">
        <v>65</v>
      </c>
      <c r="B35" s="278"/>
      <c r="C35" s="278"/>
      <c r="D35" s="278"/>
      <c r="E35" s="278"/>
      <c r="F35" s="278"/>
      <c r="G35" s="278"/>
      <c r="H35" s="279"/>
      <c r="I35" s="1">
        <v>139</v>
      </c>
      <c r="J35" s="7">
        <v>2236891</v>
      </c>
      <c r="K35" s="7">
        <v>602769</v>
      </c>
      <c r="L35" s="146">
        <v>1510485</v>
      </c>
      <c r="M35" s="7">
        <v>621068</v>
      </c>
    </row>
    <row r="36" spans="1:13" ht="12.75">
      <c r="A36" s="260" t="s">
        <v>224</v>
      </c>
      <c r="B36" s="228"/>
      <c r="C36" s="228"/>
      <c r="D36" s="228"/>
      <c r="E36" s="228"/>
      <c r="F36" s="228"/>
      <c r="G36" s="228"/>
      <c r="H36" s="229"/>
      <c r="I36" s="1">
        <v>140</v>
      </c>
      <c r="J36" s="7"/>
      <c r="K36" s="7"/>
      <c r="L36" s="146"/>
      <c r="M36" s="132"/>
    </row>
    <row r="37" spans="1:13" ht="12.75">
      <c r="A37" s="260" t="s">
        <v>67</v>
      </c>
      <c r="B37" s="228"/>
      <c r="C37" s="228"/>
      <c r="D37" s="228"/>
      <c r="E37" s="228"/>
      <c r="F37" s="228"/>
      <c r="G37" s="228"/>
      <c r="H37" s="229"/>
      <c r="I37" s="1">
        <v>141</v>
      </c>
      <c r="J37" s="7"/>
      <c r="K37" s="7"/>
      <c r="L37" s="146"/>
      <c r="M37" s="132"/>
    </row>
    <row r="38" spans="1:13" ht="12.75">
      <c r="A38" s="260" t="s">
        <v>195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/>
      <c r="K38" s="7"/>
      <c r="L38" s="146"/>
      <c r="M38" s="132"/>
    </row>
    <row r="39" spans="1:13" ht="12.75">
      <c r="A39" s="260" t="s">
        <v>196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/>
      <c r="K39" s="7"/>
      <c r="L39" s="146"/>
      <c r="M39" s="132"/>
    </row>
    <row r="40" spans="1:13" ht="12.75">
      <c r="A40" s="260" t="s">
        <v>225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/>
      <c r="K40" s="7"/>
      <c r="L40" s="146"/>
      <c r="M40" s="132"/>
    </row>
    <row r="41" spans="1:13" ht="12.75">
      <c r="A41" s="260" t="s">
        <v>226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/>
      <c r="K41" s="7"/>
      <c r="L41" s="146"/>
      <c r="M41" s="132"/>
    </row>
    <row r="42" spans="1:13" ht="12.75">
      <c r="A42" s="260" t="s">
        <v>215</v>
      </c>
      <c r="B42" s="228"/>
      <c r="C42" s="228"/>
      <c r="D42" s="228"/>
      <c r="E42" s="228"/>
      <c r="F42" s="228"/>
      <c r="G42" s="228"/>
      <c r="H42" s="229"/>
      <c r="I42" s="1">
        <v>146</v>
      </c>
      <c r="J42" s="123">
        <f>J7+J27+J38+J40</f>
        <v>194030147</v>
      </c>
      <c r="K42" s="123">
        <f>K7+K27+K38+K40</f>
        <v>45643872</v>
      </c>
      <c r="L42" s="147">
        <f>L7+L27+L38+L40</f>
        <v>191279052</v>
      </c>
      <c r="M42" s="147">
        <f>M7+M27+M38+M40</f>
        <v>46942560</v>
      </c>
    </row>
    <row r="43" spans="1:13" ht="12.75">
      <c r="A43" s="260" t="s">
        <v>216</v>
      </c>
      <c r="B43" s="228"/>
      <c r="C43" s="228"/>
      <c r="D43" s="228"/>
      <c r="E43" s="228"/>
      <c r="F43" s="228"/>
      <c r="G43" s="228"/>
      <c r="H43" s="229"/>
      <c r="I43" s="1">
        <v>147</v>
      </c>
      <c r="J43" s="123">
        <f>J10+J33+J39+J41</f>
        <v>188603911</v>
      </c>
      <c r="K43" s="123">
        <f>K10+K33+K39+K41</f>
        <v>51318378</v>
      </c>
      <c r="L43" s="147">
        <f>L10+L33+L39+L41</f>
        <v>184429005</v>
      </c>
      <c r="M43" s="147">
        <f>M10+M33+M39+M41</f>
        <v>51200190</v>
      </c>
    </row>
    <row r="44" spans="1:13" ht="12.75">
      <c r="A44" s="260" t="s">
        <v>236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23">
        <f>J42-J43</f>
        <v>5426236</v>
      </c>
      <c r="K44" s="123">
        <f>K42-K43</f>
        <v>-5674506</v>
      </c>
      <c r="L44" s="147">
        <f>L42-L43</f>
        <v>6850047</v>
      </c>
      <c r="M44" s="147">
        <f>M42-M43</f>
        <v>-4257630</v>
      </c>
    </row>
    <row r="45" spans="1:13" ht="12.75">
      <c r="A45" s="276" t="s">
        <v>218</v>
      </c>
      <c r="B45" s="236"/>
      <c r="C45" s="236"/>
      <c r="D45" s="236"/>
      <c r="E45" s="236"/>
      <c r="F45" s="236"/>
      <c r="G45" s="236"/>
      <c r="H45" s="237"/>
      <c r="I45" s="1">
        <v>149</v>
      </c>
      <c r="J45" s="52"/>
      <c r="K45" s="52"/>
      <c r="L45" s="52">
        <f>IF(L42&gt;L43,L42-L43,0)</f>
        <v>6850047</v>
      </c>
      <c r="M45" s="52"/>
    </row>
    <row r="46" spans="1:13" ht="12.75">
      <c r="A46" s="276" t="s">
        <v>219</v>
      </c>
      <c r="B46" s="236"/>
      <c r="C46" s="236"/>
      <c r="D46" s="236"/>
      <c r="E46" s="236"/>
      <c r="F46" s="236"/>
      <c r="G46" s="236"/>
      <c r="H46" s="237"/>
      <c r="I46" s="1">
        <v>150</v>
      </c>
      <c r="J46" s="52"/>
      <c r="K46" s="52">
        <f>K44</f>
        <v>-5674506</v>
      </c>
      <c r="L46" s="52"/>
      <c r="M46" s="52"/>
    </row>
    <row r="47" spans="1:13" ht="12.75">
      <c r="A47" s="260" t="s">
        <v>217</v>
      </c>
      <c r="B47" s="228"/>
      <c r="C47" s="228"/>
      <c r="D47" s="228"/>
      <c r="E47" s="228"/>
      <c r="F47" s="228"/>
      <c r="G47" s="228"/>
      <c r="H47" s="229"/>
      <c r="I47" s="1">
        <v>151</v>
      </c>
      <c r="J47" s="7">
        <v>359469</v>
      </c>
      <c r="K47" s="7"/>
      <c r="L47" s="146">
        <v>1325619</v>
      </c>
      <c r="M47" s="132"/>
    </row>
    <row r="48" spans="1:13" ht="12.75">
      <c r="A48" s="260" t="s">
        <v>237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23">
        <f>J44-J47</f>
        <v>5066767</v>
      </c>
      <c r="K48" s="123">
        <f>K44-K47</f>
        <v>-5674506</v>
      </c>
      <c r="L48" s="123">
        <f>L44-L47</f>
        <v>5524428</v>
      </c>
      <c r="M48" s="123">
        <f>M44-M47</f>
        <v>-4257630</v>
      </c>
    </row>
    <row r="49" spans="1:13" ht="12.75">
      <c r="A49" s="276" t="s">
        <v>192</v>
      </c>
      <c r="B49" s="236"/>
      <c r="C49" s="236"/>
      <c r="D49" s="236"/>
      <c r="E49" s="236"/>
      <c r="F49" s="236"/>
      <c r="G49" s="236"/>
      <c r="H49" s="237"/>
      <c r="I49" s="1">
        <v>153</v>
      </c>
      <c r="J49" s="52">
        <f>IF(J48&gt;0,J48,0)</f>
        <v>5066767</v>
      </c>
      <c r="K49" s="52"/>
      <c r="L49" s="52">
        <f>IF(L48&gt;0,L48,0)</f>
        <v>5524428</v>
      </c>
      <c r="M49" s="52">
        <f>IF(M48&gt;0,M48,0)</f>
        <v>0</v>
      </c>
    </row>
    <row r="50" spans="1:13" ht="12.75">
      <c r="A50" s="273" t="s">
        <v>220</v>
      </c>
      <c r="B50" s="274"/>
      <c r="C50" s="274"/>
      <c r="D50" s="274"/>
      <c r="E50" s="274"/>
      <c r="F50" s="274"/>
      <c r="G50" s="274"/>
      <c r="H50" s="275"/>
      <c r="I50" s="2">
        <v>154</v>
      </c>
      <c r="J50" s="59"/>
      <c r="K50" s="59">
        <f>K48</f>
        <v>-5674506</v>
      </c>
      <c r="L50" s="59"/>
      <c r="M50" s="59">
        <f>M48</f>
        <v>-4257630</v>
      </c>
    </row>
    <row r="51" spans="1:13" ht="12.75" customHeight="1">
      <c r="A51" s="271" t="s">
        <v>312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72"/>
    </row>
    <row r="52" spans="1:13" ht="12.75" customHeight="1">
      <c r="A52" s="270" t="s">
        <v>187</v>
      </c>
      <c r="B52" s="221"/>
      <c r="C52" s="221"/>
      <c r="D52" s="221"/>
      <c r="E52" s="221"/>
      <c r="F52" s="221"/>
      <c r="G52" s="221"/>
      <c r="H52" s="221"/>
      <c r="I52" s="53"/>
      <c r="J52" s="53"/>
      <c r="K52" s="53"/>
      <c r="L52" s="53"/>
      <c r="M52" s="134"/>
    </row>
    <row r="53" spans="1:13" ht="12.75">
      <c r="A53" s="267" t="s">
        <v>234</v>
      </c>
      <c r="B53" s="268"/>
      <c r="C53" s="268"/>
      <c r="D53" s="268"/>
      <c r="E53" s="268"/>
      <c r="F53" s="268"/>
      <c r="G53" s="268"/>
      <c r="H53" s="269"/>
      <c r="I53" s="1">
        <v>155</v>
      </c>
      <c r="J53" s="7"/>
      <c r="K53" s="7"/>
      <c r="L53" s="7"/>
      <c r="M53" s="132"/>
    </row>
    <row r="54" spans="1:13" ht="12.75">
      <c r="A54" s="267" t="s">
        <v>235</v>
      </c>
      <c r="B54" s="268"/>
      <c r="C54" s="268"/>
      <c r="D54" s="268"/>
      <c r="E54" s="268"/>
      <c r="F54" s="268"/>
      <c r="G54" s="268"/>
      <c r="H54" s="269"/>
      <c r="I54" s="1">
        <v>156</v>
      </c>
      <c r="J54" s="8"/>
      <c r="K54" s="8"/>
      <c r="L54" s="8"/>
      <c r="M54" s="135"/>
    </row>
    <row r="55" spans="1:13" ht="12.75" customHeight="1">
      <c r="A55" s="271" t="s">
        <v>189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72"/>
    </row>
    <row r="56" spans="1:13" ht="12.75">
      <c r="A56" s="270" t="s">
        <v>204</v>
      </c>
      <c r="B56" s="221"/>
      <c r="C56" s="221"/>
      <c r="D56" s="221"/>
      <c r="E56" s="221"/>
      <c r="F56" s="221"/>
      <c r="G56" s="221"/>
      <c r="H56" s="238"/>
      <c r="I56" s="9">
        <v>157</v>
      </c>
      <c r="J56" s="127">
        <f>J49</f>
        <v>5066767</v>
      </c>
      <c r="K56" s="127">
        <f>K48</f>
        <v>-5674506</v>
      </c>
      <c r="L56" s="128">
        <f>L48</f>
        <v>5524428</v>
      </c>
      <c r="M56" s="136">
        <f>M48</f>
        <v>-4257630</v>
      </c>
    </row>
    <row r="57" spans="1:13" ht="12.75">
      <c r="A57" s="260" t="s">
        <v>221</v>
      </c>
      <c r="B57" s="228"/>
      <c r="C57" s="228"/>
      <c r="D57" s="228"/>
      <c r="E57" s="228"/>
      <c r="F57" s="228"/>
      <c r="G57" s="228"/>
      <c r="H57" s="229"/>
      <c r="I57" s="1">
        <v>158</v>
      </c>
      <c r="J57" s="52"/>
      <c r="K57" s="52"/>
      <c r="L57" s="52"/>
      <c r="M57" s="133"/>
    </row>
    <row r="58" spans="1:13" ht="12.75">
      <c r="A58" s="260" t="s">
        <v>228</v>
      </c>
      <c r="B58" s="228"/>
      <c r="C58" s="228"/>
      <c r="D58" s="228"/>
      <c r="E58" s="228"/>
      <c r="F58" s="228"/>
      <c r="G58" s="228"/>
      <c r="H58" s="229"/>
      <c r="I58" s="1">
        <v>159</v>
      </c>
      <c r="J58" s="7"/>
      <c r="K58" s="7"/>
      <c r="L58" s="7"/>
      <c r="M58" s="132"/>
    </row>
    <row r="59" spans="1:13" ht="12.75">
      <c r="A59" s="260" t="s">
        <v>229</v>
      </c>
      <c r="B59" s="228"/>
      <c r="C59" s="228"/>
      <c r="D59" s="228"/>
      <c r="E59" s="228"/>
      <c r="F59" s="228"/>
      <c r="G59" s="228"/>
      <c r="H59" s="229"/>
      <c r="I59" s="1">
        <v>160</v>
      </c>
      <c r="J59" s="7"/>
      <c r="K59" s="7"/>
      <c r="L59" s="7"/>
      <c r="M59" s="132"/>
    </row>
    <row r="60" spans="1:13" ht="12.75">
      <c r="A60" s="260" t="s">
        <v>45</v>
      </c>
      <c r="B60" s="228"/>
      <c r="C60" s="228"/>
      <c r="D60" s="228"/>
      <c r="E60" s="228"/>
      <c r="F60" s="228"/>
      <c r="G60" s="228"/>
      <c r="H60" s="229"/>
      <c r="I60" s="1">
        <v>161</v>
      </c>
      <c r="J60" s="7"/>
      <c r="K60" s="7"/>
      <c r="L60" s="7"/>
      <c r="M60" s="132"/>
    </row>
    <row r="61" spans="1:13" ht="12.75">
      <c r="A61" s="260" t="s">
        <v>230</v>
      </c>
      <c r="B61" s="228"/>
      <c r="C61" s="228"/>
      <c r="D61" s="228"/>
      <c r="E61" s="228"/>
      <c r="F61" s="228"/>
      <c r="G61" s="228"/>
      <c r="H61" s="229"/>
      <c r="I61" s="1">
        <v>162</v>
      </c>
      <c r="J61" s="7"/>
      <c r="K61" s="7"/>
      <c r="L61" s="7"/>
      <c r="M61" s="132"/>
    </row>
    <row r="62" spans="1:13" ht="12.75">
      <c r="A62" s="260" t="s">
        <v>231</v>
      </c>
      <c r="B62" s="228"/>
      <c r="C62" s="228"/>
      <c r="D62" s="228"/>
      <c r="E62" s="228"/>
      <c r="F62" s="228"/>
      <c r="G62" s="228"/>
      <c r="H62" s="229"/>
      <c r="I62" s="1">
        <v>163</v>
      </c>
      <c r="J62" s="7"/>
      <c r="K62" s="7"/>
      <c r="L62" s="7"/>
      <c r="M62" s="132"/>
    </row>
    <row r="63" spans="1:13" ht="12.75">
      <c r="A63" s="260" t="s">
        <v>232</v>
      </c>
      <c r="B63" s="228"/>
      <c r="C63" s="228"/>
      <c r="D63" s="228"/>
      <c r="E63" s="228"/>
      <c r="F63" s="228"/>
      <c r="G63" s="228"/>
      <c r="H63" s="229"/>
      <c r="I63" s="1">
        <v>164</v>
      </c>
      <c r="J63" s="7"/>
      <c r="K63" s="7"/>
      <c r="L63" s="7"/>
      <c r="M63" s="132"/>
    </row>
    <row r="64" spans="1:13" ht="12.75">
      <c r="A64" s="260" t="s">
        <v>233</v>
      </c>
      <c r="B64" s="228"/>
      <c r="C64" s="228"/>
      <c r="D64" s="228"/>
      <c r="E64" s="228"/>
      <c r="F64" s="228"/>
      <c r="G64" s="228"/>
      <c r="H64" s="229"/>
      <c r="I64" s="1">
        <v>165</v>
      </c>
      <c r="J64" s="7"/>
      <c r="K64" s="7"/>
      <c r="L64" s="7"/>
      <c r="M64" s="132"/>
    </row>
    <row r="65" spans="1:13" ht="12.75">
      <c r="A65" s="260" t="s">
        <v>222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/>
      <c r="K65" s="7"/>
      <c r="L65" s="7"/>
      <c r="M65" s="132"/>
    </row>
    <row r="66" spans="1:13" ht="12.75">
      <c r="A66" s="260" t="s">
        <v>193</v>
      </c>
      <c r="B66" s="228"/>
      <c r="C66" s="228"/>
      <c r="D66" s="228"/>
      <c r="E66" s="228"/>
      <c r="F66" s="228"/>
      <c r="G66" s="228"/>
      <c r="H66" s="229"/>
      <c r="I66" s="1">
        <v>167</v>
      </c>
      <c r="J66" s="52"/>
      <c r="K66" s="52"/>
      <c r="L66" s="52"/>
      <c r="M66" s="133"/>
    </row>
    <row r="67" spans="1:13" ht="12.75">
      <c r="A67" s="260" t="s">
        <v>194</v>
      </c>
      <c r="B67" s="228"/>
      <c r="C67" s="228"/>
      <c r="D67" s="228"/>
      <c r="E67" s="228"/>
      <c r="F67" s="228"/>
      <c r="G67" s="228"/>
      <c r="H67" s="229"/>
      <c r="I67" s="1">
        <v>168</v>
      </c>
      <c r="J67" s="129">
        <f>J56+J66</f>
        <v>5066767</v>
      </c>
      <c r="K67" s="129">
        <f>K56+K66</f>
        <v>-5674506</v>
      </c>
      <c r="L67" s="129">
        <f>L56</f>
        <v>5524428</v>
      </c>
      <c r="M67" s="137">
        <f>M56</f>
        <v>-4257630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3"/>
    </row>
    <row r="69" spans="1:13" ht="12.75" customHeight="1">
      <c r="A69" s="264" t="s">
        <v>188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6"/>
    </row>
    <row r="70" spans="1:13" ht="12.75">
      <c r="A70" s="267" t="s">
        <v>234</v>
      </c>
      <c r="B70" s="268"/>
      <c r="C70" s="268"/>
      <c r="D70" s="268"/>
      <c r="E70" s="268"/>
      <c r="F70" s="268"/>
      <c r="G70" s="268"/>
      <c r="H70" s="269"/>
      <c r="I70" s="1">
        <v>169</v>
      </c>
      <c r="J70" s="7"/>
      <c r="K70" s="7"/>
      <c r="L70" s="7"/>
      <c r="M70" s="132"/>
    </row>
    <row r="71" spans="1:13" ht="13.5" thickBot="1">
      <c r="A71" s="257" t="s">
        <v>235</v>
      </c>
      <c r="B71" s="258"/>
      <c r="C71" s="258"/>
      <c r="D71" s="258"/>
      <c r="E71" s="258"/>
      <c r="F71" s="258"/>
      <c r="G71" s="258"/>
      <c r="H71" s="259"/>
      <c r="I71" s="138">
        <v>170</v>
      </c>
      <c r="J71" s="139"/>
      <c r="K71" s="139"/>
      <c r="L71" s="139"/>
      <c r="M71" s="140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51:J65536 K50:M65536 L11:M11 L13:M15 N1:IV65536 L17:M21 K25:K26 J1:M6 K30:K32 K46:M47 K8:M9 L34:M44 L23:M26 K23 L28:M32 K34 K36:K41"/>
    <dataValidation type="whole" operator="greaterThanOrEqual" allowBlank="1" showInputMessage="1" showErrorMessage="1" errorTitle="Pogrešan unos" error="Mogu se unijeti samo cjelobrojne pozitivne vrijednosti." sqref="J12:J46 J48:J50 J7:J10 K10:M10 K16:M16 K22:M22 K27:M27 K33:M33 K12:M12 K42:K45 K7:M7 K48:M49 L45:M45 K13:K15 K17:K21 K24 K28:K29 K35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75" right="0.75" top="1" bottom="1" header="0.5" footer="0.5"/>
  <pageSetup fitToHeight="1" fitToWidth="1" orientation="portrait" paperSize="9" scale="6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41" sqref="J4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97" t="s">
        <v>197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6" t="s">
        <v>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33.75">
      <c r="A4" s="299" t="s">
        <v>59</v>
      </c>
      <c r="B4" s="299"/>
      <c r="C4" s="299"/>
      <c r="D4" s="299"/>
      <c r="E4" s="299"/>
      <c r="F4" s="299"/>
      <c r="G4" s="299"/>
      <c r="H4" s="299"/>
      <c r="I4" s="63" t="s">
        <v>279</v>
      </c>
      <c r="J4" s="64" t="s">
        <v>319</v>
      </c>
      <c r="K4" s="64" t="s">
        <v>320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9">
        <v>2</v>
      </c>
      <c r="J5" s="70" t="s">
        <v>283</v>
      </c>
      <c r="K5" s="70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90"/>
      <c r="J6" s="290"/>
      <c r="K6" s="291"/>
    </row>
    <row r="7" spans="1:11" ht="12.75">
      <c r="A7" s="224" t="s">
        <v>199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119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120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121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122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27" t="s">
        <v>198</v>
      </c>
      <c r="B12" s="228"/>
      <c r="C12" s="228"/>
      <c r="D12" s="228"/>
      <c r="E12" s="228"/>
      <c r="F12" s="228"/>
      <c r="G12" s="228"/>
      <c r="H12" s="228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224" t="s">
        <v>123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124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125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126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127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27" t="s">
        <v>47</v>
      </c>
      <c r="B19" s="228"/>
      <c r="C19" s="228"/>
      <c r="D19" s="228"/>
      <c r="E19" s="228"/>
      <c r="F19" s="228"/>
      <c r="G19" s="228"/>
      <c r="H19" s="228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227" t="s">
        <v>108</v>
      </c>
      <c r="B20" s="294"/>
      <c r="C20" s="294"/>
      <c r="D20" s="294"/>
      <c r="E20" s="294"/>
      <c r="F20" s="294"/>
      <c r="G20" s="294"/>
      <c r="H20" s="295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39" t="s">
        <v>109</v>
      </c>
      <c r="B21" s="292"/>
      <c r="C21" s="292"/>
      <c r="D21" s="292"/>
      <c r="E21" s="292"/>
      <c r="F21" s="292"/>
      <c r="G21" s="292"/>
      <c r="H21" s="293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216" t="s">
        <v>159</v>
      </c>
      <c r="B22" s="217"/>
      <c r="C22" s="217"/>
      <c r="D22" s="217"/>
      <c r="E22" s="217"/>
      <c r="F22" s="217"/>
      <c r="G22" s="217"/>
      <c r="H22" s="217"/>
      <c r="I22" s="290"/>
      <c r="J22" s="290"/>
      <c r="K22" s="291"/>
    </row>
    <row r="23" spans="1:11" ht="12.75">
      <c r="A23" s="224" t="s">
        <v>165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166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321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322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27" t="s">
        <v>114</v>
      </c>
      <c r="B28" s="228"/>
      <c r="C28" s="228"/>
      <c r="D28" s="228"/>
      <c r="E28" s="228"/>
      <c r="F28" s="228"/>
      <c r="G28" s="228"/>
      <c r="H28" s="228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27" t="s">
        <v>48</v>
      </c>
      <c r="B32" s="228"/>
      <c r="C32" s="228"/>
      <c r="D32" s="228"/>
      <c r="E32" s="228"/>
      <c r="F32" s="228"/>
      <c r="G32" s="228"/>
      <c r="H32" s="228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227" t="s">
        <v>110</v>
      </c>
      <c r="B33" s="228"/>
      <c r="C33" s="228"/>
      <c r="D33" s="228"/>
      <c r="E33" s="228"/>
      <c r="F33" s="228"/>
      <c r="G33" s="228"/>
      <c r="H33" s="228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27" t="s">
        <v>111</v>
      </c>
      <c r="B34" s="228"/>
      <c r="C34" s="228"/>
      <c r="D34" s="228"/>
      <c r="E34" s="228"/>
      <c r="F34" s="228"/>
      <c r="G34" s="228"/>
      <c r="H34" s="228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216" t="s">
        <v>160</v>
      </c>
      <c r="B35" s="217"/>
      <c r="C35" s="217"/>
      <c r="D35" s="217"/>
      <c r="E35" s="217"/>
      <c r="F35" s="217"/>
      <c r="G35" s="217"/>
      <c r="H35" s="217"/>
      <c r="I35" s="290">
        <v>0</v>
      </c>
      <c r="J35" s="290"/>
      <c r="K35" s="291"/>
    </row>
    <row r="36" spans="1:11" ht="12.75">
      <c r="A36" s="224" t="s">
        <v>174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27" t="s">
        <v>49</v>
      </c>
      <c r="B39" s="228"/>
      <c r="C39" s="228"/>
      <c r="D39" s="228"/>
      <c r="E39" s="228"/>
      <c r="F39" s="228"/>
      <c r="G39" s="228"/>
      <c r="H39" s="228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27" t="s">
        <v>148</v>
      </c>
      <c r="B45" s="228"/>
      <c r="C45" s="228"/>
      <c r="D45" s="228"/>
      <c r="E45" s="228"/>
      <c r="F45" s="228"/>
      <c r="G45" s="228"/>
      <c r="H45" s="228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227" t="s">
        <v>162</v>
      </c>
      <c r="B46" s="228"/>
      <c r="C46" s="228"/>
      <c r="D46" s="228"/>
      <c r="E46" s="228"/>
      <c r="F46" s="228"/>
      <c r="G46" s="228"/>
      <c r="H46" s="228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227" t="s">
        <v>163</v>
      </c>
      <c r="B47" s="228"/>
      <c r="C47" s="228"/>
      <c r="D47" s="228"/>
      <c r="E47" s="228"/>
      <c r="F47" s="228"/>
      <c r="G47" s="228"/>
      <c r="H47" s="228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27" t="s">
        <v>149</v>
      </c>
      <c r="B48" s="228"/>
      <c r="C48" s="228"/>
      <c r="D48" s="228"/>
      <c r="E48" s="228"/>
      <c r="F48" s="228"/>
      <c r="G48" s="228"/>
      <c r="H48" s="228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7" t="s">
        <v>15</v>
      </c>
      <c r="B49" s="228"/>
      <c r="C49" s="228"/>
      <c r="D49" s="228"/>
      <c r="E49" s="228"/>
      <c r="F49" s="228"/>
      <c r="G49" s="228"/>
      <c r="H49" s="228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7" t="s">
        <v>161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/>
    </row>
    <row r="51" spans="1:11" ht="12.75">
      <c r="A51" s="227" t="s">
        <v>175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27" t="s">
        <v>176</v>
      </c>
      <c r="B52" s="228"/>
      <c r="C52" s="228"/>
      <c r="D52" s="228"/>
      <c r="E52" s="228"/>
      <c r="F52" s="228"/>
      <c r="G52" s="228"/>
      <c r="H52" s="228"/>
      <c r="I52" s="1">
        <v>44</v>
      </c>
      <c r="J52" s="5"/>
      <c r="K52" s="7"/>
    </row>
    <row r="53" spans="1:11" ht="12.75">
      <c r="A53" s="239" t="s">
        <v>177</v>
      </c>
      <c r="B53" s="240"/>
      <c r="C53" s="240"/>
      <c r="D53" s="240"/>
      <c r="E53" s="240"/>
      <c r="F53" s="240"/>
      <c r="G53" s="240"/>
      <c r="H53" s="240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5" zoomScaleSheetLayoutView="115" zoomScalePageLayoutView="0" workbookViewId="0" topLeftCell="A1">
      <selection activeCell="A10" sqref="A10:H10"/>
    </sheetView>
  </sheetViews>
  <sheetFormatPr defaultColWidth="9.140625" defaultRowHeight="12.75"/>
  <cols>
    <col min="1" max="9" width="9.140625" style="51" customWidth="1"/>
    <col min="10" max="10" width="10.00390625" style="51" customWidth="1"/>
    <col min="11" max="11" width="11.00390625" style="51" customWidth="1"/>
    <col min="12" max="16384" width="9.140625" style="51" customWidth="1"/>
  </cols>
  <sheetData>
    <row r="1" spans="1:11" ht="12.75" customHeight="1">
      <c r="A1" s="297" t="s">
        <v>164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4" t="s">
        <v>345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1" t="s">
        <v>340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1" ht="23.25">
      <c r="A4" s="299" t="s">
        <v>59</v>
      </c>
      <c r="B4" s="299"/>
      <c r="C4" s="299"/>
      <c r="D4" s="299"/>
      <c r="E4" s="299"/>
      <c r="F4" s="299"/>
      <c r="G4" s="299"/>
      <c r="H4" s="299"/>
      <c r="I4" s="63" t="s">
        <v>279</v>
      </c>
      <c r="J4" s="64" t="s">
        <v>319</v>
      </c>
      <c r="K4" s="64" t="s">
        <v>320</v>
      </c>
    </row>
    <row r="5" spans="1:11" ht="12.75">
      <c r="A5" s="305">
        <v>1</v>
      </c>
      <c r="B5" s="305"/>
      <c r="C5" s="305"/>
      <c r="D5" s="305"/>
      <c r="E5" s="305"/>
      <c r="F5" s="305"/>
      <c r="G5" s="305"/>
      <c r="H5" s="305"/>
      <c r="I5" s="65">
        <v>2</v>
      </c>
      <c r="J5" s="66" t="s">
        <v>283</v>
      </c>
      <c r="K5" s="66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90"/>
      <c r="J6" s="290"/>
      <c r="K6" s="291"/>
    </row>
    <row r="7" spans="1:11" ht="12.75">
      <c r="A7" s="224" t="s">
        <v>40</v>
      </c>
      <c r="B7" s="225"/>
      <c r="C7" s="225"/>
      <c r="D7" s="225"/>
      <c r="E7" s="225"/>
      <c r="F7" s="225"/>
      <c r="G7" s="225"/>
      <c r="H7" s="225"/>
      <c r="I7" s="1">
        <v>1</v>
      </c>
      <c r="J7" s="7">
        <v>5426236</v>
      </c>
      <c r="K7" s="6">
        <f>RDG!L45</f>
        <v>6850047</v>
      </c>
    </row>
    <row r="8" spans="1:11" ht="12.75">
      <c r="A8" s="224" t="s">
        <v>41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6285993</v>
      </c>
      <c r="K8" s="7">
        <f>RDG!L20</f>
        <v>6690735</v>
      </c>
    </row>
    <row r="9" spans="1:11" ht="12.75">
      <c r="A9" s="224" t="s">
        <v>42</v>
      </c>
      <c r="B9" s="225"/>
      <c r="C9" s="225"/>
      <c r="D9" s="225"/>
      <c r="E9" s="225"/>
      <c r="F9" s="225"/>
      <c r="G9" s="225"/>
      <c r="H9" s="225"/>
      <c r="I9" s="1">
        <v>3</v>
      </c>
      <c r="J9" s="7"/>
      <c r="K9" s="7"/>
    </row>
    <row r="10" spans="1:11" ht="12.75">
      <c r="A10" s="224" t="s">
        <v>43</v>
      </c>
      <c r="B10" s="225"/>
      <c r="C10" s="225"/>
      <c r="D10" s="225"/>
      <c r="E10" s="225"/>
      <c r="F10" s="225"/>
      <c r="G10" s="225"/>
      <c r="H10" s="225"/>
      <c r="I10" s="1">
        <v>4</v>
      </c>
      <c r="J10" s="7">
        <v>12467656</v>
      </c>
      <c r="K10" s="7">
        <v>4806210</v>
      </c>
    </row>
    <row r="11" spans="1:11" ht="12.75">
      <c r="A11" s="224" t="s">
        <v>44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2191612</v>
      </c>
      <c r="K11" s="7">
        <v>1498084</v>
      </c>
    </row>
    <row r="12" spans="1:11" ht="12.75">
      <c r="A12" s="224" t="s">
        <v>51</v>
      </c>
      <c r="B12" s="225"/>
      <c r="C12" s="225"/>
      <c r="D12" s="225"/>
      <c r="E12" s="225"/>
      <c r="F12" s="225"/>
      <c r="G12" s="225"/>
      <c r="H12" s="225"/>
      <c r="I12" s="1">
        <v>6</v>
      </c>
      <c r="J12" s="7"/>
      <c r="K12" s="7">
        <v>5670962</v>
      </c>
    </row>
    <row r="13" spans="1:11" ht="12.75">
      <c r="A13" s="227" t="s">
        <v>157</v>
      </c>
      <c r="B13" s="228"/>
      <c r="C13" s="228"/>
      <c r="D13" s="228"/>
      <c r="E13" s="228"/>
      <c r="F13" s="228"/>
      <c r="G13" s="228"/>
      <c r="H13" s="228"/>
      <c r="I13" s="1">
        <v>7</v>
      </c>
      <c r="J13" s="52">
        <v>26371497</v>
      </c>
      <c r="K13" s="52">
        <f>SUM(K7:K12)</f>
        <v>25516038</v>
      </c>
    </row>
    <row r="14" spans="1:11" ht="12.75">
      <c r="A14" s="224" t="s">
        <v>52</v>
      </c>
      <c r="B14" s="225"/>
      <c r="C14" s="225"/>
      <c r="D14" s="225"/>
      <c r="E14" s="225"/>
      <c r="F14" s="225"/>
      <c r="G14" s="225"/>
      <c r="H14" s="225"/>
      <c r="I14" s="1">
        <v>8</v>
      </c>
      <c r="J14" s="7">
        <v>6565059</v>
      </c>
      <c r="K14" s="7">
        <v>4752959</v>
      </c>
    </row>
    <row r="15" spans="1:11" ht="12.75">
      <c r="A15" s="224" t="s">
        <v>53</v>
      </c>
      <c r="B15" s="225"/>
      <c r="C15" s="225"/>
      <c r="D15" s="225"/>
      <c r="E15" s="225"/>
      <c r="F15" s="225"/>
      <c r="G15" s="225"/>
      <c r="H15" s="225"/>
      <c r="I15" s="1">
        <v>9</v>
      </c>
      <c r="J15" s="7"/>
      <c r="K15" s="7"/>
    </row>
    <row r="16" spans="1:11" ht="12.75">
      <c r="A16" s="224" t="s">
        <v>54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/>
      <c r="K16" s="7"/>
    </row>
    <row r="17" spans="1:11" ht="12.75">
      <c r="A17" s="224" t="s">
        <v>55</v>
      </c>
      <c r="B17" s="225"/>
      <c r="C17" s="225"/>
      <c r="D17" s="225"/>
      <c r="E17" s="225"/>
      <c r="F17" s="225"/>
      <c r="G17" s="225"/>
      <c r="H17" s="225"/>
      <c r="I17" s="1">
        <v>11</v>
      </c>
      <c r="J17" s="7">
        <v>14033523</v>
      </c>
      <c r="K17" s="7"/>
    </row>
    <row r="18" spans="1:11" ht="12.75">
      <c r="A18" s="227" t="s">
        <v>158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2">
        <v>20598582</v>
      </c>
      <c r="K18" s="52">
        <f>SUM(K14:K17)</f>
        <v>4752959</v>
      </c>
    </row>
    <row r="19" spans="1:11" ht="12.75">
      <c r="A19" s="227" t="s">
        <v>36</v>
      </c>
      <c r="B19" s="228"/>
      <c r="C19" s="228"/>
      <c r="D19" s="228"/>
      <c r="E19" s="228"/>
      <c r="F19" s="228"/>
      <c r="G19" s="228"/>
      <c r="H19" s="228"/>
      <c r="I19" s="1">
        <v>13</v>
      </c>
      <c r="J19" s="52">
        <v>5772915</v>
      </c>
      <c r="K19" s="52">
        <f>IF(K13&gt;K18,K13-K18,0)</f>
        <v>20763079</v>
      </c>
    </row>
    <row r="20" spans="1:11" ht="12.75">
      <c r="A20" s="227" t="s">
        <v>37</v>
      </c>
      <c r="B20" s="228"/>
      <c r="C20" s="228"/>
      <c r="D20" s="228"/>
      <c r="E20" s="228"/>
      <c r="F20" s="228"/>
      <c r="G20" s="228"/>
      <c r="H20" s="228"/>
      <c r="I20" s="1">
        <v>14</v>
      </c>
      <c r="J20" s="52">
        <v>0</v>
      </c>
      <c r="K20" s="59"/>
    </row>
    <row r="21" spans="1:11" ht="12.75">
      <c r="A21" s="216" t="s">
        <v>159</v>
      </c>
      <c r="B21" s="217"/>
      <c r="C21" s="217"/>
      <c r="D21" s="217"/>
      <c r="E21" s="217"/>
      <c r="F21" s="217"/>
      <c r="G21" s="217"/>
      <c r="H21" s="217"/>
      <c r="I21" s="290"/>
      <c r="J21" s="290"/>
      <c r="K21" s="291"/>
    </row>
    <row r="22" spans="1:11" ht="12.75">
      <c r="A22" s="224" t="s">
        <v>178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>
        <v>29146</v>
      </c>
      <c r="K22" s="6">
        <v>1</v>
      </c>
    </row>
    <row r="23" spans="1:11" ht="12.75">
      <c r="A23" s="224" t="s">
        <v>179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/>
      <c r="K23" s="7"/>
    </row>
    <row r="24" spans="1:11" ht="12.75">
      <c r="A24" s="224" t="s">
        <v>180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/>
      <c r="K24" s="7"/>
    </row>
    <row r="25" spans="1:11" ht="12.75">
      <c r="A25" s="224" t="s">
        <v>181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/>
      <c r="K25" s="7"/>
    </row>
    <row r="26" spans="1:11" ht="12.75">
      <c r="A26" s="224" t="s">
        <v>182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/>
      <c r="K26" s="7"/>
    </row>
    <row r="27" spans="1:11" ht="12.75">
      <c r="A27" s="227" t="s">
        <v>168</v>
      </c>
      <c r="B27" s="228"/>
      <c r="C27" s="228"/>
      <c r="D27" s="228"/>
      <c r="E27" s="228"/>
      <c r="F27" s="228"/>
      <c r="G27" s="228"/>
      <c r="H27" s="228"/>
      <c r="I27" s="1">
        <v>20</v>
      </c>
      <c r="J27" s="52">
        <v>29146</v>
      </c>
      <c r="K27" s="52">
        <f>SUM(K22:K26)</f>
        <v>1</v>
      </c>
    </row>
    <row r="28" spans="1:11" ht="12.75">
      <c r="A28" s="224" t="s">
        <v>115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4473936</v>
      </c>
      <c r="K28" s="7">
        <v>5855855</v>
      </c>
    </row>
    <row r="29" spans="1:11" ht="12.75">
      <c r="A29" s="224" t="s">
        <v>116</v>
      </c>
      <c r="B29" s="225"/>
      <c r="C29" s="225"/>
      <c r="D29" s="225"/>
      <c r="E29" s="225"/>
      <c r="F29" s="225"/>
      <c r="G29" s="225"/>
      <c r="H29" s="225"/>
      <c r="I29" s="1">
        <v>22</v>
      </c>
      <c r="J29" s="7"/>
      <c r="K29" s="7"/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7"/>
      <c r="K30" s="7"/>
    </row>
    <row r="31" spans="1:11" ht="12.75">
      <c r="A31" s="227" t="s">
        <v>5</v>
      </c>
      <c r="B31" s="228"/>
      <c r="C31" s="228"/>
      <c r="D31" s="228"/>
      <c r="E31" s="228"/>
      <c r="F31" s="228"/>
      <c r="G31" s="228"/>
      <c r="H31" s="228"/>
      <c r="I31" s="1">
        <v>24</v>
      </c>
      <c r="J31" s="52">
        <v>4473936</v>
      </c>
      <c r="K31" s="52">
        <f>SUM(K28:K30)</f>
        <v>5855855</v>
      </c>
    </row>
    <row r="32" spans="1:11" ht="12.75">
      <c r="A32" s="227" t="s">
        <v>38</v>
      </c>
      <c r="B32" s="228"/>
      <c r="C32" s="228"/>
      <c r="D32" s="228"/>
      <c r="E32" s="228"/>
      <c r="F32" s="228"/>
      <c r="G32" s="228"/>
      <c r="H32" s="228"/>
      <c r="I32" s="1">
        <v>25</v>
      </c>
      <c r="J32" s="52">
        <v>0</v>
      </c>
      <c r="K32" s="52">
        <f>IF(K27&gt;K31,K27-K31,0)</f>
        <v>0</v>
      </c>
    </row>
    <row r="33" spans="1:11" ht="12.75">
      <c r="A33" s="227" t="s">
        <v>39</v>
      </c>
      <c r="B33" s="228"/>
      <c r="C33" s="228"/>
      <c r="D33" s="228"/>
      <c r="E33" s="228"/>
      <c r="F33" s="228"/>
      <c r="G33" s="228"/>
      <c r="H33" s="228"/>
      <c r="I33" s="1">
        <v>26</v>
      </c>
      <c r="J33" s="52">
        <v>4444790</v>
      </c>
      <c r="K33" s="59">
        <f>IF(K31&gt;K27,K31-K27,0)</f>
        <v>5855854</v>
      </c>
    </row>
    <row r="34" spans="1:11" ht="12.75">
      <c r="A34" s="216" t="s">
        <v>160</v>
      </c>
      <c r="B34" s="217"/>
      <c r="C34" s="217"/>
      <c r="D34" s="217"/>
      <c r="E34" s="217"/>
      <c r="F34" s="217"/>
      <c r="G34" s="217"/>
      <c r="H34" s="217"/>
      <c r="I34" s="290"/>
      <c r="J34" s="290"/>
      <c r="K34" s="291"/>
    </row>
    <row r="35" spans="1:11" ht="12.75">
      <c r="A35" s="224" t="s">
        <v>174</v>
      </c>
      <c r="B35" s="225"/>
      <c r="C35" s="225"/>
      <c r="D35" s="225"/>
      <c r="E35" s="225"/>
      <c r="F35" s="225"/>
      <c r="G35" s="225"/>
      <c r="H35" s="225"/>
      <c r="I35" s="1">
        <v>27</v>
      </c>
      <c r="J35" s="7"/>
      <c r="K35" s="6"/>
    </row>
    <row r="36" spans="1:11" ht="12.75">
      <c r="A36" s="224" t="s">
        <v>29</v>
      </c>
      <c r="B36" s="225"/>
      <c r="C36" s="225"/>
      <c r="D36" s="225"/>
      <c r="E36" s="225"/>
      <c r="F36" s="225"/>
      <c r="G36" s="225"/>
      <c r="H36" s="225"/>
      <c r="I36" s="1">
        <v>28</v>
      </c>
      <c r="J36" s="7">
        <v>23102131</v>
      </c>
      <c r="K36" s="7">
        <v>6599602</v>
      </c>
    </row>
    <row r="37" spans="1:11" ht="12.75">
      <c r="A37" s="224" t="s">
        <v>30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/>
      <c r="K37" s="7"/>
    </row>
    <row r="38" spans="1:11" ht="12.75">
      <c r="A38" s="227" t="s">
        <v>68</v>
      </c>
      <c r="B38" s="228"/>
      <c r="C38" s="228"/>
      <c r="D38" s="228"/>
      <c r="E38" s="228"/>
      <c r="F38" s="228"/>
      <c r="G38" s="228"/>
      <c r="H38" s="228"/>
      <c r="I38" s="1">
        <v>30</v>
      </c>
      <c r="J38" s="52">
        <v>23102131</v>
      </c>
      <c r="K38" s="52">
        <f>SUM(K35:K37)</f>
        <v>6599602</v>
      </c>
    </row>
    <row r="39" spans="1:11" ht="12.75">
      <c r="A39" s="224" t="s">
        <v>31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>
        <v>23732927</v>
      </c>
      <c r="K39" s="7">
        <v>14096233</v>
      </c>
    </row>
    <row r="40" spans="1:11" ht="12.75">
      <c r="A40" s="224" t="s">
        <v>32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/>
      <c r="K40" s="7"/>
    </row>
    <row r="41" spans="1:11" ht="12.75">
      <c r="A41" s="224" t="s">
        <v>33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>
        <v>873845</v>
      </c>
      <c r="K41" s="7">
        <v>663588</v>
      </c>
    </row>
    <row r="42" spans="1:11" ht="12.75">
      <c r="A42" s="224" t="s">
        <v>34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/>
      <c r="K42" s="7">
        <v>4545750</v>
      </c>
    </row>
    <row r="43" spans="1:11" ht="12.75">
      <c r="A43" s="224" t="s">
        <v>35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/>
      <c r="K43" s="7"/>
    </row>
    <row r="44" spans="1:11" ht="12.75">
      <c r="A44" s="227" t="s">
        <v>69</v>
      </c>
      <c r="B44" s="228"/>
      <c r="C44" s="228"/>
      <c r="D44" s="228"/>
      <c r="E44" s="228"/>
      <c r="F44" s="228"/>
      <c r="G44" s="228"/>
      <c r="H44" s="228"/>
      <c r="I44" s="1">
        <v>36</v>
      </c>
      <c r="J44" s="52">
        <v>24606772</v>
      </c>
      <c r="K44" s="52">
        <f>SUM(K39:K43)</f>
        <v>19305571</v>
      </c>
    </row>
    <row r="45" spans="1:11" ht="12.75">
      <c r="A45" s="227" t="s">
        <v>17</v>
      </c>
      <c r="B45" s="228"/>
      <c r="C45" s="228"/>
      <c r="D45" s="228"/>
      <c r="E45" s="228"/>
      <c r="F45" s="228"/>
      <c r="G45" s="228"/>
      <c r="H45" s="228"/>
      <c r="I45" s="1">
        <v>37</v>
      </c>
      <c r="J45" s="52">
        <v>0</v>
      </c>
      <c r="K45" s="52">
        <f>IF(K38&gt;K44,K38-K44,0)</f>
        <v>0</v>
      </c>
    </row>
    <row r="46" spans="1:11" ht="12.75">
      <c r="A46" s="227" t="s">
        <v>18</v>
      </c>
      <c r="B46" s="228"/>
      <c r="C46" s="228"/>
      <c r="D46" s="228"/>
      <c r="E46" s="228"/>
      <c r="F46" s="228"/>
      <c r="G46" s="228"/>
      <c r="H46" s="228"/>
      <c r="I46" s="1">
        <v>38</v>
      </c>
      <c r="J46" s="52">
        <v>1504641</v>
      </c>
      <c r="K46" s="52">
        <f>IF(K44&gt;K38,K44-K38,0)</f>
        <v>12705969</v>
      </c>
    </row>
    <row r="47" spans="1:11" ht="12.75">
      <c r="A47" s="224" t="s">
        <v>70</v>
      </c>
      <c r="B47" s="225"/>
      <c r="C47" s="225"/>
      <c r="D47" s="225"/>
      <c r="E47" s="225"/>
      <c r="F47" s="225"/>
      <c r="G47" s="225"/>
      <c r="H47" s="225"/>
      <c r="I47" s="1">
        <v>39</v>
      </c>
      <c r="J47" s="61">
        <v>5772915</v>
      </c>
      <c r="K47" s="52">
        <f>K32+K19+K45</f>
        <v>20763079</v>
      </c>
    </row>
    <row r="48" spans="1:11" ht="12.75">
      <c r="A48" s="224" t="s">
        <v>71</v>
      </c>
      <c r="B48" s="225"/>
      <c r="C48" s="225"/>
      <c r="D48" s="225"/>
      <c r="E48" s="225"/>
      <c r="F48" s="225"/>
      <c r="G48" s="225"/>
      <c r="H48" s="225"/>
      <c r="I48" s="1">
        <v>40</v>
      </c>
      <c r="J48" s="61">
        <v>5949431</v>
      </c>
      <c r="K48" s="7">
        <f>K46+K33+K20</f>
        <v>18561823</v>
      </c>
    </row>
    <row r="49" spans="1:11" ht="12.75">
      <c r="A49" s="224" t="s">
        <v>161</v>
      </c>
      <c r="B49" s="225"/>
      <c r="C49" s="225"/>
      <c r="D49" s="225"/>
      <c r="E49" s="225"/>
      <c r="F49" s="225"/>
      <c r="G49" s="225"/>
      <c r="H49" s="225"/>
      <c r="I49" s="1">
        <v>41</v>
      </c>
      <c r="J49" s="7">
        <v>728811</v>
      </c>
      <c r="K49" s="7">
        <f>J52</f>
        <v>552295</v>
      </c>
    </row>
    <row r="50" spans="1:11" ht="12.75">
      <c r="A50" s="224" t="s">
        <v>175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/>
      <c r="K50" s="7">
        <f>K47-K48</f>
        <v>2201256</v>
      </c>
    </row>
    <row r="51" spans="1:11" ht="12.75">
      <c r="A51" s="224" t="s">
        <v>176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>
        <v>176516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59">
        <v>552295</v>
      </c>
      <c r="K52" s="59">
        <f>K49+K50-K51</f>
        <v>2753551</v>
      </c>
    </row>
    <row r="54" ht="12.75">
      <c r="K54" s="142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J36 K1:IV65536 J53:J65536 J1:J6 J21:J34"/>
    <dataValidation type="whole" operator="greaterThanOrEqual" allowBlank="1" showInputMessage="1" showErrorMessage="1" errorTitle="Pogrešan unos" error="Mogu se unijeti samo cjelobrojne pozitivne vrijednosti." sqref="J52 J38 J44:J48 J13 J18:J20">
      <formula1>0</formula1>
    </dataValidation>
    <dataValidation type="whole" operator="notEqual" allowBlank="1" showInputMessage="1" showErrorMessage="1" errorTitle="Pogrešan unos" error="Mogu se unijeti samo cjelobrojne vrijednosti." sqref="J39:J43 J49:J51 J35 J37 J7:J12 J14:J17">
      <formula1>9999999998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5" zoomScaleSheetLayoutView="145" zoomScalePageLayoutView="0" workbookViewId="0" topLeftCell="A1">
      <selection activeCell="A15" sqref="A15:H15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8" width="9.140625" style="73" customWidth="1"/>
    <col min="9" max="9" width="7.7109375" style="73" customWidth="1"/>
    <col min="10" max="10" width="11.421875" style="73" customWidth="1"/>
    <col min="11" max="11" width="10.7109375" style="73" customWidth="1"/>
    <col min="12" max="16384" width="9.140625" style="73" customWidth="1"/>
  </cols>
  <sheetData>
    <row r="1" spans="1:12" ht="12.75">
      <c r="A1" s="321" t="s">
        <v>281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72"/>
    </row>
    <row r="2" spans="1:12" ht="15.75">
      <c r="A2" s="42"/>
      <c r="B2" s="71"/>
      <c r="C2" s="306" t="s">
        <v>282</v>
      </c>
      <c r="D2" s="306"/>
      <c r="E2" s="74" t="s">
        <v>341</v>
      </c>
      <c r="F2" s="43" t="s">
        <v>250</v>
      </c>
      <c r="G2" s="307" t="s">
        <v>346</v>
      </c>
      <c r="H2" s="308"/>
      <c r="I2" s="71"/>
      <c r="J2" s="71"/>
      <c r="K2" s="71"/>
      <c r="L2" s="75"/>
    </row>
    <row r="3" spans="1:11" ht="23.25">
      <c r="A3" s="309" t="s">
        <v>59</v>
      </c>
      <c r="B3" s="309"/>
      <c r="C3" s="309"/>
      <c r="D3" s="309"/>
      <c r="E3" s="309"/>
      <c r="F3" s="309"/>
      <c r="G3" s="309"/>
      <c r="H3" s="309"/>
      <c r="I3" s="77" t="s">
        <v>305</v>
      </c>
      <c r="J3" s="78" t="s">
        <v>150</v>
      </c>
      <c r="K3" s="78" t="s">
        <v>151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80">
        <v>2</v>
      </c>
      <c r="J4" s="79" t="s">
        <v>283</v>
      </c>
      <c r="K4" s="79" t="s">
        <v>284</v>
      </c>
    </row>
    <row r="5" spans="1:11" ht="12.75">
      <c r="A5" s="311" t="s">
        <v>285</v>
      </c>
      <c r="B5" s="312"/>
      <c r="C5" s="312"/>
      <c r="D5" s="312"/>
      <c r="E5" s="312"/>
      <c r="F5" s="312"/>
      <c r="G5" s="312"/>
      <c r="H5" s="312"/>
      <c r="I5" s="44">
        <v>1</v>
      </c>
      <c r="J5" s="6">
        <v>91193200</v>
      </c>
      <c r="K5" s="6">
        <v>96259900</v>
      </c>
    </row>
    <row r="6" spans="1:11" ht="12.75">
      <c r="A6" s="311" t="s">
        <v>286</v>
      </c>
      <c r="B6" s="312"/>
      <c r="C6" s="312"/>
      <c r="D6" s="312"/>
      <c r="E6" s="312"/>
      <c r="F6" s="312"/>
      <c r="G6" s="312"/>
      <c r="H6" s="312"/>
      <c r="I6" s="44">
        <v>2</v>
      </c>
      <c r="J6" s="7"/>
      <c r="K6" s="7"/>
    </row>
    <row r="7" spans="1:11" ht="12.75">
      <c r="A7" s="311" t="s">
        <v>287</v>
      </c>
      <c r="B7" s="312"/>
      <c r="C7" s="312"/>
      <c r="D7" s="312"/>
      <c r="E7" s="312"/>
      <c r="F7" s="312"/>
      <c r="G7" s="312"/>
      <c r="H7" s="312"/>
      <c r="I7" s="44">
        <v>3</v>
      </c>
      <c r="J7" s="7">
        <v>14526698</v>
      </c>
      <c r="K7" s="7">
        <v>14526698</v>
      </c>
    </row>
    <row r="8" spans="1:11" ht="12.75">
      <c r="A8" s="311" t="s">
        <v>288</v>
      </c>
      <c r="B8" s="312"/>
      <c r="C8" s="312"/>
      <c r="D8" s="312"/>
      <c r="E8" s="312"/>
      <c r="F8" s="312"/>
      <c r="G8" s="312"/>
      <c r="H8" s="312"/>
      <c r="I8" s="44">
        <v>4</v>
      </c>
      <c r="J8" s="7">
        <v>20247464</v>
      </c>
      <c r="K8" s="7">
        <v>15701780</v>
      </c>
    </row>
    <row r="9" spans="1:11" ht="12.75">
      <c r="A9" s="311" t="s">
        <v>289</v>
      </c>
      <c r="B9" s="312"/>
      <c r="C9" s="312"/>
      <c r="D9" s="312"/>
      <c r="E9" s="312"/>
      <c r="F9" s="312"/>
      <c r="G9" s="312"/>
      <c r="H9" s="312"/>
      <c r="I9" s="44">
        <v>5</v>
      </c>
      <c r="J9" s="7">
        <v>5066767</v>
      </c>
      <c r="K9" s="7">
        <v>5524428</v>
      </c>
    </row>
    <row r="10" spans="1:11" ht="12.75">
      <c r="A10" s="311" t="s">
        <v>290</v>
      </c>
      <c r="B10" s="312"/>
      <c r="C10" s="312"/>
      <c r="D10" s="312"/>
      <c r="E10" s="312"/>
      <c r="F10" s="312"/>
      <c r="G10" s="312"/>
      <c r="H10" s="312"/>
      <c r="I10" s="44">
        <v>6</v>
      </c>
      <c r="J10" s="7"/>
      <c r="K10" s="7"/>
    </row>
    <row r="11" spans="1:11" ht="12.75">
      <c r="A11" s="311" t="s">
        <v>291</v>
      </c>
      <c r="B11" s="312"/>
      <c r="C11" s="312"/>
      <c r="D11" s="312"/>
      <c r="E11" s="312"/>
      <c r="F11" s="312"/>
      <c r="G11" s="312"/>
      <c r="H11" s="312"/>
      <c r="I11" s="44">
        <v>7</v>
      </c>
      <c r="J11" s="7"/>
      <c r="K11" s="7"/>
    </row>
    <row r="12" spans="1:11" ht="12.75">
      <c r="A12" s="311" t="s">
        <v>292</v>
      </c>
      <c r="B12" s="312"/>
      <c r="C12" s="312"/>
      <c r="D12" s="312"/>
      <c r="E12" s="312"/>
      <c r="F12" s="312"/>
      <c r="G12" s="312"/>
      <c r="H12" s="312"/>
      <c r="I12" s="44">
        <v>8</v>
      </c>
      <c r="J12" s="7"/>
      <c r="K12" s="7"/>
    </row>
    <row r="13" spans="1:11" ht="12.75">
      <c r="A13" s="311" t="s">
        <v>293</v>
      </c>
      <c r="B13" s="312"/>
      <c r="C13" s="312"/>
      <c r="D13" s="312"/>
      <c r="E13" s="312"/>
      <c r="F13" s="312"/>
      <c r="G13" s="312"/>
      <c r="H13" s="312"/>
      <c r="I13" s="44">
        <v>9</v>
      </c>
      <c r="J13" s="7">
        <v>3785313</v>
      </c>
      <c r="K13" s="7">
        <v>3785313</v>
      </c>
    </row>
    <row r="14" spans="1:11" ht="12.75">
      <c r="A14" s="313" t="s">
        <v>294</v>
      </c>
      <c r="B14" s="314"/>
      <c r="C14" s="314"/>
      <c r="D14" s="314"/>
      <c r="E14" s="314"/>
      <c r="F14" s="314"/>
      <c r="G14" s="314"/>
      <c r="H14" s="314"/>
      <c r="I14" s="44">
        <v>10</v>
      </c>
      <c r="J14" s="123">
        <f>SUM(J5:J13)</f>
        <v>134819442</v>
      </c>
      <c r="K14" s="123">
        <f>SUM(K5:K13)</f>
        <v>135798119</v>
      </c>
    </row>
    <row r="15" spans="1:11" ht="12.75">
      <c r="A15" s="311" t="s">
        <v>295</v>
      </c>
      <c r="B15" s="312"/>
      <c r="C15" s="312"/>
      <c r="D15" s="312"/>
      <c r="E15" s="312"/>
      <c r="F15" s="312"/>
      <c r="G15" s="312"/>
      <c r="H15" s="312"/>
      <c r="I15" s="44">
        <v>11</v>
      </c>
      <c r="J15" s="7"/>
      <c r="K15" s="125"/>
    </row>
    <row r="16" spans="1:11" ht="12.75">
      <c r="A16" s="311" t="s">
        <v>296</v>
      </c>
      <c r="B16" s="312"/>
      <c r="C16" s="312"/>
      <c r="D16" s="312"/>
      <c r="E16" s="312"/>
      <c r="F16" s="312"/>
      <c r="G16" s="312"/>
      <c r="H16" s="312"/>
      <c r="I16" s="44">
        <v>12</v>
      </c>
      <c r="J16" s="7"/>
      <c r="K16" s="125"/>
    </row>
    <row r="17" spans="1:11" ht="12.75">
      <c r="A17" s="311" t="s">
        <v>297</v>
      </c>
      <c r="B17" s="312"/>
      <c r="C17" s="312"/>
      <c r="D17" s="312"/>
      <c r="E17" s="312"/>
      <c r="F17" s="312"/>
      <c r="G17" s="312"/>
      <c r="H17" s="312"/>
      <c r="I17" s="44">
        <v>13</v>
      </c>
      <c r="J17" s="7"/>
      <c r="K17" s="125"/>
    </row>
    <row r="18" spans="1:11" ht="12.75">
      <c r="A18" s="311" t="s">
        <v>298</v>
      </c>
      <c r="B18" s="312"/>
      <c r="C18" s="312"/>
      <c r="D18" s="312"/>
      <c r="E18" s="312"/>
      <c r="F18" s="312"/>
      <c r="G18" s="312"/>
      <c r="H18" s="312"/>
      <c r="I18" s="44">
        <v>14</v>
      </c>
      <c r="J18" s="7"/>
      <c r="K18" s="125"/>
    </row>
    <row r="19" spans="1:11" ht="12.75">
      <c r="A19" s="311" t="s">
        <v>299</v>
      </c>
      <c r="B19" s="312"/>
      <c r="C19" s="312"/>
      <c r="D19" s="312"/>
      <c r="E19" s="312"/>
      <c r="F19" s="312"/>
      <c r="G19" s="312"/>
      <c r="H19" s="312"/>
      <c r="I19" s="44">
        <v>15</v>
      </c>
      <c r="J19" s="7"/>
      <c r="K19" s="125"/>
    </row>
    <row r="20" spans="1:11" ht="12.75">
      <c r="A20" s="311" t="s">
        <v>300</v>
      </c>
      <c r="B20" s="312"/>
      <c r="C20" s="312"/>
      <c r="D20" s="312"/>
      <c r="E20" s="312"/>
      <c r="F20" s="312"/>
      <c r="G20" s="312"/>
      <c r="H20" s="312"/>
      <c r="I20" s="44">
        <v>16</v>
      </c>
      <c r="J20" s="7"/>
      <c r="K20" s="125"/>
    </row>
    <row r="21" spans="1:11" ht="12.75">
      <c r="A21" s="313" t="s">
        <v>301</v>
      </c>
      <c r="B21" s="314"/>
      <c r="C21" s="314"/>
      <c r="D21" s="314"/>
      <c r="E21" s="314"/>
      <c r="F21" s="314"/>
      <c r="G21" s="314"/>
      <c r="H21" s="314"/>
      <c r="I21" s="44">
        <v>17</v>
      </c>
      <c r="J21" s="59">
        <v>0</v>
      </c>
      <c r="K21" s="76">
        <f>SUM(K15:K20)</f>
        <v>0</v>
      </c>
    </row>
    <row r="22" spans="1:11" ht="12.75">
      <c r="A22" s="323"/>
      <c r="B22" s="324"/>
      <c r="C22" s="324"/>
      <c r="D22" s="324"/>
      <c r="E22" s="324"/>
      <c r="F22" s="324"/>
      <c r="G22" s="324"/>
      <c r="H22" s="324"/>
      <c r="I22" s="325"/>
      <c r="J22" s="325"/>
      <c r="K22" s="326"/>
    </row>
    <row r="23" spans="1:11" ht="12.75">
      <c r="A23" s="315" t="s">
        <v>302</v>
      </c>
      <c r="B23" s="316"/>
      <c r="C23" s="316"/>
      <c r="D23" s="316"/>
      <c r="E23" s="316"/>
      <c r="F23" s="316"/>
      <c r="G23" s="316"/>
      <c r="H23" s="316"/>
      <c r="I23" s="46">
        <v>18</v>
      </c>
      <c r="J23" s="45"/>
      <c r="K23" s="45"/>
    </row>
    <row r="24" spans="1:11" ht="17.25" customHeight="1">
      <c r="A24" s="317" t="s">
        <v>303</v>
      </c>
      <c r="B24" s="318"/>
      <c r="C24" s="318"/>
      <c r="D24" s="318"/>
      <c r="E24" s="318"/>
      <c r="F24" s="318"/>
      <c r="G24" s="318"/>
      <c r="H24" s="318"/>
      <c r="I24" s="47">
        <v>19</v>
      </c>
      <c r="J24" s="76"/>
      <c r="K24" s="76"/>
    </row>
    <row r="25" spans="1:11" ht="30" customHeight="1">
      <c r="A25" s="319" t="s">
        <v>304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L1:IV65536 J15:K65536 J1:K4"/>
    <dataValidation type="whole" operator="greaterThanOrEqual" allowBlank="1" showInputMessage="1" showErrorMessage="1" errorTitle="Pogrešan unos" error="Mogu se unijeti samo cjelobrojne pozitivne vrijednosti." sqref="J14:K14">
      <formula1>0</formula1>
    </dataValidation>
    <dataValidation type="whole" operator="notEqual" allowBlank="1" showInputMessage="1" showErrorMessage="1" errorTitle="Pogrešan unos" error="Mogu se unijeti samo cjelobrojne vrijednosti." sqref="J5:K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zoomScalePageLayoutView="0" workbookViewId="0" topLeftCell="A1">
      <selection activeCell="M35" sqref="M3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7" t="s">
        <v>280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8" t="s">
        <v>316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2.75" customHeight="1">
      <c r="A5" s="328"/>
      <c r="B5" s="328"/>
      <c r="C5" s="328"/>
      <c r="D5" s="328"/>
      <c r="E5" s="328"/>
      <c r="F5" s="328"/>
      <c r="G5" s="328"/>
      <c r="H5" s="328"/>
      <c r="I5" s="328"/>
      <c r="J5" s="328"/>
    </row>
    <row r="6" spans="1:10" ht="12.7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</row>
    <row r="7" spans="1:10" ht="12.75" customHeight="1">
      <c r="A7" s="328"/>
      <c r="B7" s="328"/>
      <c r="C7" s="328"/>
      <c r="D7" s="328"/>
      <c r="E7" s="328"/>
      <c r="F7" s="328"/>
      <c r="G7" s="328"/>
      <c r="H7" s="328"/>
      <c r="I7" s="328"/>
      <c r="J7" s="328"/>
    </row>
    <row r="8" spans="1:10" ht="12.75" customHeight="1">
      <c r="A8" s="328"/>
      <c r="B8" s="328"/>
      <c r="C8" s="328"/>
      <c r="D8" s="328"/>
      <c r="E8" s="328"/>
      <c r="F8" s="328"/>
      <c r="G8" s="328"/>
      <c r="H8" s="328"/>
      <c r="I8" s="328"/>
      <c r="J8" s="328"/>
    </row>
    <row r="9" spans="1:10" ht="12.75" customHeight="1">
      <c r="A9" s="328"/>
      <c r="B9" s="328"/>
      <c r="C9" s="328"/>
      <c r="D9" s="328"/>
      <c r="E9" s="328"/>
      <c r="F9" s="328"/>
      <c r="G9" s="328"/>
      <c r="H9" s="328"/>
      <c r="I9" s="328"/>
      <c r="J9" s="328"/>
    </row>
    <row r="10" spans="1:10" ht="12.75" customHeight="1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10" ht="12.75">
      <c r="A11" s="329"/>
      <c r="B11" s="329"/>
      <c r="C11" s="329"/>
      <c r="D11" s="329"/>
      <c r="E11" s="329"/>
      <c r="F11" s="329"/>
      <c r="G11" s="329"/>
      <c r="H11" s="329"/>
      <c r="I11" s="329"/>
      <c r="J11" s="32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Antonia Počuča</cp:lastModifiedBy>
  <cp:lastPrinted>2018-02-28T11:57:03Z</cp:lastPrinted>
  <dcterms:created xsi:type="dcterms:W3CDTF">2008-10-17T11:51:54Z</dcterms:created>
  <dcterms:modified xsi:type="dcterms:W3CDTF">2018-02-28T13:07:25Z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