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31" windowWidth="17400" windowHeight="108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<sst xmlns="http://schemas.openxmlformats.org/spreadsheetml/2006/main" count="394" uniqueCount="345">
  <si>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</si>
  <si>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</si>
  <si>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</si>
  <si>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</si>
  <si>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</si>
  <si>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</si>
  <si>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</si>
  <si>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</si>
  <si>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</si>
  <si>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</si>
  <si>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</si>
  <si>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</si>
  <si>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</si>
  <si>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</si>
  <si>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</si>
  <si>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</si>
  <si>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</si>
  <si>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</si>
  <si>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</si>
  <si>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</si>
  <si>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</si>
  <si>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</si>
  <si>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</si>
  <si>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</si>
  <si>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</si>
  <si>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</si>
  <si>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</si>
  <si>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</si>
  <si>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</si>
  <si>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</si>
  <si>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</si>
  <si>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</si>
  <si>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</si>
  <si>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</si>
  <si>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</si>
  <si>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</si>
  <si>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</si>
  <si>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</si>
  <si>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</si>
  <si>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</si>
  <si>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</si>
  <si>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</si>
  <si>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</si>
  <si>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</si>
  <si>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</si>
  <si>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</si>
  <si>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</si>
  <si>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</si>
  <si>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</si>
  <si>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</si>
  <si>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</si>
  <si>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</si>
  <si>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</si>
  <si>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</si>
  <si>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</si>
  <si>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</si>
  <si>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</si>
  <si>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</si>
  <si>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</si>
  <si>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</si>
  <si>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</si>
  <si>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</si>
  <si>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</si>
  <si>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</si>
  <si>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</si>
  <si>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</si>
  <si>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</si>
  <si>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</si>
  <si>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</si>
  <si>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</si>
  <si>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</si>
  <si>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</si>
  <si>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</si>
  <si>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</si>
  <si>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</si>
  <si>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</si>
  <si>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</si>
  <si>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</si>
  <si>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</si>
  <si>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</si>
  <si>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</si>
  <si>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</si>
  <si>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</si>
  <si>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</si>
  <si>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</si>
  <si>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</si>
  <si>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</si>
  <si>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</si>
  <si>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</si>
  <si>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</si>
  <si>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</si>
  <si>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</si>
  <si>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</si>
  <si>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</si>
  <si>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</si>
  <si>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</si>
  <si>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</si>
  <si>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</si>
  <si>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</si>
  <si>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</si>
  <si>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</si>
  <si>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</si>
  <si>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</si>
  <si>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</si>
  <si>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</si>
  <si>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</si>
  <si>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</si>
  <si>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</si>
  <si>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</si>
  <si>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</si>
  <si>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</si>
  <si>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</si>
  <si>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</si>
  <si>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</si>
  <si>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</si>
  <si>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</si>
  <si>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</si>
  <si>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</si>
  <si>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</si>
  <si>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</si>
  <si>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</si>
  <si>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</si>
  <si>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</si>
  <si>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</si>
  <si>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</si>
  <si>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</si>
  <si>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</si>
  <si>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</si>
  <si>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</si>
  <si>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</si>
  <si>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</si>
  <si>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</si>
  <si>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</si>
  <si>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</si>
  <si>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</si>
  <si>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</si>
  <si>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</si>
  <si>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</si>
  <si>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</si>
  <si>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</si>
  <si>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</si>
  <si>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</si>
  <si>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</si>
  <si>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</si>
  <si>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</si>
  <si>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</si>
  <si>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</si>
  <si>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</si>
  <si>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</si>
  <si>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</si>
  <si>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</si>
  <si>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</si>
  <si>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</si>
  <si>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</si>
  <si>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</si>
  <si>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</si>
  <si>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</si>
  <si>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</si>
  <si>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</si>
  <si>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</si>
  <si>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</si>
  <si>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</si>
  <si>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</si>
  <si>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</si>
  <si>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</si>
  <si>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</si>
  <si>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</si>
  <si>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</si>
  <si>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</si>
  <si>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</si>
  <si>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</si>
  <si>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</si>
  <si>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</si>
  <si>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</si>
  <si>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</si>
  <si>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</si>
  <si>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</si>
  <si>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</si>
  <si>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</si>
  <si>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</si>
  <si>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</si>
  <si>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</si>
  <si>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</si>
  <si>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</si>
  <si>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</si>
  <si>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</si>
  <si>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</si>
  <si>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</si>
  <si>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</si>
  <si>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</si>
  <si>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</si>
  <si>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</si>
  <si>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</si>
  <si>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</si>
  <si>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</si>
  <si>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</si>
  <si>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</si>
  <si>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</si>
  <si>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</si>
  <si>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</si>
  <si>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</si>
  <si>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</si>
  <si>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</si>
  <si>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</si>
  <si>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</si>
  <si>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</si>
  <si>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</si>
  <si>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</si>
  <si>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</si>
  <si>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</si>
  <si>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</si>
  <si>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</si>
  <si>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</si>
  <si>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</si>
  <si>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</si>
  <si>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</si>
  <si>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</si>
  <si>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</si>
  <si>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</si>
  <si>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</si>
  <si>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</si>
  <si>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</si>
  <si>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</si>
  <si>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</si>
  <si>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</si>
  <si>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</si>
  <si>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</si>
  <si>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</si>
  <si>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</si>
  <si>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</si>
  <si>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</si>
  <si>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</si>
  <si>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</si>
  <si>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</si>
  <si>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</si>
  <si>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</si>
  <si>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</si>
  <si>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</si>
  <si>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</si>
  <si>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</si>
  <si>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</si>
  <si>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</si>
  <si>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</si>
  <si>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</si>
  <si>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</si>
  <si>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</si>
  <si>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</si>
  <si>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</si>
  <si>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</si>
  <si>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</si>
  <si>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</si>
  <si>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</si>
  <si>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</si>
  <si>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</si>
  <si>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</si>
  <si>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</si>
  <si>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</si>
  <si>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</si>
  <si>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</si>
  <si>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</si>
  <si>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</si>
  <si>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</si>
  <si>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</si>
  <si>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</si>
  <si>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</si>
  <si>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</si>
  <si>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</si>
  <si>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</si>
  <si>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</si>
  <si>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</si>
  <si>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</si>
  <si>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</si>
  <si>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</si>
  <si>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</si>
  <si>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</si>
  <si>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</si>
  <si>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</si>
  <si>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</si>
  <si>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</si>
  <si>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</si>
  <si>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</si>
  <si>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</si>
  <si>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</si>
  <si>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</si>
  <si>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</si>
  <si>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</si>
  <si>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</si>
  <si>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</si>
  <si>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</si>
  <si>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</si>
  <si>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</si>
  <si>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</si>
  <si>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</si>
  <si>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</si>
  <si>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</si>
  <si>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</si>
  <si>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</si>
  <si>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</si>
  <si>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</si>
  <si>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</si>
  <si>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</si>
  <si>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</si>
  <si>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</si>
  <si>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</si>
  <si>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</si>
  <si>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</si>
  <si>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</si>
  <si>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</si>
  <si>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</si>
  <si>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</si>
  <si>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</si>
  <si>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</si>
  <si>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</si>
  <si>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</si>
  <si>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</si>
  <si>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</si>
  <si>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</si>
  <si>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</si>
  <si>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</si>
  <si>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</si>
  <si>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</si>
  <si>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</si>
  <si>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</si>
  <si>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01.01.2012.</t>
  </si>
  <si>
    <t>31.12.2012.</t>
  </si>
  <si>
    <t>03038203</t>
  </si>
  <si>
    <t>010000162</t>
  </si>
  <si>
    <t>92803032010</t>
  </si>
  <si>
    <t>Koestlin d.d.</t>
  </si>
  <si>
    <t>Bjelovar</t>
  </si>
  <si>
    <t>Slavonska cesta 2a</t>
  </si>
  <si>
    <t>www.koestlin.hr</t>
  </si>
  <si>
    <t>Bjelovarsko-bilogorska</t>
  </si>
  <si>
    <t>NE</t>
  </si>
  <si>
    <t>1072</t>
  </si>
  <si>
    <t>stanje na dan 31.12.2012.</t>
  </si>
  <si>
    <t>u razdoblju 01.01.2012. do 31.12.2012.</t>
  </si>
  <si>
    <r>
      <t xml:space="preserve">Obveznik: </t>
    </r>
    <r>
      <rPr>
        <b/>
        <u val="single"/>
        <sz val="10"/>
        <rFont val="Arial"/>
        <family val="2"/>
      </rPr>
      <t>Koestlin d.d., Bjelovar, Slavonska cesta 2a</t>
    </r>
  </si>
  <si>
    <r>
      <t xml:space="preserve">u razdoblju </t>
    </r>
    <r>
      <rPr>
        <b/>
        <u val="single"/>
        <sz val="10"/>
        <rFont val="Arial"/>
        <family val="2"/>
      </rPr>
      <t>01.01.2012. do 31.12.2012.</t>
    </r>
  </si>
  <si>
    <t>Obveznik: Koestlin d.d., Bjelovar, Slavonska cesta 2a</t>
  </si>
  <si>
    <t xml:space="preserve">Čepelja Dora </t>
  </si>
  <si>
    <t>043492242</t>
  </si>
  <si>
    <t>043492205</t>
  </si>
  <si>
    <t>racunovodstvo@koestlin.hr</t>
  </si>
  <si>
    <t>Pajić Krešimir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</si>
</sst>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3" fontId="1" fillId="0" borderId="0" xfId="0" applyNumberFormat="1" applyFont="1" applyFill="1" applyBorder="1" applyAlignment="1">
      <alignment vertical="center"/>
    </xf>
    <xf numFmtId="0" fontId="17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8" xfId="58" applyFont="1" applyBorder="1" applyAlignment="1">
      <alignment horizontal="left" vertical="center"/>
      <protection/>
    </xf>
    <xf numFmtId="0" fontId="21" fillId="0" borderId="0" xfId="58" applyFont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16" fillId="24" borderId="27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4" fillId="24" borderId="27" xfId="53" applyFill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estlin.hr/" TargetMode="External" /><Relationship Id="rId2" Type="http://schemas.openxmlformats.org/officeDocument/2006/relationships/hyperlink" Target="mailto:racunovodstvo@koestlin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E11" sqref="E1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0" t="s">
        <v>256</v>
      </c>
      <c r="B1" s="120"/>
      <c r="C1" s="120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0" t="s">
        <v>257</v>
      </c>
      <c r="B2" s="170"/>
      <c r="C2" s="170"/>
      <c r="D2" s="171"/>
      <c r="E2" s="24" t="s">
        <v>323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2" t="s">
        <v>259</v>
      </c>
      <c r="B4" s="172"/>
      <c r="C4" s="172"/>
      <c r="D4" s="172"/>
      <c r="E4" s="172"/>
      <c r="F4" s="172"/>
      <c r="G4" s="172"/>
      <c r="H4" s="172"/>
      <c r="I4" s="17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9" t="s">
        <v>260</v>
      </c>
      <c r="B6" s="140"/>
      <c r="C6" s="121" t="s">
        <v>325</v>
      </c>
      <c r="D6" s="122"/>
      <c r="E6" s="173"/>
      <c r="F6" s="173"/>
      <c r="G6" s="173"/>
      <c r="H6" s="173"/>
      <c r="I6" s="39"/>
      <c r="J6" s="22"/>
      <c r="K6" s="22"/>
      <c r="L6" s="22"/>
    </row>
    <row r="7" spans="1:12" ht="12.75">
      <c r="A7" s="40"/>
      <c r="B7" s="40"/>
      <c r="C7" s="31"/>
      <c r="D7" s="31"/>
      <c r="E7" s="173"/>
      <c r="F7" s="173"/>
      <c r="G7" s="173"/>
      <c r="H7" s="173"/>
      <c r="I7" s="39"/>
      <c r="J7" s="22"/>
      <c r="K7" s="22"/>
      <c r="L7" s="22"/>
    </row>
    <row r="8" spans="1:12" ht="12.75">
      <c r="A8" s="174" t="s">
        <v>261</v>
      </c>
      <c r="B8" s="175"/>
      <c r="C8" s="121" t="s">
        <v>326</v>
      </c>
      <c r="D8" s="122"/>
      <c r="E8" s="173"/>
      <c r="F8" s="173"/>
      <c r="G8" s="173"/>
      <c r="H8" s="17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7" t="s">
        <v>262</v>
      </c>
      <c r="B10" s="168"/>
      <c r="C10" s="121" t="s">
        <v>327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9"/>
      <c r="B11" s="16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9" t="s">
        <v>263</v>
      </c>
      <c r="B12" s="140"/>
      <c r="C12" s="123" t="s">
        <v>328</v>
      </c>
      <c r="D12" s="164"/>
      <c r="E12" s="164"/>
      <c r="F12" s="164"/>
      <c r="G12" s="164"/>
      <c r="H12" s="164"/>
      <c r="I12" s="13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9" t="s">
        <v>264</v>
      </c>
      <c r="B14" s="140"/>
      <c r="C14" s="165">
        <v>43000</v>
      </c>
      <c r="D14" s="166"/>
      <c r="E14" s="31"/>
      <c r="F14" s="123" t="s">
        <v>329</v>
      </c>
      <c r="G14" s="164"/>
      <c r="H14" s="164"/>
      <c r="I14" s="13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9" t="s">
        <v>265</v>
      </c>
      <c r="B16" s="140"/>
      <c r="C16" s="123" t="s">
        <v>330</v>
      </c>
      <c r="D16" s="164"/>
      <c r="E16" s="164"/>
      <c r="F16" s="164"/>
      <c r="G16" s="164"/>
      <c r="H16" s="164"/>
      <c r="I16" s="13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9" t="s">
        <v>266</v>
      </c>
      <c r="B18" s="140"/>
      <c r="C18" s="158"/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9" t="s">
        <v>267</v>
      </c>
      <c r="B20" s="140"/>
      <c r="C20" s="161" t="s">
        <v>331</v>
      </c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9" t="s">
        <v>268</v>
      </c>
      <c r="B22" s="140"/>
      <c r="C22" s="44">
        <v>24</v>
      </c>
      <c r="D22" s="123" t="s">
        <v>329</v>
      </c>
      <c r="E22" s="150"/>
      <c r="F22" s="151"/>
      <c r="G22" s="162"/>
      <c r="H22" s="163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9" t="s">
        <v>269</v>
      </c>
      <c r="B24" s="140"/>
      <c r="C24" s="44">
        <v>7</v>
      </c>
      <c r="D24" s="123" t="s">
        <v>332</v>
      </c>
      <c r="E24" s="150"/>
      <c r="F24" s="150"/>
      <c r="G24" s="151"/>
      <c r="H24" s="38" t="s">
        <v>270</v>
      </c>
      <c r="I24" s="48">
        <v>444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9" t="s">
        <v>272</v>
      </c>
      <c r="B26" s="140"/>
      <c r="C26" s="49" t="s">
        <v>333</v>
      </c>
      <c r="D26" s="50"/>
      <c r="E26" s="22"/>
      <c r="F26" s="51"/>
      <c r="G26" s="139" t="s">
        <v>273</v>
      </c>
      <c r="H26" s="140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7"/>
      <c r="B30" s="124"/>
      <c r="C30" s="124"/>
      <c r="D30" s="142"/>
      <c r="E30" s="147"/>
      <c r="F30" s="124"/>
      <c r="G30" s="12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 ht="12.75">
      <c r="A32" s="147"/>
      <c r="B32" s="124"/>
      <c r="C32" s="124"/>
      <c r="D32" s="142"/>
      <c r="E32" s="147"/>
      <c r="F32" s="124"/>
      <c r="G32" s="12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7"/>
      <c r="B34" s="124"/>
      <c r="C34" s="124"/>
      <c r="D34" s="142"/>
      <c r="E34" s="147"/>
      <c r="F34" s="124"/>
      <c r="G34" s="12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24"/>
      <c r="C36" s="124"/>
      <c r="D36" s="142"/>
      <c r="E36" s="147"/>
      <c r="F36" s="124"/>
      <c r="G36" s="124"/>
      <c r="H36" s="121"/>
      <c r="I36" s="122"/>
      <c r="J36" s="22"/>
      <c r="K36" s="22"/>
      <c r="L36" s="22"/>
    </row>
    <row r="37" spans="1:12" ht="12.75">
      <c r="A37" s="59"/>
      <c r="B37" s="59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7"/>
      <c r="B38" s="124"/>
      <c r="C38" s="124"/>
      <c r="D38" s="142"/>
      <c r="E38" s="147"/>
      <c r="F38" s="124"/>
      <c r="G38" s="12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24"/>
      <c r="C40" s="124"/>
      <c r="D40" s="142"/>
      <c r="E40" s="147"/>
      <c r="F40" s="124"/>
      <c r="G40" s="12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4" t="s">
        <v>277</v>
      </c>
      <c r="B44" s="135"/>
      <c r="C44" s="121"/>
      <c r="D44" s="122"/>
      <c r="E44" s="32"/>
      <c r="F44" s="123"/>
      <c r="G44" s="124"/>
      <c r="H44" s="124"/>
      <c r="I44" s="142"/>
      <c r="J44" s="22"/>
      <c r="K44" s="22"/>
      <c r="L44" s="22"/>
    </row>
    <row r="45" spans="1:12" ht="12.75">
      <c r="A45" s="59"/>
      <c r="B45" s="59"/>
      <c r="C45" s="143"/>
      <c r="D45" s="144"/>
      <c r="E45" s="31"/>
      <c r="F45" s="143"/>
      <c r="G45" s="145"/>
      <c r="H45" s="67"/>
      <c r="I45" s="67"/>
      <c r="J45" s="22"/>
      <c r="K45" s="22"/>
      <c r="L45" s="22"/>
    </row>
    <row r="46" spans="1:12" ht="12.75">
      <c r="A46" s="134" t="s">
        <v>278</v>
      </c>
      <c r="B46" s="135"/>
      <c r="C46" s="123" t="s">
        <v>340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4" t="s">
        <v>280</v>
      </c>
      <c r="B48" s="135"/>
      <c r="C48" s="141" t="s">
        <v>341</v>
      </c>
      <c r="D48" s="137"/>
      <c r="E48" s="138"/>
      <c r="F48" s="32"/>
      <c r="G48" s="38" t="s">
        <v>281</v>
      </c>
      <c r="H48" s="141" t="s">
        <v>342</v>
      </c>
      <c r="I48" s="138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4" t="s">
        <v>266</v>
      </c>
      <c r="B50" s="135"/>
      <c r="C50" s="136" t="s">
        <v>343</v>
      </c>
      <c r="D50" s="137"/>
      <c r="E50" s="137"/>
      <c r="F50" s="137"/>
      <c r="G50" s="137"/>
      <c r="H50" s="137"/>
      <c r="I50" s="138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9" t="s">
        <v>282</v>
      </c>
      <c r="B52" s="140"/>
      <c r="C52" s="141" t="s">
        <v>344</v>
      </c>
      <c r="D52" s="137"/>
      <c r="E52" s="137"/>
      <c r="F52" s="137"/>
      <c r="G52" s="137"/>
      <c r="H52" s="137"/>
      <c r="I52" s="130"/>
      <c r="J52" s="22"/>
      <c r="K52" s="22"/>
      <c r="L52" s="22"/>
    </row>
    <row r="53" spans="1:12" ht="12.75">
      <c r="A53" s="69"/>
      <c r="B53" s="69"/>
      <c r="C53" s="128" t="s">
        <v>283</v>
      </c>
      <c r="D53" s="128"/>
      <c r="E53" s="128"/>
      <c r="F53" s="128"/>
      <c r="G53" s="128"/>
      <c r="H53" s="128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1" t="s">
        <v>284</v>
      </c>
      <c r="C55" s="127"/>
      <c r="D55" s="127"/>
      <c r="E55" s="127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19" t="s">
        <v>317</v>
      </c>
      <c r="I56" s="119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19"/>
      <c r="I57" s="119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19"/>
      <c r="I58" s="119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19"/>
      <c r="I59" s="119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19"/>
      <c r="I60" s="119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29" t="s">
        <v>287</v>
      </c>
      <c r="H63" s="125"/>
      <c r="I63" s="126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2"/>
      <c r="H64" s="133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oestlin.hr"/>
    <hyperlink ref="C50" r:id="rId2" display="racunovodstvo@koestli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99">
      <selection activeCell="A66" sqref="A66:H66"/>
    </sheetView>
  </sheetViews>
  <sheetFormatPr defaultColWidth="9.140625" defaultRowHeight="12.75"/>
  <cols>
    <col min="10" max="10" width="10.421875" style="0" customWidth="1"/>
    <col min="11" max="11" width="10.28125" style="0" customWidth="1"/>
  </cols>
  <sheetData>
    <row r="1" spans="1:11" ht="12.75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335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>
      <c r="A4" s="192" t="s">
        <v>339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34.5" thickBot="1">
      <c r="A5" s="195" t="s">
        <v>61</v>
      </c>
      <c r="B5" s="196"/>
      <c r="C5" s="196"/>
      <c r="D5" s="196"/>
      <c r="E5" s="196"/>
      <c r="F5" s="196"/>
      <c r="G5" s="196"/>
      <c r="H5" s="197"/>
      <c r="I5" s="77" t="s">
        <v>288</v>
      </c>
      <c r="J5" s="78" t="s">
        <v>115</v>
      </c>
      <c r="K5" s="79" t="s">
        <v>116</v>
      </c>
    </row>
    <row r="6" spans="1:11" ht="12.75">
      <c r="A6" s="198">
        <v>1</v>
      </c>
      <c r="B6" s="198"/>
      <c r="C6" s="198"/>
      <c r="D6" s="198"/>
      <c r="E6" s="198"/>
      <c r="F6" s="198"/>
      <c r="G6" s="198"/>
      <c r="H6" s="198"/>
      <c r="I6" s="81">
        <v>2</v>
      </c>
      <c r="J6" s="80">
        <v>3</v>
      </c>
      <c r="K6" s="80">
        <v>4</v>
      </c>
    </row>
    <row r="7" spans="1:11" ht="12.7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185"/>
      <c r="I8" s="6">
        <v>1</v>
      </c>
      <c r="J8" s="11"/>
      <c r="K8" s="11"/>
    </row>
    <row r="9" spans="1:11" ht="12.75">
      <c r="A9" s="186" t="s">
        <v>13</v>
      </c>
      <c r="B9" s="187"/>
      <c r="C9" s="187"/>
      <c r="D9" s="187"/>
      <c r="E9" s="187"/>
      <c r="F9" s="187"/>
      <c r="G9" s="187"/>
      <c r="H9" s="188"/>
      <c r="I9" s="4">
        <v>2</v>
      </c>
      <c r="J9" s="12">
        <f>J10+J17+J27+J36+J40</f>
        <v>86768764</v>
      </c>
      <c r="K9" s="12">
        <f>K10+K17+K27+K36+K40</f>
        <v>90495041</v>
      </c>
    </row>
    <row r="10" spans="1:11" ht="12.75">
      <c r="A10" s="189" t="s">
        <v>213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f>SUM(J11:J16)</f>
        <v>671256</v>
      </c>
      <c r="K10" s="12">
        <f>SUM(K11:K16)</f>
        <v>481751</v>
      </c>
    </row>
    <row r="11" spans="1:11" ht="12.75">
      <c r="A11" s="189" t="s">
        <v>117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/>
      <c r="K11" s="13"/>
    </row>
    <row r="12" spans="1:11" ht="12.75">
      <c r="A12" s="189" t="s">
        <v>14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>
        <v>671256</v>
      </c>
      <c r="K12" s="13">
        <v>481751</v>
      </c>
    </row>
    <row r="13" spans="1:11" ht="12.75">
      <c r="A13" s="189" t="s">
        <v>118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/>
      <c r="K13" s="13"/>
    </row>
    <row r="14" spans="1:11" ht="12.75">
      <c r="A14" s="189" t="s">
        <v>216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/>
      <c r="K14" s="13"/>
    </row>
    <row r="15" spans="1:11" ht="12.75">
      <c r="A15" s="189" t="s">
        <v>217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/>
      <c r="K15" s="13"/>
    </row>
    <row r="16" spans="1:11" ht="12.75">
      <c r="A16" s="189" t="s">
        <v>218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/>
      <c r="K16" s="13"/>
    </row>
    <row r="17" spans="1:11" ht="12.75">
      <c r="A17" s="189" t="s">
        <v>214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f>SUM(J18:J26)</f>
        <v>67543563</v>
      </c>
      <c r="K17" s="12">
        <f>SUM(K18:K26)</f>
        <v>67539524</v>
      </c>
    </row>
    <row r="18" spans="1:11" ht="12.75">
      <c r="A18" s="189" t="s">
        <v>219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>
        <v>3882620</v>
      </c>
      <c r="K18" s="13">
        <v>3882620</v>
      </c>
    </row>
    <row r="19" spans="1:11" ht="12.75">
      <c r="A19" s="189" t="s">
        <v>255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>
        <v>40011747</v>
      </c>
      <c r="K19" s="13">
        <v>38495990</v>
      </c>
    </row>
    <row r="20" spans="1:11" ht="12.75">
      <c r="A20" s="189" t="s">
        <v>220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>
        <v>21463660</v>
      </c>
      <c r="K20" s="13">
        <v>20142457</v>
      </c>
    </row>
    <row r="21" spans="1:11" ht="12.75">
      <c r="A21" s="189" t="s">
        <v>27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>
        <v>972169</v>
      </c>
      <c r="K21" s="13">
        <v>4639793</v>
      </c>
    </row>
    <row r="22" spans="1:11" ht="12.75">
      <c r="A22" s="189" t="s">
        <v>28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/>
      <c r="K22" s="13"/>
    </row>
    <row r="23" spans="1:11" ht="12.75">
      <c r="A23" s="189" t="s">
        <v>74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>
        <v>520055</v>
      </c>
      <c r="K23" s="13">
        <v>357604</v>
      </c>
    </row>
    <row r="24" spans="1:11" ht="12.75">
      <c r="A24" s="189" t="s">
        <v>75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>
        <v>693312</v>
      </c>
      <c r="K24" s="13">
        <v>21060</v>
      </c>
    </row>
    <row r="25" spans="1:11" ht="12.75">
      <c r="A25" s="189" t="s">
        <v>76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/>
      <c r="K25" s="13"/>
    </row>
    <row r="26" spans="1:11" ht="12.75">
      <c r="A26" s="189" t="s">
        <v>77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/>
      <c r="K26" s="13"/>
    </row>
    <row r="27" spans="1:11" ht="12.75">
      <c r="A27" s="189" t="s">
        <v>198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f>SUM(J28:J35)</f>
        <v>18553945</v>
      </c>
      <c r="K27" s="12">
        <f>SUM(K28:K35)</f>
        <v>22473766</v>
      </c>
    </row>
    <row r="28" spans="1:11" ht="12.75">
      <c r="A28" s="189" t="s">
        <v>78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/>
      <c r="K28" s="13">
        <v>15308300</v>
      </c>
    </row>
    <row r="29" spans="1:11" ht="12.75">
      <c r="A29" s="189" t="s">
        <v>79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>
        <v>12664717</v>
      </c>
      <c r="K29" s="13">
        <v>1299717</v>
      </c>
    </row>
    <row r="30" spans="1:11" ht="12.75">
      <c r="A30" s="189" t="s">
        <v>80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>
        <v>16473</v>
      </c>
      <c r="K30" s="13">
        <v>16473</v>
      </c>
    </row>
    <row r="31" spans="1:11" ht="12.75">
      <c r="A31" s="189" t="s">
        <v>85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/>
      <c r="K31" s="13"/>
    </row>
    <row r="32" spans="1:11" ht="12.75">
      <c r="A32" s="189" t="s">
        <v>86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>
        <v>5779295</v>
      </c>
      <c r="K32" s="13">
        <v>5779295</v>
      </c>
    </row>
    <row r="33" spans="1:11" ht="12.75">
      <c r="A33" s="189" t="s">
        <v>87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>
        <v>93460</v>
      </c>
      <c r="K33" s="13">
        <v>69981</v>
      </c>
    </row>
    <row r="34" spans="1:11" ht="12.75">
      <c r="A34" s="189" t="s">
        <v>81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/>
      <c r="K34" s="13"/>
    </row>
    <row r="35" spans="1:11" ht="12.75">
      <c r="A35" s="189" t="s">
        <v>190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/>
      <c r="K35" s="13"/>
    </row>
    <row r="36" spans="1:11" ht="12.75">
      <c r="A36" s="189" t="s">
        <v>191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9" t="s">
        <v>82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/>
      <c r="K37" s="13"/>
    </row>
    <row r="38" spans="1:11" ht="12.75">
      <c r="A38" s="189" t="s">
        <v>83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/>
      <c r="K38" s="13"/>
    </row>
    <row r="39" spans="1:11" ht="12.75">
      <c r="A39" s="189" t="s">
        <v>84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/>
      <c r="K39" s="13"/>
    </row>
    <row r="40" spans="1:11" ht="12.75">
      <c r="A40" s="189" t="s">
        <v>192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/>
      <c r="K40" s="13"/>
    </row>
    <row r="41" spans="1:11" ht="12.75">
      <c r="A41" s="186" t="s">
        <v>248</v>
      </c>
      <c r="B41" s="187"/>
      <c r="C41" s="187"/>
      <c r="D41" s="187"/>
      <c r="E41" s="187"/>
      <c r="F41" s="187"/>
      <c r="G41" s="187"/>
      <c r="H41" s="188"/>
      <c r="I41" s="4">
        <v>34</v>
      </c>
      <c r="J41" s="12">
        <f>J42+J50+J57+J65</f>
        <v>140280156</v>
      </c>
      <c r="K41" s="12">
        <f>K42+K50+K57+K65</f>
        <v>147217214</v>
      </c>
    </row>
    <row r="42" spans="1:11" ht="12.75">
      <c r="A42" s="189" t="s">
        <v>103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f>SUM(J43:J49)</f>
        <v>24457057</v>
      </c>
      <c r="K42" s="12">
        <f>SUM(K43:K49)</f>
        <v>24824526</v>
      </c>
    </row>
    <row r="43" spans="1:11" ht="12.75">
      <c r="A43" s="189" t="s">
        <v>123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>
        <v>13435101</v>
      </c>
      <c r="K43" s="13">
        <v>14614283</v>
      </c>
    </row>
    <row r="44" spans="1:11" ht="12.75">
      <c r="A44" s="189" t="s">
        <v>124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>
        <v>2307870</v>
      </c>
      <c r="K44" s="13">
        <v>866481</v>
      </c>
    </row>
    <row r="45" spans="1:11" ht="12.75">
      <c r="A45" s="189" t="s">
        <v>88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>
        <v>6696588</v>
      </c>
      <c r="K45" s="13">
        <v>7712971</v>
      </c>
    </row>
    <row r="46" spans="1:11" ht="12.75">
      <c r="A46" s="189" t="s">
        <v>89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>
        <v>2012269</v>
      </c>
      <c r="K46" s="13">
        <v>932638</v>
      </c>
    </row>
    <row r="47" spans="1:11" ht="12.75">
      <c r="A47" s="189" t="s">
        <v>90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>
        <v>5229</v>
      </c>
      <c r="K47" s="13">
        <v>698153</v>
      </c>
    </row>
    <row r="48" spans="1:11" ht="12.75">
      <c r="A48" s="189" t="s">
        <v>91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/>
      <c r="K48" s="13"/>
    </row>
    <row r="49" spans="1:11" ht="12.75">
      <c r="A49" s="189" t="s">
        <v>92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/>
      <c r="K49" s="13"/>
    </row>
    <row r="50" spans="1:11" ht="12.75">
      <c r="A50" s="189" t="s">
        <v>104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f>SUM(J51:J56)</f>
        <v>82205109</v>
      </c>
      <c r="K50" s="12">
        <f>SUM(K51:K56)</f>
        <v>84676456</v>
      </c>
    </row>
    <row r="51" spans="1:11" ht="12.75">
      <c r="A51" s="189" t="s">
        <v>208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>
        <v>1755</v>
      </c>
      <c r="K51" s="13">
        <v>1466</v>
      </c>
    </row>
    <row r="52" spans="1:11" ht="12.75">
      <c r="A52" s="189" t="s">
        <v>209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79155399</v>
      </c>
      <c r="K52" s="13">
        <v>81928569</v>
      </c>
    </row>
    <row r="53" spans="1:11" ht="12.75">
      <c r="A53" s="189" t="s">
        <v>210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/>
      <c r="K53" s="13"/>
    </row>
    <row r="54" spans="1:11" ht="12.75">
      <c r="A54" s="189" t="s">
        <v>211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>
        <v>118215</v>
      </c>
      <c r="K54" s="13">
        <v>105858</v>
      </c>
    </row>
    <row r="55" spans="1:11" ht="12.75">
      <c r="A55" s="189" t="s">
        <v>10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>
        <v>2918439</v>
      </c>
      <c r="K55" s="13">
        <v>2629262</v>
      </c>
    </row>
    <row r="56" spans="1:11" ht="12.75">
      <c r="A56" s="189" t="s">
        <v>11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>
        <v>11301</v>
      </c>
      <c r="K56" s="13">
        <v>11301</v>
      </c>
    </row>
    <row r="57" spans="1:11" ht="12.75">
      <c r="A57" s="189" t="s">
        <v>105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f>SUM(J58:J64)</f>
        <v>32475567</v>
      </c>
      <c r="K57" s="12">
        <f>SUM(K58:K64)</f>
        <v>37363568</v>
      </c>
    </row>
    <row r="58" spans="1:11" ht="12.75">
      <c r="A58" s="189" t="s">
        <v>78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/>
      <c r="K58" s="13"/>
    </row>
    <row r="59" spans="1:11" ht="12.75">
      <c r="A59" s="189" t="s">
        <v>79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>
        <v>3000000</v>
      </c>
      <c r="K59" s="13">
        <v>5800000</v>
      </c>
    </row>
    <row r="60" spans="1:11" ht="12.75">
      <c r="A60" s="189" t="s">
        <v>250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/>
      <c r="K60" s="13"/>
    </row>
    <row r="61" spans="1:11" ht="12.75">
      <c r="A61" s="189" t="s">
        <v>85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/>
      <c r="K61" s="13"/>
    </row>
    <row r="62" spans="1:11" ht="12.75">
      <c r="A62" s="189" t="s">
        <v>86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/>
      <c r="K62" s="13">
        <v>590000</v>
      </c>
    </row>
    <row r="63" spans="1:11" ht="12.75">
      <c r="A63" s="189" t="s">
        <v>87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v>29475567</v>
      </c>
      <c r="K63" s="13">
        <v>30973568</v>
      </c>
    </row>
    <row r="64" spans="1:11" ht="12.75">
      <c r="A64" s="189" t="s">
        <v>46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/>
      <c r="K64" s="13"/>
    </row>
    <row r="65" spans="1:11" ht="12.75">
      <c r="A65" s="189" t="s">
        <v>215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>
        <v>1142423</v>
      </c>
      <c r="K65" s="13">
        <v>352664</v>
      </c>
    </row>
    <row r="66" spans="1:11" ht="12.75">
      <c r="A66" s="186" t="s">
        <v>58</v>
      </c>
      <c r="B66" s="187"/>
      <c r="C66" s="187"/>
      <c r="D66" s="187"/>
      <c r="E66" s="187"/>
      <c r="F66" s="187"/>
      <c r="G66" s="187"/>
      <c r="H66" s="188"/>
      <c r="I66" s="4">
        <v>59</v>
      </c>
      <c r="J66" s="13">
        <v>1723396</v>
      </c>
      <c r="K66" s="13">
        <v>1986075</v>
      </c>
    </row>
    <row r="67" spans="1:11" ht="12.75">
      <c r="A67" s="186" t="s">
        <v>249</v>
      </c>
      <c r="B67" s="187"/>
      <c r="C67" s="187"/>
      <c r="D67" s="187"/>
      <c r="E67" s="187"/>
      <c r="F67" s="187"/>
      <c r="G67" s="187"/>
      <c r="H67" s="188"/>
      <c r="I67" s="4">
        <v>60</v>
      </c>
      <c r="J67" s="12">
        <f>J8+J9+J41+J66</f>
        <v>228772316</v>
      </c>
      <c r="K67" s="12">
        <f>K8+K9+K41+K66</f>
        <v>239698330</v>
      </c>
    </row>
    <row r="68" spans="1:11" ht="12.75">
      <c r="A68" s="202" t="s">
        <v>93</v>
      </c>
      <c r="B68" s="203"/>
      <c r="C68" s="203"/>
      <c r="D68" s="203"/>
      <c r="E68" s="203"/>
      <c r="F68" s="203"/>
      <c r="G68" s="203"/>
      <c r="H68" s="204"/>
      <c r="I68" s="5">
        <v>61</v>
      </c>
      <c r="J68" s="14">
        <v>12451366</v>
      </c>
      <c r="K68" s="14">
        <v>12451366</v>
      </c>
    </row>
    <row r="69" spans="1:11" ht="12.75">
      <c r="A69" s="205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185"/>
      <c r="I70" s="6">
        <v>62</v>
      </c>
      <c r="J70" s="20">
        <f>J71+J72+J73+J79+J80+J83+J86</f>
        <v>113209842</v>
      </c>
      <c r="K70" s="20">
        <f>K71+K72+K73+K79+K80+K83+K86</f>
        <v>114753854</v>
      </c>
    </row>
    <row r="71" spans="1:11" ht="12.75">
      <c r="A71" s="189" t="s">
        <v>147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91193200</v>
      </c>
      <c r="K71" s="13">
        <v>91193200</v>
      </c>
    </row>
    <row r="72" spans="1:11" ht="12.75">
      <c r="A72" s="189" t="s">
        <v>148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/>
      <c r="K72" s="13"/>
    </row>
    <row r="73" spans="1:11" ht="12.75">
      <c r="A73" s="189" t="s">
        <v>149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f>J74+J75-J76+J77+J78</f>
        <v>14526698</v>
      </c>
      <c r="K73" s="12">
        <f>K74+K75-K76+K77+K78</f>
        <v>14526698</v>
      </c>
    </row>
    <row r="74" spans="1:11" ht="12.75">
      <c r="A74" s="189" t="s">
        <v>150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>
        <v>4559660</v>
      </c>
      <c r="K74" s="13">
        <v>4559660</v>
      </c>
    </row>
    <row r="75" spans="1:11" ht="12.75">
      <c r="A75" s="189" t="s">
        <v>151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/>
      <c r="K75" s="13"/>
    </row>
    <row r="76" spans="1:11" ht="12.75">
      <c r="A76" s="189" t="s">
        <v>139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/>
      <c r="K76" s="13"/>
    </row>
    <row r="77" spans="1:11" ht="12.75">
      <c r="A77" s="189" t="s">
        <v>140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/>
      <c r="K77" s="13"/>
    </row>
    <row r="78" spans="1:11" ht="12.75">
      <c r="A78" s="189" t="s">
        <v>141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>
        <v>9967038</v>
      </c>
      <c r="K78" s="13">
        <v>9967038</v>
      </c>
    </row>
    <row r="79" spans="1:11" ht="12.75">
      <c r="A79" s="189" t="s">
        <v>142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>
        <v>3785313</v>
      </c>
      <c r="K79" s="13">
        <v>3785313</v>
      </c>
    </row>
    <row r="80" spans="1:11" ht="12.75">
      <c r="A80" s="189" t="s">
        <v>246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f>J81-J82</f>
        <v>2607049</v>
      </c>
      <c r="K80" s="12">
        <f>K81-K82</f>
        <v>3704630</v>
      </c>
    </row>
    <row r="81" spans="1:11" ht="12.75">
      <c r="A81" s="208" t="s">
        <v>175</v>
      </c>
      <c r="B81" s="209"/>
      <c r="C81" s="209"/>
      <c r="D81" s="209"/>
      <c r="E81" s="209"/>
      <c r="F81" s="209"/>
      <c r="G81" s="209"/>
      <c r="H81" s="210"/>
      <c r="I81" s="4">
        <v>73</v>
      </c>
      <c r="J81" s="13">
        <v>2607049</v>
      </c>
      <c r="K81" s="13">
        <v>3704630</v>
      </c>
    </row>
    <row r="82" spans="1:11" ht="12.75">
      <c r="A82" s="208" t="s">
        <v>176</v>
      </c>
      <c r="B82" s="209"/>
      <c r="C82" s="209"/>
      <c r="D82" s="209"/>
      <c r="E82" s="209"/>
      <c r="F82" s="209"/>
      <c r="G82" s="209"/>
      <c r="H82" s="210"/>
      <c r="I82" s="4">
        <v>74</v>
      </c>
      <c r="J82" s="13"/>
      <c r="K82" s="13"/>
    </row>
    <row r="83" spans="1:11" ht="12.75">
      <c r="A83" s="189" t="s">
        <v>247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f>J84-J85</f>
        <v>1097582</v>
      </c>
      <c r="K83" s="12">
        <f>K84-K85</f>
        <v>1544013</v>
      </c>
    </row>
    <row r="84" spans="1:11" ht="12.75">
      <c r="A84" s="208" t="s">
        <v>177</v>
      </c>
      <c r="B84" s="209"/>
      <c r="C84" s="209"/>
      <c r="D84" s="209"/>
      <c r="E84" s="209"/>
      <c r="F84" s="209"/>
      <c r="G84" s="209"/>
      <c r="H84" s="210"/>
      <c r="I84" s="4">
        <v>76</v>
      </c>
      <c r="J84" s="13">
        <v>1097582</v>
      </c>
      <c r="K84" s="13">
        <v>1544013</v>
      </c>
    </row>
    <row r="85" spans="1:11" ht="12.75">
      <c r="A85" s="208" t="s">
        <v>178</v>
      </c>
      <c r="B85" s="209"/>
      <c r="C85" s="209"/>
      <c r="D85" s="209"/>
      <c r="E85" s="209"/>
      <c r="F85" s="209"/>
      <c r="G85" s="209"/>
      <c r="H85" s="210"/>
      <c r="I85" s="4">
        <v>77</v>
      </c>
      <c r="J85" s="13"/>
      <c r="K85" s="13"/>
    </row>
    <row r="86" spans="1:11" ht="12.75">
      <c r="A86" s="189" t="s">
        <v>179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/>
      <c r="K86" s="13"/>
    </row>
    <row r="87" spans="1:11" ht="12.75">
      <c r="A87" s="186" t="s">
        <v>19</v>
      </c>
      <c r="B87" s="187"/>
      <c r="C87" s="187"/>
      <c r="D87" s="187"/>
      <c r="E87" s="187"/>
      <c r="F87" s="187"/>
      <c r="G87" s="187"/>
      <c r="H87" s="188"/>
      <c r="I87" s="4">
        <v>79</v>
      </c>
      <c r="J87" s="12">
        <f>SUM(J88:J90)</f>
        <v>0</v>
      </c>
      <c r="K87" s="12">
        <f>SUM(K88:K90)</f>
        <v>24800</v>
      </c>
    </row>
    <row r="88" spans="1:11" ht="12.75">
      <c r="A88" s="189" t="s">
        <v>135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/>
      <c r="K88" s="13">
        <v>24800</v>
      </c>
    </row>
    <row r="89" spans="1:11" ht="12.75">
      <c r="A89" s="189" t="s">
        <v>136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/>
      <c r="K89" s="13"/>
    </row>
    <row r="90" spans="1:11" ht="12.75">
      <c r="A90" s="189" t="s">
        <v>137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/>
      <c r="K90" s="13"/>
    </row>
    <row r="91" spans="1:11" ht="12.75">
      <c r="A91" s="186" t="s">
        <v>20</v>
      </c>
      <c r="B91" s="187"/>
      <c r="C91" s="187"/>
      <c r="D91" s="187"/>
      <c r="E91" s="187"/>
      <c r="F91" s="187"/>
      <c r="G91" s="187"/>
      <c r="H91" s="188"/>
      <c r="I91" s="4">
        <v>83</v>
      </c>
      <c r="J91" s="12">
        <f>SUM(J92:J100)</f>
        <v>48993039</v>
      </c>
      <c r="K91" s="12">
        <f>SUM(K92:K100)</f>
        <v>38204735</v>
      </c>
    </row>
    <row r="92" spans="1:11" ht="12.75">
      <c r="A92" s="189" t="s">
        <v>138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/>
      <c r="K92" s="13"/>
    </row>
    <row r="93" spans="1:11" ht="12.75">
      <c r="A93" s="189" t="s">
        <v>251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/>
      <c r="K93" s="13"/>
    </row>
    <row r="94" spans="1:11" ht="12.75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>
        <v>47513007</v>
      </c>
      <c r="K94" s="13">
        <v>35182940</v>
      </c>
    </row>
    <row r="95" spans="1:11" ht="12.75">
      <c r="A95" s="189" t="s">
        <v>252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/>
      <c r="K95" s="13"/>
    </row>
    <row r="96" spans="1:11" ht="12.75">
      <c r="A96" s="189" t="s">
        <v>253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>
        <v>1480032</v>
      </c>
      <c r="K96" s="13">
        <v>3021795</v>
      </c>
    </row>
    <row r="97" spans="1:11" ht="12.75">
      <c r="A97" s="189" t="s">
        <v>254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/>
      <c r="K97" s="13"/>
    </row>
    <row r="98" spans="1:11" ht="12.75">
      <c r="A98" s="189" t="s">
        <v>96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/>
      <c r="K98" s="13"/>
    </row>
    <row r="99" spans="1:11" ht="12.75">
      <c r="A99" s="189" t="s">
        <v>94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/>
      <c r="K99" s="13"/>
    </row>
    <row r="100" spans="1:11" ht="12.75">
      <c r="A100" s="189" t="s">
        <v>95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/>
      <c r="K100" s="13"/>
    </row>
    <row r="101" spans="1:11" ht="12.75">
      <c r="A101" s="186" t="s">
        <v>21</v>
      </c>
      <c r="B101" s="187"/>
      <c r="C101" s="187"/>
      <c r="D101" s="187"/>
      <c r="E101" s="187"/>
      <c r="F101" s="187"/>
      <c r="G101" s="187"/>
      <c r="H101" s="188"/>
      <c r="I101" s="4">
        <v>93</v>
      </c>
      <c r="J101" s="12">
        <f>SUM(J102:J113)</f>
        <v>66141384</v>
      </c>
      <c r="K101" s="12">
        <f>SUM(K102:K113)</f>
        <v>86242799</v>
      </c>
    </row>
    <row r="102" spans="1:11" ht="12.75">
      <c r="A102" s="189" t="s">
        <v>138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/>
      <c r="K102" s="13"/>
    </row>
    <row r="103" spans="1:11" ht="12.75">
      <c r="A103" s="189" t="s">
        <v>251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/>
      <c r="K103" s="13"/>
    </row>
    <row r="104" spans="1:11" ht="12.75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>
        <v>9318054</v>
      </c>
      <c r="K104" s="13">
        <v>19450358</v>
      </c>
    </row>
    <row r="105" spans="1:11" ht="12.75">
      <c r="A105" s="189" t="s">
        <v>252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/>
      <c r="K105" s="13"/>
    </row>
    <row r="106" spans="1:11" ht="12.75">
      <c r="A106" s="189" t="s">
        <v>253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44152168</v>
      </c>
      <c r="K106" s="13">
        <v>43918099</v>
      </c>
    </row>
    <row r="107" spans="1:11" ht="12.75">
      <c r="A107" s="189" t="s">
        <v>254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>
        <v>9500000</v>
      </c>
      <c r="K107" s="13">
        <v>20150000</v>
      </c>
    </row>
    <row r="108" spans="1:11" ht="12.75">
      <c r="A108" s="189" t="s">
        <v>96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/>
      <c r="K108" s="13"/>
    </row>
    <row r="109" spans="1:11" ht="12.75">
      <c r="A109" s="189" t="s">
        <v>97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v>1608257</v>
      </c>
      <c r="K109" s="13">
        <v>1544939</v>
      </c>
    </row>
    <row r="110" spans="1:11" ht="12.75">
      <c r="A110" s="189" t="s">
        <v>98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v>926958</v>
      </c>
      <c r="K110" s="13">
        <v>754884</v>
      </c>
    </row>
    <row r="111" spans="1:11" ht="12.75">
      <c r="A111" s="189" t="s">
        <v>101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>
        <v>37308</v>
      </c>
      <c r="K111" s="13">
        <v>37308</v>
      </c>
    </row>
    <row r="112" spans="1:11" ht="12.75">
      <c r="A112" s="189" t="s">
        <v>99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/>
      <c r="K112" s="13"/>
    </row>
    <row r="113" spans="1:11" ht="12.75">
      <c r="A113" s="189" t="s">
        <v>100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>
        <v>598639</v>
      </c>
      <c r="K113" s="13">
        <v>387211</v>
      </c>
    </row>
    <row r="114" spans="1:11" ht="12.75">
      <c r="A114" s="186" t="s">
        <v>1</v>
      </c>
      <c r="B114" s="187"/>
      <c r="C114" s="187"/>
      <c r="D114" s="187"/>
      <c r="E114" s="187"/>
      <c r="F114" s="187"/>
      <c r="G114" s="187"/>
      <c r="H114" s="188"/>
      <c r="I114" s="4">
        <v>106</v>
      </c>
      <c r="J114" s="13">
        <v>428051</v>
      </c>
      <c r="K114" s="13">
        <v>472142</v>
      </c>
    </row>
    <row r="115" spans="1:11" ht="12.75">
      <c r="A115" s="186" t="s">
        <v>25</v>
      </c>
      <c r="B115" s="187"/>
      <c r="C115" s="187"/>
      <c r="D115" s="187"/>
      <c r="E115" s="187"/>
      <c r="F115" s="187"/>
      <c r="G115" s="187"/>
      <c r="H115" s="188"/>
      <c r="I115" s="4">
        <v>107</v>
      </c>
      <c r="J115" s="12">
        <f>J70+J87+J91+J101+J114</f>
        <v>228772316</v>
      </c>
      <c r="K115" s="12">
        <f>K70+K87+K91+K101+K114</f>
        <v>239698330</v>
      </c>
    </row>
    <row r="116" spans="1:11" ht="12.75">
      <c r="A116" s="216" t="s">
        <v>59</v>
      </c>
      <c r="B116" s="217"/>
      <c r="C116" s="217"/>
      <c r="D116" s="217"/>
      <c r="E116" s="217"/>
      <c r="F116" s="217"/>
      <c r="G116" s="217"/>
      <c r="H116" s="218"/>
      <c r="I116" s="5">
        <v>108</v>
      </c>
      <c r="J116" s="14">
        <v>12451366</v>
      </c>
      <c r="K116" s="14">
        <v>12451366</v>
      </c>
    </row>
    <row r="117" spans="1:11" ht="12.75">
      <c r="A117" s="205" t="s">
        <v>289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222"/>
      <c r="J118" s="222"/>
      <c r="K118" s="223"/>
    </row>
    <row r="119" spans="1:11" ht="12.75">
      <c r="A119" s="189" t="s">
        <v>8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3"/>
      <c r="K119" s="13">
        <f>K115-K67</f>
        <v>0</v>
      </c>
    </row>
    <row r="120" spans="1:11" ht="12.75">
      <c r="A120" s="211" t="s">
        <v>9</v>
      </c>
      <c r="B120" s="212"/>
      <c r="C120" s="212"/>
      <c r="D120" s="212"/>
      <c r="E120" s="212"/>
      <c r="F120" s="212"/>
      <c r="G120" s="212"/>
      <c r="H120" s="21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118"/>
      <c r="K121" s="118"/>
    </row>
    <row r="122" spans="1:11" ht="12.75">
      <c r="A122" s="214" t="s">
        <v>102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</row>
    <row r="123" spans="1:11" ht="12.75">
      <c r="A123" s="214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46">
      <selection activeCell="K42" sqref="K42"/>
    </sheetView>
  </sheetViews>
  <sheetFormatPr defaultColWidth="9.140625" defaultRowHeight="12.75"/>
  <cols>
    <col min="8" max="8" width="6.7109375" style="0" customWidth="1"/>
    <col min="10" max="10" width="9.7109375" style="0" customWidth="1"/>
    <col min="11" max="11" width="9.8515625" style="0" bestFit="1" customWidth="1"/>
  </cols>
  <sheetData>
    <row r="1" spans="1:11" ht="12.75">
      <c r="A1" s="176" t="s">
        <v>160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338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5" t="s">
        <v>337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" thickBot="1">
      <c r="A5" s="224" t="s">
        <v>61</v>
      </c>
      <c r="B5" s="224"/>
      <c r="C5" s="224"/>
      <c r="D5" s="224"/>
      <c r="E5" s="224"/>
      <c r="F5" s="224"/>
      <c r="G5" s="224"/>
      <c r="H5" s="224"/>
      <c r="I5" s="77" t="s">
        <v>290</v>
      </c>
      <c r="J5" s="79" t="s">
        <v>156</v>
      </c>
      <c r="K5" s="79" t="s">
        <v>157</v>
      </c>
    </row>
    <row r="6" spans="1:11" ht="12.75">
      <c r="A6" s="198">
        <v>1</v>
      </c>
      <c r="B6" s="198"/>
      <c r="C6" s="198"/>
      <c r="D6" s="198"/>
      <c r="E6" s="198"/>
      <c r="F6" s="198"/>
      <c r="G6" s="198"/>
      <c r="H6" s="19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185"/>
      <c r="I7" s="6">
        <v>111</v>
      </c>
      <c r="J7" s="20">
        <f>SUM(J8:J9)</f>
        <v>188773062</v>
      </c>
      <c r="K7" s="20">
        <f>SUM(K8:K9)</f>
        <v>221650566</v>
      </c>
    </row>
    <row r="8" spans="1:11" ht="12.75">
      <c r="A8" s="186" t="s">
        <v>158</v>
      </c>
      <c r="B8" s="187"/>
      <c r="C8" s="187"/>
      <c r="D8" s="187"/>
      <c r="E8" s="187"/>
      <c r="F8" s="187"/>
      <c r="G8" s="187"/>
      <c r="H8" s="188"/>
      <c r="I8" s="4">
        <v>112</v>
      </c>
      <c r="J8" s="13">
        <v>170989466</v>
      </c>
      <c r="K8" s="13">
        <v>180318706</v>
      </c>
    </row>
    <row r="9" spans="1:11" ht="12.75">
      <c r="A9" s="186" t="s">
        <v>106</v>
      </c>
      <c r="B9" s="187"/>
      <c r="C9" s="187"/>
      <c r="D9" s="187"/>
      <c r="E9" s="187"/>
      <c r="F9" s="187"/>
      <c r="G9" s="187"/>
      <c r="H9" s="188"/>
      <c r="I9" s="4">
        <v>113</v>
      </c>
      <c r="J9" s="13">
        <v>17783596</v>
      </c>
      <c r="K9" s="13">
        <v>41331860</v>
      </c>
    </row>
    <row r="10" spans="1:11" ht="12.75">
      <c r="A10" s="186" t="s">
        <v>12</v>
      </c>
      <c r="B10" s="187"/>
      <c r="C10" s="187"/>
      <c r="D10" s="187"/>
      <c r="E10" s="187"/>
      <c r="F10" s="187"/>
      <c r="G10" s="187"/>
      <c r="H10" s="188"/>
      <c r="I10" s="4">
        <v>114</v>
      </c>
      <c r="J10" s="12">
        <f>J11+J12+J16+J20+J21+J22+J25+J26</f>
        <v>186092306</v>
      </c>
      <c r="K10" s="12">
        <f>K11+K12+K16+K20+K21+K22+K25+K26</f>
        <v>218758064</v>
      </c>
    </row>
    <row r="11" spans="1:11" ht="12.75">
      <c r="A11" s="186" t="s">
        <v>107</v>
      </c>
      <c r="B11" s="187"/>
      <c r="C11" s="187"/>
      <c r="D11" s="187"/>
      <c r="E11" s="187"/>
      <c r="F11" s="187"/>
      <c r="G11" s="187"/>
      <c r="H11" s="188"/>
      <c r="I11" s="4">
        <v>115</v>
      </c>
      <c r="J11" s="13">
        <v>-1119393</v>
      </c>
      <c r="K11" s="13">
        <v>435845</v>
      </c>
    </row>
    <row r="12" spans="1:11" ht="12.75">
      <c r="A12" s="186" t="s">
        <v>22</v>
      </c>
      <c r="B12" s="187"/>
      <c r="C12" s="187"/>
      <c r="D12" s="187"/>
      <c r="E12" s="187"/>
      <c r="F12" s="187"/>
      <c r="G12" s="187"/>
      <c r="H12" s="188"/>
      <c r="I12" s="4">
        <v>116</v>
      </c>
      <c r="J12" s="12">
        <f>SUM(J13:J15)</f>
        <v>148967576</v>
      </c>
      <c r="K12" s="12">
        <f>SUM(K13:K15)</f>
        <v>179456821</v>
      </c>
    </row>
    <row r="13" spans="1:11" ht="12.75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>
        <v>115852593</v>
      </c>
      <c r="K13" s="13">
        <v>121120117</v>
      </c>
    </row>
    <row r="14" spans="1:11" ht="12.75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>
        <v>8401966</v>
      </c>
      <c r="K14" s="13">
        <v>27538038</v>
      </c>
    </row>
    <row r="15" spans="1:11" ht="12.75">
      <c r="A15" s="189" t="s">
        <v>63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>
        <v>24713017</v>
      </c>
      <c r="K15" s="13">
        <v>30798666</v>
      </c>
    </row>
    <row r="16" spans="1:11" ht="12.75">
      <c r="A16" s="186" t="s">
        <v>23</v>
      </c>
      <c r="B16" s="187"/>
      <c r="C16" s="187"/>
      <c r="D16" s="187"/>
      <c r="E16" s="187"/>
      <c r="F16" s="187"/>
      <c r="G16" s="187"/>
      <c r="H16" s="188"/>
      <c r="I16" s="4">
        <v>120</v>
      </c>
      <c r="J16" s="12">
        <f>SUM(J17:J19)</f>
        <v>23945820</v>
      </c>
      <c r="K16" s="12">
        <f>SUM(K17:K19)</f>
        <v>24082845</v>
      </c>
    </row>
    <row r="17" spans="1:11" ht="12.75">
      <c r="A17" s="189" t="s">
        <v>64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v>15448677</v>
      </c>
      <c r="K17" s="13">
        <v>15792699</v>
      </c>
    </row>
    <row r="18" spans="1:11" ht="12.75">
      <c r="A18" s="189" t="s">
        <v>65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v>4968743</v>
      </c>
      <c r="K18" s="13">
        <v>4994092</v>
      </c>
    </row>
    <row r="19" spans="1:11" ht="12.75">
      <c r="A19" s="189" t="s">
        <v>66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3528400</v>
      </c>
      <c r="K19" s="13">
        <v>3296054</v>
      </c>
    </row>
    <row r="20" spans="1:11" ht="12.75">
      <c r="A20" s="186" t="s">
        <v>108</v>
      </c>
      <c r="B20" s="187"/>
      <c r="C20" s="187"/>
      <c r="D20" s="187"/>
      <c r="E20" s="187"/>
      <c r="F20" s="187"/>
      <c r="G20" s="187"/>
      <c r="H20" s="188"/>
      <c r="I20" s="4">
        <v>124</v>
      </c>
      <c r="J20" s="13">
        <v>7562694</v>
      </c>
      <c r="K20" s="13">
        <v>7415586</v>
      </c>
    </row>
    <row r="21" spans="1:11" ht="12.75">
      <c r="A21" s="186" t="s">
        <v>109</v>
      </c>
      <c r="B21" s="187"/>
      <c r="C21" s="187"/>
      <c r="D21" s="187"/>
      <c r="E21" s="187"/>
      <c r="F21" s="187"/>
      <c r="G21" s="187"/>
      <c r="H21" s="188"/>
      <c r="I21" s="4">
        <v>125</v>
      </c>
      <c r="J21" s="13">
        <v>6735609</v>
      </c>
      <c r="K21" s="13">
        <v>7338595</v>
      </c>
    </row>
    <row r="22" spans="1:11" ht="12.75">
      <c r="A22" s="186" t="s">
        <v>24</v>
      </c>
      <c r="B22" s="187"/>
      <c r="C22" s="187"/>
      <c r="D22" s="187"/>
      <c r="E22" s="187"/>
      <c r="F22" s="187"/>
      <c r="G22" s="187"/>
      <c r="H22" s="188"/>
      <c r="I22" s="4">
        <v>126</v>
      </c>
      <c r="J22" s="12">
        <f>SUM(J23:J24)</f>
        <v>0</v>
      </c>
      <c r="K22" s="12">
        <f>SUM(K23:K24)</f>
        <v>28372</v>
      </c>
    </row>
    <row r="23" spans="1:11" ht="12.75">
      <c r="A23" s="189" t="s">
        <v>143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/>
      <c r="K23" s="13"/>
    </row>
    <row r="24" spans="1:11" ht="12.75">
      <c r="A24" s="189" t="s">
        <v>144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/>
      <c r="K24" s="13">
        <v>28372</v>
      </c>
    </row>
    <row r="25" spans="1:11" ht="12.75">
      <c r="A25" s="186" t="s">
        <v>110</v>
      </c>
      <c r="B25" s="187"/>
      <c r="C25" s="187"/>
      <c r="D25" s="187"/>
      <c r="E25" s="187"/>
      <c r="F25" s="187"/>
      <c r="G25" s="187"/>
      <c r="H25" s="188"/>
      <c r="I25" s="4">
        <v>129</v>
      </c>
      <c r="J25" s="13"/>
      <c r="K25" s="13"/>
    </row>
    <row r="26" spans="1:11" ht="12.75">
      <c r="A26" s="186" t="s">
        <v>52</v>
      </c>
      <c r="B26" s="187"/>
      <c r="C26" s="187"/>
      <c r="D26" s="187"/>
      <c r="E26" s="187"/>
      <c r="F26" s="187"/>
      <c r="G26" s="187"/>
      <c r="H26" s="188"/>
      <c r="I26" s="4">
        <v>130</v>
      </c>
      <c r="J26" s="13"/>
      <c r="K26" s="13"/>
    </row>
    <row r="27" spans="1:11" ht="12.75">
      <c r="A27" s="186" t="s">
        <v>221</v>
      </c>
      <c r="B27" s="187"/>
      <c r="C27" s="187"/>
      <c r="D27" s="187"/>
      <c r="E27" s="187"/>
      <c r="F27" s="187"/>
      <c r="G27" s="187"/>
      <c r="H27" s="188"/>
      <c r="I27" s="4">
        <v>131</v>
      </c>
      <c r="J27" s="12">
        <f>SUM(J28:J32)</f>
        <v>3972082</v>
      </c>
      <c r="K27" s="12">
        <f>SUM(K28:K32)</f>
        <v>3126596</v>
      </c>
    </row>
    <row r="28" spans="1:11" ht="12.75">
      <c r="A28" s="186" t="s">
        <v>235</v>
      </c>
      <c r="B28" s="187"/>
      <c r="C28" s="187"/>
      <c r="D28" s="187"/>
      <c r="E28" s="187"/>
      <c r="F28" s="187"/>
      <c r="G28" s="187"/>
      <c r="H28" s="188"/>
      <c r="I28" s="4">
        <v>132</v>
      </c>
      <c r="J28" s="13">
        <v>886530</v>
      </c>
      <c r="K28" s="13">
        <v>964010</v>
      </c>
    </row>
    <row r="29" spans="1:11" ht="12.75">
      <c r="A29" s="186" t="s">
        <v>161</v>
      </c>
      <c r="B29" s="187"/>
      <c r="C29" s="187"/>
      <c r="D29" s="187"/>
      <c r="E29" s="187"/>
      <c r="F29" s="187"/>
      <c r="G29" s="187"/>
      <c r="H29" s="188"/>
      <c r="I29" s="4">
        <v>133</v>
      </c>
      <c r="J29" s="13">
        <v>3085552</v>
      </c>
      <c r="K29" s="13">
        <v>2162586</v>
      </c>
    </row>
    <row r="30" spans="1:11" ht="12.75">
      <c r="A30" s="186" t="s">
        <v>145</v>
      </c>
      <c r="B30" s="187"/>
      <c r="C30" s="187"/>
      <c r="D30" s="187"/>
      <c r="E30" s="187"/>
      <c r="F30" s="187"/>
      <c r="G30" s="187"/>
      <c r="H30" s="188"/>
      <c r="I30" s="4">
        <v>134</v>
      </c>
      <c r="J30" s="13"/>
      <c r="K30" s="13"/>
    </row>
    <row r="31" spans="1:11" ht="12.75">
      <c r="A31" s="186" t="s">
        <v>231</v>
      </c>
      <c r="B31" s="187"/>
      <c r="C31" s="187"/>
      <c r="D31" s="187"/>
      <c r="E31" s="187"/>
      <c r="F31" s="187"/>
      <c r="G31" s="187"/>
      <c r="H31" s="188"/>
      <c r="I31" s="4">
        <v>135</v>
      </c>
      <c r="J31" s="13"/>
      <c r="K31" s="13"/>
    </row>
    <row r="32" spans="1:11" ht="12.75">
      <c r="A32" s="186" t="s">
        <v>146</v>
      </c>
      <c r="B32" s="187"/>
      <c r="C32" s="187"/>
      <c r="D32" s="187"/>
      <c r="E32" s="187"/>
      <c r="F32" s="187"/>
      <c r="G32" s="187"/>
      <c r="H32" s="188"/>
      <c r="I32" s="4">
        <v>136</v>
      </c>
      <c r="J32" s="13"/>
      <c r="K32" s="13"/>
    </row>
    <row r="33" spans="1:11" ht="12.75">
      <c r="A33" s="186" t="s">
        <v>222</v>
      </c>
      <c r="B33" s="187"/>
      <c r="C33" s="187"/>
      <c r="D33" s="187"/>
      <c r="E33" s="187"/>
      <c r="F33" s="187"/>
      <c r="G33" s="187"/>
      <c r="H33" s="188"/>
      <c r="I33" s="4">
        <v>137</v>
      </c>
      <c r="J33" s="12">
        <f>SUM(J34:J37)</f>
        <v>5555256</v>
      </c>
      <c r="K33" s="12">
        <f>SUM(K34:K37)</f>
        <v>4475085</v>
      </c>
    </row>
    <row r="34" spans="1:11" ht="12.75">
      <c r="A34" s="186" t="s">
        <v>68</v>
      </c>
      <c r="B34" s="187"/>
      <c r="C34" s="187"/>
      <c r="D34" s="187"/>
      <c r="E34" s="187"/>
      <c r="F34" s="187"/>
      <c r="G34" s="187"/>
      <c r="H34" s="188"/>
      <c r="I34" s="4">
        <v>138</v>
      </c>
      <c r="J34" s="13"/>
      <c r="K34" s="13"/>
    </row>
    <row r="35" spans="1:11" ht="12.75">
      <c r="A35" s="186" t="s">
        <v>67</v>
      </c>
      <c r="B35" s="187"/>
      <c r="C35" s="187"/>
      <c r="D35" s="187"/>
      <c r="E35" s="187"/>
      <c r="F35" s="187"/>
      <c r="G35" s="187"/>
      <c r="H35" s="188"/>
      <c r="I35" s="4">
        <v>139</v>
      </c>
      <c r="J35" s="13">
        <v>5555256</v>
      </c>
      <c r="K35" s="13">
        <v>4475085</v>
      </c>
    </row>
    <row r="36" spans="1:11" ht="12.75">
      <c r="A36" s="186" t="s">
        <v>232</v>
      </c>
      <c r="B36" s="187"/>
      <c r="C36" s="187"/>
      <c r="D36" s="187"/>
      <c r="E36" s="187"/>
      <c r="F36" s="187"/>
      <c r="G36" s="187"/>
      <c r="H36" s="188"/>
      <c r="I36" s="4">
        <v>140</v>
      </c>
      <c r="J36" s="13"/>
      <c r="K36" s="13"/>
    </row>
    <row r="37" spans="1:11" ht="12.75">
      <c r="A37" s="186" t="s">
        <v>69</v>
      </c>
      <c r="B37" s="187"/>
      <c r="C37" s="187"/>
      <c r="D37" s="187"/>
      <c r="E37" s="187"/>
      <c r="F37" s="187"/>
      <c r="G37" s="187"/>
      <c r="H37" s="188"/>
      <c r="I37" s="4">
        <v>141</v>
      </c>
      <c r="J37" s="13"/>
      <c r="K37" s="13"/>
    </row>
    <row r="38" spans="1:11" ht="12.75">
      <c r="A38" s="186" t="s">
        <v>203</v>
      </c>
      <c r="B38" s="187"/>
      <c r="C38" s="187"/>
      <c r="D38" s="187"/>
      <c r="E38" s="187"/>
      <c r="F38" s="187"/>
      <c r="G38" s="187"/>
      <c r="H38" s="188"/>
      <c r="I38" s="4">
        <v>142</v>
      </c>
      <c r="J38" s="13"/>
      <c r="K38" s="13"/>
    </row>
    <row r="39" spans="1:11" ht="12.75">
      <c r="A39" s="186" t="s">
        <v>204</v>
      </c>
      <c r="B39" s="187"/>
      <c r="C39" s="187"/>
      <c r="D39" s="187"/>
      <c r="E39" s="187"/>
      <c r="F39" s="187"/>
      <c r="G39" s="187"/>
      <c r="H39" s="188"/>
      <c r="I39" s="4">
        <v>143</v>
      </c>
      <c r="J39" s="13"/>
      <c r="K39" s="13"/>
    </row>
    <row r="40" spans="1:11" ht="12.75">
      <c r="A40" s="186" t="s">
        <v>233</v>
      </c>
      <c r="B40" s="187"/>
      <c r="C40" s="187"/>
      <c r="D40" s="187"/>
      <c r="E40" s="187"/>
      <c r="F40" s="187"/>
      <c r="G40" s="187"/>
      <c r="H40" s="188"/>
      <c r="I40" s="4">
        <v>144</v>
      </c>
      <c r="J40" s="13"/>
      <c r="K40" s="13"/>
    </row>
    <row r="41" spans="1:11" ht="12.75">
      <c r="A41" s="186" t="s">
        <v>234</v>
      </c>
      <c r="B41" s="187"/>
      <c r="C41" s="187"/>
      <c r="D41" s="187"/>
      <c r="E41" s="187"/>
      <c r="F41" s="187"/>
      <c r="G41" s="187"/>
      <c r="H41" s="188"/>
      <c r="I41" s="4">
        <v>145</v>
      </c>
      <c r="J41" s="13"/>
      <c r="K41" s="13"/>
    </row>
    <row r="42" spans="1:11" ht="12.75">
      <c r="A42" s="186" t="s">
        <v>223</v>
      </c>
      <c r="B42" s="187"/>
      <c r="C42" s="187"/>
      <c r="D42" s="187"/>
      <c r="E42" s="187"/>
      <c r="F42" s="187"/>
      <c r="G42" s="187"/>
      <c r="H42" s="188"/>
      <c r="I42" s="4">
        <v>146</v>
      </c>
      <c r="J42" s="12">
        <f>J7+J27+J38+J40</f>
        <v>192745144</v>
      </c>
      <c r="K42" s="12">
        <f>K7+K27+K38+K40</f>
        <v>224777162</v>
      </c>
    </row>
    <row r="43" spans="1:11" ht="12.75">
      <c r="A43" s="186" t="s">
        <v>224</v>
      </c>
      <c r="B43" s="187"/>
      <c r="C43" s="187"/>
      <c r="D43" s="187"/>
      <c r="E43" s="187"/>
      <c r="F43" s="187"/>
      <c r="G43" s="187"/>
      <c r="H43" s="188"/>
      <c r="I43" s="4">
        <v>147</v>
      </c>
      <c r="J43" s="12">
        <f>J10+J33+J39+J41</f>
        <v>191647562</v>
      </c>
      <c r="K43" s="12">
        <f>K10+K33+K39+K41</f>
        <v>223233149</v>
      </c>
    </row>
    <row r="44" spans="1:11" ht="12.75">
      <c r="A44" s="186" t="s">
        <v>244</v>
      </c>
      <c r="B44" s="187"/>
      <c r="C44" s="187"/>
      <c r="D44" s="187"/>
      <c r="E44" s="187"/>
      <c r="F44" s="187"/>
      <c r="G44" s="187"/>
      <c r="H44" s="188"/>
      <c r="I44" s="4">
        <v>148</v>
      </c>
      <c r="J44" s="12">
        <f>J42-J43</f>
        <v>1097582</v>
      </c>
      <c r="K44" s="12">
        <f>K42-K43</f>
        <v>1544013</v>
      </c>
    </row>
    <row r="45" spans="1:11" ht="12.75">
      <c r="A45" s="208" t="s">
        <v>226</v>
      </c>
      <c r="B45" s="209"/>
      <c r="C45" s="209"/>
      <c r="D45" s="209"/>
      <c r="E45" s="209"/>
      <c r="F45" s="209"/>
      <c r="G45" s="209"/>
      <c r="H45" s="210"/>
      <c r="I45" s="4">
        <v>149</v>
      </c>
      <c r="J45" s="12">
        <f>IF(J42&gt;J43,J42-J43,0)</f>
        <v>1097582</v>
      </c>
      <c r="K45" s="12">
        <f>IF(K42&gt;K43,K42-K43,0)</f>
        <v>1544013</v>
      </c>
    </row>
    <row r="46" spans="1:11" ht="12.75">
      <c r="A46" s="208" t="s">
        <v>227</v>
      </c>
      <c r="B46" s="209"/>
      <c r="C46" s="209"/>
      <c r="D46" s="209"/>
      <c r="E46" s="209"/>
      <c r="F46" s="209"/>
      <c r="G46" s="209"/>
      <c r="H46" s="210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6" t="s">
        <v>225</v>
      </c>
      <c r="B47" s="187"/>
      <c r="C47" s="187"/>
      <c r="D47" s="187"/>
      <c r="E47" s="187"/>
      <c r="F47" s="187"/>
      <c r="G47" s="187"/>
      <c r="H47" s="188"/>
      <c r="I47" s="4">
        <v>151</v>
      </c>
      <c r="J47" s="13"/>
      <c r="K47" s="13"/>
    </row>
    <row r="48" spans="1:11" ht="12.75">
      <c r="A48" s="186" t="s">
        <v>245</v>
      </c>
      <c r="B48" s="187"/>
      <c r="C48" s="187"/>
      <c r="D48" s="187"/>
      <c r="E48" s="187"/>
      <c r="F48" s="187"/>
      <c r="G48" s="187"/>
      <c r="H48" s="188"/>
      <c r="I48" s="4">
        <v>152</v>
      </c>
      <c r="J48" s="12">
        <f>J44-J47</f>
        <v>1097582</v>
      </c>
      <c r="K48" s="12">
        <f>K44-K47</f>
        <v>1544013</v>
      </c>
    </row>
    <row r="49" spans="1:11" ht="12.75">
      <c r="A49" s="208" t="s">
        <v>200</v>
      </c>
      <c r="B49" s="209"/>
      <c r="C49" s="209"/>
      <c r="D49" s="209"/>
      <c r="E49" s="209"/>
      <c r="F49" s="209"/>
      <c r="G49" s="209"/>
      <c r="H49" s="210"/>
      <c r="I49" s="4">
        <v>153</v>
      </c>
      <c r="J49" s="12">
        <f>IF(J48&gt;0,J48,0)</f>
        <v>1097582</v>
      </c>
      <c r="K49" s="12">
        <f>IF(K48&gt;0,K48,0)</f>
        <v>1544013</v>
      </c>
    </row>
    <row r="50" spans="1:11" ht="12.75">
      <c r="A50" s="233" t="s">
        <v>228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5" t="s">
        <v>120</v>
      </c>
      <c r="B51" s="219"/>
      <c r="C51" s="219"/>
      <c r="D51" s="219"/>
      <c r="E51" s="219"/>
      <c r="F51" s="219"/>
      <c r="G51" s="219"/>
      <c r="H51" s="219"/>
      <c r="I51" s="231"/>
      <c r="J51" s="231"/>
      <c r="K51" s="232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222"/>
      <c r="J52" s="222"/>
      <c r="K52" s="223"/>
    </row>
    <row r="53" spans="1:11" ht="12.75">
      <c r="A53" s="228" t="s">
        <v>242</v>
      </c>
      <c r="B53" s="229"/>
      <c r="C53" s="229"/>
      <c r="D53" s="229"/>
      <c r="E53" s="229"/>
      <c r="F53" s="229"/>
      <c r="G53" s="229"/>
      <c r="H53" s="230"/>
      <c r="I53" s="4">
        <v>155</v>
      </c>
      <c r="J53" s="13"/>
      <c r="K53" s="13"/>
    </row>
    <row r="54" spans="1:11" ht="12.75">
      <c r="A54" s="228" t="s">
        <v>243</v>
      </c>
      <c r="B54" s="229"/>
      <c r="C54" s="229"/>
      <c r="D54" s="229"/>
      <c r="E54" s="229"/>
      <c r="F54" s="229"/>
      <c r="G54" s="229"/>
      <c r="H54" s="230"/>
      <c r="I54" s="4">
        <v>156</v>
      </c>
      <c r="J54" s="14"/>
      <c r="K54" s="14"/>
    </row>
    <row r="55" spans="1:11" ht="12.75">
      <c r="A55" s="205" t="s">
        <v>197</v>
      </c>
      <c r="B55" s="219"/>
      <c r="C55" s="219"/>
      <c r="D55" s="219"/>
      <c r="E55" s="219"/>
      <c r="F55" s="219"/>
      <c r="G55" s="219"/>
      <c r="H55" s="219"/>
      <c r="I55" s="231"/>
      <c r="J55" s="231"/>
      <c r="K55" s="232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185"/>
      <c r="I56" s="21">
        <v>157</v>
      </c>
      <c r="J56" s="11">
        <f>J48</f>
        <v>1097582</v>
      </c>
      <c r="K56" s="11">
        <f>K48</f>
        <v>1544013</v>
      </c>
    </row>
    <row r="57" spans="1:11" ht="12.75">
      <c r="A57" s="186" t="s">
        <v>229</v>
      </c>
      <c r="B57" s="187"/>
      <c r="C57" s="187"/>
      <c r="D57" s="187"/>
      <c r="E57" s="187"/>
      <c r="F57" s="187"/>
      <c r="G57" s="187"/>
      <c r="H57" s="188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6" t="s">
        <v>236</v>
      </c>
      <c r="B58" s="187"/>
      <c r="C58" s="187"/>
      <c r="D58" s="187"/>
      <c r="E58" s="187"/>
      <c r="F58" s="187"/>
      <c r="G58" s="187"/>
      <c r="H58" s="188"/>
      <c r="I58" s="4">
        <v>159</v>
      </c>
      <c r="J58" s="13"/>
      <c r="K58" s="13"/>
    </row>
    <row r="59" spans="1:11" ht="12.75">
      <c r="A59" s="186" t="s">
        <v>237</v>
      </c>
      <c r="B59" s="187"/>
      <c r="C59" s="187"/>
      <c r="D59" s="187"/>
      <c r="E59" s="187"/>
      <c r="F59" s="187"/>
      <c r="G59" s="187"/>
      <c r="H59" s="188"/>
      <c r="I59" s="4">
        <v>160</v>
      </c>
      <c r="J59" s="13"/>
      <c r="K59" s="13"/>
    </row>
    <row r="60" spans="1:11" ht="12.75">
      <c r="A60" s="186" t="s">
        <v>45</v>
      </c>
      <c r="B60" s="187"/>
      <c r="C60" s="187"/>
      <c r="D60" s="187"/>
      <c r="E60" s="187"/>
      <c r="F60" s="187"/>
      <c r="G60" s="187"/>
      <c r="H60" s="188"/>
      <c r="I60" s="4">
        <v>161</v>
      </c>
      <c r="J60" s="13"/>
      <c r="K60" s="13"/>
    </row>
    <row r="61" spans="1:11" ht="12.75">
      <c r="A61" s="186" t="s">
        <v>238</v>
      </c>
      <c r="B61" s="187"/>
      <c r="C61" s="187"/>
      <c r="D61" s="187"/>
      <c r="E61" s="187"/>
      <c r="F61" s="187"/>
      <c r="G61" s="187"/>
      <c r="H61" s="188"/>
      <c r="I61" s="4">
        <v>162</v>
      </c>
      <c r="J61" s="13"/>
      <c r="K61" s="13"/>
    </row>
    <row r="62" spans="1:11" ht="12.75">
      <c r="A62" s="186" t="s">
        <v>239</v>
      </c>
      <c r="B62" s="187"/>
      <c r="C62" s="187"/>
      <c r="D62" s="187"/>
      <c r="E62" s="187"/>
      <c r="F62" s="187"/>
      <c r="G62" s="187"/>
      <c r="H62" s="188"/>
      <c r="I62" s="4">
        <v>163</v>
      </c>
      <c r="J62" s="13"/>
      <c r="K62" s="13"/>
    </row>
    <row r="63" spans="1:11" ht="12.75">
      <c r="A63" s="186" t="s">
        <v>240</v>
      </c>
      <c r="B63" s="187"/>
      <c r="C63" s="187"/>
      <c r="D63" s="187"/>
      <c r="E63" s="187"/>
      <c r="F63" s="187"/>
      <c r="G63" s="187"/>
      <c r="H63" s="188"/>
      <c r="I63" s="4">
        <v>164</v>
      </c>
      <c r="J63" s="13"/>
      <c r="K63" s="13"/>
    </row>
    <row r="64" spans="1:11" ht="12.75">
      <c r="A64" s="186" t="s">
        <v>241</v>
      </c>
      <c r="B64" s="187"/>
      <c r="C64" s="187"/>
      <c r="D64" s="187"/>
      <c r="E64" s="187"/>
      <c r="F64" s="187"/>
      <c r="G64" s="187"/>
      <c r="H64" s="188"/>
      <c r="I64" s="4">
        <v>165</v>
      </c>
      <c r="J64" s="13"/>
      <c r="K64" s="13"/>
    </row>
    <row r="65" spans="1:11" ht="12.75">
      <c r="A65" s="186" t="s">
        <v>230</v>
      </c>
      <c r="B65" s="187"/>
      <c r="C65" s="187"/>
      <c r="D65" s="187"/>
      <c r="E65" s="187"/>
      <c r="F65" s="187"/>
      <c r="G65" s="187"/>
      <c r="H65" s="188"/>
      <c r="I65" s="4">
        <v>166</v>
      </c>
      <c r="J65" s="13"/>
      <c r="K65" s="13"/>
    </row>
    <row r="66" spans="1:11" ht="12.75">
      <c r="A66" s="186" t="s">
        <v>201</v>
      </c>
      <c r="B66" s="187"/>
      <c r="C66" s="187"/>
      <c r="D66" s="187"/>
      <c r="E66" s="187"/>
      <c r="F66" s="187"/>
      <c r="G66" s="187"/>
      <c r="H66" s="188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6" t="s">
        <v>202</v>
      </c>
      <c r="B67" s="187"/>
      <c r="C67" s="187"/>
      <c r="D67" s="187"/>
      <c r="E67" s="187"/>
      <c r="F67" s="187"/>
      <c r="G67" s="187"/>
      <c r="H67" s="188"/>
      <c r="I67" s="4">
        <v>168</v>
      </c>
      <c r="J67" s="18">
        <f>J56+J66</f>
        <v>1097582</v>
      </c>
      <c r="K67" s="18">
        <f>K56+K66</f>
        <v>1544013</v>
      </c>
    </row>
    <row r="68" spans="1:11" ht="12.75">
      <c r="A68" s="205" t="s">
        <v>196</v>
      </c>
      <c r="B68" s="219"/>
      <c r="C68" s="219"/>
      <c r="D68" s="219"/>
      <c r="E68" s="219"/>
      <c r="F68" s="219"/>
      <c r="G68" s="219"/>
      <c r="H68" s="219"/>
      <c r="I68" s="231"/>
      <c r="J68" s="231"/>
      <c r="K68" s="232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222"/>
      <c r="J69" s="222"/>
      <c r="K69" s="223"/>
    </row>
    <row r="70" spans="1:11" ht="12.75">
      <c r="A70" s="228" t="s">
        <v>242</v>
      </c>
      <c r="B70" s="229"/>
      <c r="C70" s="229"/>
      <c r="D70" s="229"/>
      <c r="E70" s="229"/>
      <c r="F70" s="229"/>
      <c r="G70" s="229"/>
      <c r="H70" s="230"/>
      <c r="I70" s="4">
        <v>169</v>
      </c>
      <c r="J70" s="13"/>
      <c r="K70" s="13"/>
    </row>
    <row r="71" spans="1:11" ht="12.75">
      <c r="A71" s="236" t="s">
        <v>243</v>
      </c>
      <c r="B71" s="237"/>
      <c r="C71" s="237"/>
      <c r="D71" s="237"/>
      <c r="E71" s="237"/>
      <c r="F71" s="237"/>
      <c r="G71" s="237"/>
      <c r="H71" s="23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tabSelected="1" view="pageBreakPreview" zoomScale="110" zoomScaleSheetLayoutView="110" zoomScalePageLayoutView="0" workbookViewId="0" topLeftCell="A31">
      <selection activeCell="A43" sqref="A42:H43"/>
    </sheetView>
  </sheetViews>
  <sheetFormatPr defaultColWidth="9.140625" defaultRowHeight="12.75"/>
  <sheetData>
    <row r="1" spans="1:11" ht="12.75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178"/>
    </row>
    <row r="2" spans="1:11" ht="12.75">
      <c r="A2" s="243" t="s">
        <v>336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5" t="s">
        <v>339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9" t="s">
        <v>40</v>
      </c>
      <c r="B8" s="190"/>
      <c r="C8" s="190"/>
      <c r="D8" s="190"/>
      <c r="E8" s="190"/>
      <c r="F8" s="190"/>
      <c r="G8" s="190"/>
      <c r="H8" s="190"/>
      <c r="I8" s="4">
        <v>1</v>
      </c>
      <c r="J8" s="13">
        <v>1097582</v>
      </c>
      <c r="K8" s="13">
        <v>1786770</v>
      </c>
    </row>
    <row r="9" spans="1:11" ht="12.75">
      <c r="A9" s="189" t="s">
        <v>41</v>
      </c>
      <c r="B9" s="190"/>
      <c r="C9" s="190"/>
      <c r="D9" s="190"/>
      <c r="E9" s="190"/>
      <c r="F9" s="190"/>
      <c r="G9" s="190"/>
      <c r="H9" s="190"/>
      <c r="I9" s="4">
        <v>2</v>
      </c>
      <c r="J9" s="13">
        <v>7562694</v>
      </c>
      <c r="K9" s="13">
        <v>7413964</v>
      </c>
    </row>
    <row r="10" spans="1:11" ht="12.75">
      <c r="A10" s="189" t="s">
        <v>42</v>
      </c>
      <c r="B10" s="190"/>
      <c r="C10" s="190"/>
      <c r="D10" s="190"/>
      <c r="E10" s="190"/>
      <c r="F10" s="190"/>
      <c r="G10" s="190"/>
      <c r="H10" s="190"/>
      <c r="I10" s="4">
        <v>3</v>
      </c>
      <c r="J10" s="13">
        <v>4604339</v>
      </c>
      <c r="K10" s="13"/>
    </row>
    <row r="11" spans="1:11" ht="12.75">
      <c r="A11" s="189" t="s">
        <v>43</v>
      </c>
      <c r="B11" s="190"/>
      <c r="C11" s="190"/>
      <c r="D11" s="190"/>
      <c r="E11" s="190"/>
      <c r="F11" s="190"/>
      <c r="G11" s="190"/>
      <c r="H11" s="190"/>
      <c r="I11" s="4">
        <v>4</v>
      </c>
      <c r="J11" s="13"/>
      <c r="K11" s="13"/>
    </row>
    <row r="12" spans="1:11" ht="12.75">
      <c r="A12" s="189" t="s">
        <v>44</v>
      </c>
      <c r="B12" s="190"/>
      <c r="C12" s="190"/>
      <c r="D12" s="190"/>
      <c r="E12" s="190"/>
      <c r="F12" s="190"/>
      <c r="G12" s="190"/>
      <c r="H12" s="190"/>
      <c r="I12" s="4">
        <v>5</v>
      </c>
      <c r="J12" s="13">
        <v>11002817</v>
      </c>
      <c r="K12" s="13">
        <v>11320</v>
      </c>
    </row>
    <row r="13" spans="1:11" ht="12.75">
      <c r="A13" s="189" t="s">
        <v>53</v>
      </c>
      <c r="B13" s="190"/>
      <c r="C13" s="190"/>
      <c r="D13" s="190"/>
      <c r="E13" s="190"/>
      <c r="F13" s="190"/>
      <c r="G13" s="190"/>
      <c r="H13" s="190"/>
      <c r="I13" s="4">
        <v>6</v>
      </c>
      <c r="J13" s="13"/>
      <c r="K13" s="13">
        <v>2487367</v>
      </c>
    </row>
    <row r="14" spans="1:11" ht="12.75">
      <c r="A14" s="186" t="s">
        <v>163</v>
      </c>
      <c r="B14" s="187"/>
      <c r="C14" s="187"/>
      <c r="D14" s="187"/>
      <c r="E14" s="187"/>
      <c r="F14" s="187"/>
      <c r="G14" s="187"/>
      <c r="H14" s="187"/>
      <c r="I14" s="4">
        <v>7</v>
      </c>
      <c r="J14" s="9">
        <f>SUM(J8:J13)</f>
        <v>24267432</v>
      </c>
      <c r="K14" s="12">
        <f>SUM(K8:K13)</f>
        <v>11699421</v>
      </c>
    </row>
    <row r="15" spans="1:11" ht="12.75">
      <c r="A15" s="189" t="s">
        <v>54</v>
      </c>
      <c r="B15" s="190"/>
      <c r="C15" s="190"/>
      <c r="D15" s="190"/>
      <c r="E15" s="190"/>
      <c r="F15" s="190"/>
      <c r="G15" s="190"/>
      <c r="H15" s="190"/>
      <c r="I15" s="4">
        <v>8</v>
      </c>
      <c r="J15" s="13"/>
      <c r="K15" s="13">
        <v>1744583</v>
      </c>
    </row>
    <row r="16" spans="1:11" ht="12.75">
      <c r="A16" s="189" t="s">
        <v>55</v>
      </c>
      <c r="B16" s="190"/>
      <c r="C16" s="190"/>
      <c r="D16" s="190"/>
      <c r="E16" s="190"/>
      <c r="F16" s="190"/>
      <c r="G16" s="190"/>
      <c r="H16" s="190"/>
      <c r="I16" s="4">
        <v>9</v>
      </c>
      <c r="J16" s="13">
        <v>17032824</v>
      </c>
      <c r="K16" s="13">
        <v>1738632</v>
      </c>
    </row>
    <row r="17" spans="1:11" ht="12.75">
      <c r="A17" s="189" t="s">
        <v>56</v>
      </c>
      <c r="B17" s="190"/>
      <c r="C17" s="190"/>
      <c r="D17" s="190"/>
      <c r="E17" s="190"/>
      <c r="F17" s="190"/>
      <c r="G17" s="190"/>
      <c r="H17" s="190"/>
      <c r="I17" s="4">
        <v>10</v>
      </c>
      <c r="J17" s="13"/>
      <c r="K17" s="13"/>
    </row>
    <row r="18" spans="1:11" ht="12.75">
      <c r="A18" s="189" t="s">
        <v>57</v>
      </c>
      <c r="B18" s="190"/>
      <c r="C18" s="190"/>
      <c r="D18" s="190"/>
      <c r="E18" s="190"/>
      <c r="F18" s="190"/>
      <c r="G18" s="190"/>
      <c r="H18" s="190"/>
      <c r="I18" s="4">
        <v>11</v>
      </c>
      <c r="J18" s="13">
        <v>3310511</v>
      </c>
      <c r="K18" s="13"/>
    </row>
    <row r="19" spans="1:11" ht="12.75">
      <c r="A19" s="186" t="s">
        <v>164</v>
      </c>
      <c r="B19" s="187"/>
      <c r="C19" s="187"/>
      <c r="D19" s="187"/>
      <c r="E19" s="187"/>
      <c r="F19" s="187"/>
      <c r="G19" s="187"/>
      <c r="H19" s="187"/>
      <c r="I19" s="4">
        <v>12</v>
      </c>
      <c r="J19" s="9">
        <f>SUM(J15:J18)</f>
        <v>20343335</v>
      </c>
      <c r="K19" s="12">
        <f>SUM(K15:K18)</f>
        <v>3483215</v>
      </c>
    </row>
    <row r="20" spans="1:11" ht="12.75">
      <c r="A20" s="186" t="s">
        <v>36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IF(J14&gt;J19,J14-J19,0)</f>
        <v>3924097</v>
      </c>
      <c r="K20" s="12">
        <f>IF(K14&gt;K19,K14-K19,0)</f>
        <v>8216206</v>
      </c>
    </row>
    <row r="21" spans="1:11" ht="12.75">
      <c r="A21" s="186" t="s">
        <v>37</v>
      </c>
      <c r="B21" s="187"/>
      <c r="C21" s="187"/>
      <c r="D21" s="187"/>
      <c r="E21" s="187"/>
      <c r="F21" s="187"/>
      <c r="G21" s="187"/>
      <c r="H21" s="187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0" t="s">
        <v>165</v>
      </c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189" t="s">
        <v>185</v>
      </c>
      <c r="B23" s="190"/>
      <c r="C23" s="190"/>
      <c r="D23" s="190"/>
      <c r="E23" s="190"/>
      <c r="F23" s="190"/>
      <c r="G23" s="190"/>
      <c r="H23" s="190"/>
      <c r="I23" s="4">
        <v>15</v>
      </c>
      <c r="J23" s="8"/>
      <c r="K23" s="13"/>
    </row>
    <row r="24" spans="1:11" ht="12.75">
      <c r="A24" s="189" t="s">
        <v>186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187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188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>
        <v>105464</v>
      </c>
    </row>
    <row r="27" spans="1:11" ht="12.75">
      <c r="A27" s="189" t="s">
        <v>189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6" t="s">
        <v>174</v>
      </c>
      <c r="B28" s="187"/>
      <c r="C28" s="187"/>
      <c r="D28" s="187"/>
      <c r="E28" s="187"/>
      <c r="F28" s="187"/>
      <c r="G28" s="187"/>
      <c r="H28" s="187"/>
      <c r="I28" s="4">
        <v>20</v>
      </c>
      <c r="J28" s="9">
        <f>SUM(J23:J27)</f>
        <v>0</v>
      </c>
      <c r="K28" s="12">
        <f>SUM(K23:K27)</f>
        <v>105464</v>
      </c>
    </row>
    <row r="29" spans="1:11" ht="12.75">
      <c r="A29" s="189" t="s">
        <v>121</v>
      </c>
      <c r="B29" s="190"/>
      <c r="C29" s="190"/>
      <c r="D29" s="190"/>
      <c r="E29" s="190"/>
      <c r="F29" s="190"/>
      <c r="G29" s="190"/>
      <c r="H29" s="190"/>
      <c r="I29" s="4">
        <v>21</v>
      </c>
      <c r="J29" s="13">
        <v>2090074</v>
      </c>
      <c r="K29" s="13">
        <v>271053</v>
      </c>
    </row>
    <row r="30" spans="1:11" ht="12.75">
      <c r="A30" s="189" t="s">
        <v>122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.75">
      <c r="A31" s="189" t="s">
        <v>16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3">
        <v>5800000</v>
      </c>
    </row>
    <row r="32" spans="1:11" ht="12.75">
      <c r="A32" s="186" t="s">
        <v>5</v>
      </c>
      <c r="B32" s="187"/>
      <c r="C32" s="187"/>
      <c r="D32" s="187"/>
      <c r="E32" s="187"/>
      <c r="F32" s="187"/>
      <c r="G32" s="187"/>
      <c r="H32" s="187"/>
      <c r="I32" s="4">
        <v>24</v>
      </c>
      <c r="J32" s="9">
        <f>SUM(J29:J31)</f>
        <v>2090074</v>
      </c>
      <c r="K32" s="12">
        <f>SUM(K29:K31)</f>
        <v>6071053</v>
      </c>
    </row>
    <row r="33" spans="1:11" ht="12.75">
      <c r="A33" s="186" t="s">
        <v>38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6" t="s">
        <v>39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IF(J32&gt;J28,J32-J28,0)</f>
        <v>2090074</v>
      </c>
      <c r="K34" s="12">
        <f>IF(K32&gt;K28,K32-K28,0)</f>
        <v>5965589</v>
      </c>
    </row>
    <row r="35" spans="1:11" ht="12.75">
      <c r="A35" s="250" t="s">
        <v>166</v>
      </c>
      <c r="B35" s="251"/>
      <c r="C35" s="251"/>
      <c r="D35" s="251"/>
      <c r="E35" s="251"/>
      <c r="F35" s="251"/>
      <c r="G35" s="251"/>
      <c r="H35" s="251"/>
      <c r="I35" s="252"/>
      <c r="J35" s="252"/>
      <c r="K35" s="253"/>
    </row>
    <row r="36" spans="1:11" ht="12.75">
      <c r="A36" s="189" t="s">
        <v>180</v>
      </c>
      <c r="B36" s="190"/>
      <c r="C36" s="190"/>
      <c r="D36" s="190"/>
      <c r="E36" s="190"/>
      <c r="F36" s="190"/>
      <c r="G36" s="190"/>
      <c r="H36" s="190"/>
      <c r="I36" s="4">
        <v>27</v>
      </c>
      <c r="J36" s="8"/>
      <c r="K36" s="13"/>
    </row>
    <row r="37" spans="1:11" ht="12.75">
      <c r="A37" s="189" t="s">
        <v>29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3">
        <v>10198989</v>
      </c>
    </row>
    <row r="38" spans="1:11" ht="12.75">
      <c r="A38" s="189" t="s">
        <v>30</v>
      </c>
      <c r="B38" s="190"/>
      <c r="C38" s="190"/>
      <c r="D38" s="190"/>
      <c r="E38" s="190"/>
      <c r="F38" s="190"/>
      <c r="G38" s="190"/>
      <c r="H38" s="190"/>
      <c r="I38" s="4">
        <v>29</v>
      </c>
      <c r="J38" s="13">
        <v>259121</v>
      </c>
      <c r="K38" s="13"/>
    </row>
    <row r="39" spans="1:11" ht="12.75">
      <c r="A39" s="186" t="s">
        <v>70</v>
      </c>
      <c r="B39" s="187"/>
      <c r="C39" s="187"/>
      <c r="D39" s="187"/>
      <c r="E39" s="187"/>
      <c r="F39" s="187"/>
      <c r="G39" s="187"/>
      <c r="H39" s="187"/>
      <c r="I39" s="4">
        <v>30</v>
      </c>
      <c r="J39" s="9">
        <f>SUM(J36:J38)</f>
        <v>259121</v>
      </c>
      <c r="K39" s="12">
        <f>SUM(K36:K38)</f>
        <v>10198989</v>
      </c>
    </row>
    <row r="40" spans="1:11" ht="12.75">
      <c r="A40" s="189" t="s">
        <v>31</v>
      </c>
      <c r="B40" s="190"/>
      <c r="C40" s="190"/>
      <c r="D40" s="190"/>
      <c r="E40" s="190"/>
      <c r="F40" s="190"/>
      <c r="G40" s="190"/>
      <c r="H40" s="190"/>
      <c r="I40" s="4">
        <v>31</v>
      </c>
      <c r="J40" s="13">
        <v>1139471</v>
      </c>
      <c r="K40" s="13">
        <v>12367632</v>
      </c>
    </row>
    <row r="41" spans="1:11" ht="12.75">
      <c r="A41" s="189" t="s">
        <v>32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.75">
      <c r="A42" s="189" t="s">
        <v>33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>
        <v>871733</v>
      </c>
    </row>
    <row r="43" spans="1:11" ht="12.75">
      <c r="A43" s="189" t="s">
        <v>34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.75">
      <c r="A44" s="189" t="s">
        <v>35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/>
      <c r="K44" s="13"/>
    </row>
    <row r="45" spans="1:11" ht="12.75">
      <c r="A45" s="186" t="s">
        <v>71</v>
      </c>
      <c r="B45" s="187"/>
      <c r="C45" s="187"/>
      <c r="D45" s="187"/>
      <c r="E45" s="187"/>
      <c r="F45" s="187"/>
      <c r="G45" s="187"/>
      <c r="H45" s="187"/>
      <c r="I45" s="4">
        <v>36</v>
      </c>
      <c r="J45" s="9">
        <f>SUM(J40:J44)</f>
        <v>1139471</v>
      </c>
      <c r="K45" s="12">
        <f>SUM(K40:K44)</f>
        <v>13239365</v>
      </c>
    </row>
    <row r="46" spans="1:11" ht="12.75">
      <c r="A46" s="186" t="s">
        <v>17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6" t="s">
        <v>18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IF(J45&gt;J39,J45-J39,0)</f>
        <v>880350</v>
      </c>
      <c r="K47" s="12">
        <f>IF(K45&gt;K39,K45-K39,0)</f>
        <v>3040376</v>
      </c>
    </row>
    <row r="48" spans="1:11" ht="12.75">
      <c r="A48" s="189" t="s">
        <v>72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J33+J20+J46</f>
        <v>3924097</v>
      </c>
      <c r="K48" s="9">
        <f>K20+K33+K46</f>
        <v>8216206</v>
      </c>
    </row>
    <row r="49" spans="1:11" ht="12.75">
      <c r="A49" s="189" t="s">
        <v>73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J47+J34+J21</f>
        <v>2970424</v>
      </c>
      <c r="K49" s="9">
        <f>K34+K47+K21</f>
        <v>9005965</v>
      </c>
    </row>
    <row r="50" spans="1:11" ht="12.75">
      <c r="A50" s="189" t="s">
        <v>167</v>
      </c>
      <c r="B50" s="190"/>
      <c r="C50" s="190"/>
      <c r="D50" s="190"/>
      <c r="E50" s="190"/>
      <c r="F50" s="190"/>
      <c r="G50" s="190"/>
      <c r="H50" s="190"/>
      <c r="I50" s="4">
        <v>41</v>
      </c>
      <c r="J50" s="13">
        <v>188750</v>
      </c>
      <c r="K50" s="13">
        <v>1142423</v>
      </c>
    </row>
    <row r="51" spans="1:11" ht="12.75">
      <c r="A51" s="189" t="s">
        <v>182</v>
      </c>
      <c r="B51" s="190"/>
      <c r="C51" s="190"/>
      <c r="D51" s="190"/>
      <c r="E51" s="190"/>
      <c r="F51" s="190"/>
      <c r="G51" s="190"/>
      <c r="H51" s="190"/>
      <c r="I51" s="4">
        <v>42</v>
      </c>
      <c r="J51" s="13">
        <v>953673</v>
      </c>
      <c r="K51" s="13"/>
    </row>
    <row r="52" spans="1:11" ht="12.75">
      <c r="A52" s="189" t="s">
        <v>183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/>
      <c r="K52" s="13">
        <f>K49-K48</f>
        <v>789759</v>
      </c>
    </row>
    <row r="53" spans="1:11" ht="12.75">
      <c r="A53" s="211" t="s">
        <v>184</v>
      </c>
      <c r="B53" s="212"/>
      <c r="C53" s="212"/>
      <c r="D53" s="212"/>
      <c r="E53" s="212"/>
      <c r="F53" s="212"/>
      <c r="G53" s="212"/>
      <c r="H53" s="212"/>
      <c r="I53" s="7">
        <v>44</v>
      </c>
      <c r="J53" s="10">
        <f>J50+J51-J52</f>
        <v>1142423</v>
      </c>
      <c r="K53" s="18">
        <f>K50-K52</f>
        <v>352664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40:K44 J36:K38 J29:K31 J15:K18 J23:K27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39:K39 J28:K28 J14:K1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3">
      <selection activeCell="B55" sqref="B55"/>
    </sheetView>
  </sheetViews>
  <sheetFormatPr defaultColWidth="9.140625" defaultRowHeight="12.75"/>
  <sheetData>
    <row r="1" spans="1:11" ht="12.75">
      <c r="A1" s="239" t="s">
        <v>205</v>
      </c>
      <c r="B1" s="240"/>
      <c r="C1" s="240"/>
      <c r="D1" s="240"/>
      <c r="E1" s="240"/>
      <c r="F1" s="240"/>
      <c r="G1" s="240"/>
      <c r="H1" s="240"/>
      <c r="I1" s="240"/>
      <c r="J1" s="241"/>
      <c r="K1" s="254"/>
    </row>
    <row r="2" spans="1:11" ht="12.75">
      <c r="A2" s="243" t="s">
        <v>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5" t="s">
        <v>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9" t="s">
        <v>207</v>
      </c>
      <c r="B8" s="190"/>
      <c r="C8" s="190"/>
      <c r="D8" s="190"/>
      <c r="E8" s="190"/>
      <c r="F8" s="190"/>
      <c r="G8" s="190"/>
      <c r="H8" s="190"/>
      <c r="I8" s="4">
        <v>1</v>
      </c>
      <c r="J8" s="8"/>
      <c r="K8" s="13"/>
    </row>
    <row r="9" spans="1:11" ht="12.75">
      <c r="A9" s="189" t="s">
        <v>125</v>
      </c>
      <c r="B9" s="190"/>
      <c r="C9" s="190"/>
      <c r="D9" s="190"/>
      <c r="E9" s="190"/>
      <c r="F9" s="190"/>
      <c r="G9" s="190"/>
      <c r="H9" s="190"/>
      <c r="I9" s="4">
        <v>2</v>
      </c>
      <c r="J9" s="8"/>
      <c r="K9" s="13"/>
    </row>
    <row r="10" spans="1:11" ht="12.75">
      <c r="A10" s="189" t="s">
        <v>126</v>
      </c>
      <c r="B10" s="190"/>
      <c r="C10" s="190"/>
      <c r="D10" s="190"/>
      <c r="E10" s="190"/>
      <c r="F10" s="190"/>
      <c r="G10" s="190"/>
      <c r="H10" s="190"/>
      <c r="I10" s="4">
        <v>3</v>
      </c>
      <c r="J10" s="8"/>
      <c r="K10" s="13"/>
    </row>
    <row r="11" spans="1:11" ht="12.75">
      <c r="A11" s="189" t="s">
        <v>127</v>
      </c>
      <c r="B11" s="190"/>
      <c r="C11" s="190"/>
      <c r="D11" s="190"/>
      <c r="E11" s="190"/>
      <c r="F11" s="190"/>
      <c r="G11" s="190"/>
      <c r="H11" s="190"/>
      <c r="I11" s="4">
        <v>4</v>
      </c>
      <c r="J11" s="8"/>
      <c r="K11" s="13"/>
    </row>
    <row r="12" spans="1:11" ht="12.75">
      <c r="A12" s="189" t="s">
        <v>128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.75">
      <c r="A13" s="186" t="s">
        <v>206</v>
      </c>
      <c r="B13" s="187"/>
      <c r="C13" s="187"/>
      <c r="D13" s="187"/>
      <c r="E13" s="187"/>
      <c r="F13" s="187"/>
      <c r="G13" s="187"/>
      <c r="H13" s="18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9" t="s">
        <v>129</v>
      </c>
      <c r="B14" s="190"/>
      <c r="C14" s="190"/>
      <c r="D14" s="190"/>
      <c r="E14" s="190"/>
      <c r="F14" s="190"/>
      <c r="G14" s="190"/>
      <c r="H14" s="190"/>
      <c r="I14" s="4">
        <v>7</v>
      </c>
      <c r="J14" s="8"/>
      <c r="K14" s="13"/>
    </row>
    <row r="15" spans="1:11" ht="12.75">
      <c r="A15" s="189" t="s">
        <v>130</v>
      </c>
      <c r="B15" s="190"/>
      <c r="C15" s="190"/>
      <c r="D15" s="190"/>
      <c r="E15" s="190"/>
      <c r="F15" s="190"/>
      <c r="G15" s="190"/>
      <c r="H15" s="190"/>
      <c r="I15" s="4">
        <v>8</v>
      </c>
      <c r="J15" s="8"/>
      <c r="K15" s="13"/>
    </row>
    <row r="16" spans="1:11" ht="12.75">
      <c r="A16" s="189" t="s">
        <v>131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/>
    </row>
    <row r="17" spans="1:11" ht="12.75">
      <c r="A17" s="189" t="s">
        <v>132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/>
      <c r="K17" s="13"/>
    </row>
    <row r="18" spans="1:11" ht="12.75">
      <c r="A18" s="189" t="s">
        <v>133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/>
      <c r="K18" s="13"/>
    </row>
    <row r="19" spans="1:11" ht="12.75">
      <c r="A19" s="189" t="s">
        <v>134</v>
      </c>
      <c r="B19" s="190"/>
      <c r="C19" s="190"/>
      <c r="D19" s="190"/>
      <c r="E19" s="190"/>
      <c r="F19" s="190"/>
      <c r="G19" s="190"/>
      <c r="H19" s="190"/>
      <c r="I19" s="4">
        <v>12</v>
      </c>
      <c r="J19" s="8"/>
      <c r="K19" s="13"/>
    </row>
    <row r="20" spans="1:11" ht="12.75">
      <c r="A20" s="186" t="s">
        <v>47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6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2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0" t="s">
        <v>165</v>
      </c>
      <c r="B23" s="251"/>
      <c r="C23" s="251"/>
      <c r="D23" s="251"/>
      <c r="E23" s="251"/>
      <c r="F23" s="251"/>
      <c r="G23" s="251"/>
      <c r="H23" s="251"/>
      <c r="I23" s="252"/>
      <c r="J23" s="252"/>
      <c r="K23" s="253"/>
    </row>
    <row r="24" spans="1:11" ht="12.75">
      <c r="A24" s="189" t="s">
        <v>171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172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48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49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9" t="s">
        <v>173</v>
      </c>
      <c r="B28" s="190"/>
      <c r="C28" s="190"/>
      <c r="D28" s="190"/>
      <c r="E28" s="190"/>
      <c r="F28" s="190"/>
      <c r="G28" s="190"/>
      <c r="H28" s="190"/>
      <c r="I28" s="4">
        <v>20</v>
      </c>
      <c r="J28" s="8"/>
      <c r="K28" s="13"/>
    </row>
    <row r="29" spans="1:11" ht="12.75">
      <c r="A29" s="186" t="s">
        <v>119</v>
      </c>
      <c r="B29" s="187"/>
      <c r="C29" s="187"/>
      <c r="D29" s="187"/>
      <c r="E29" s="187"/>
      <c r="F29" s="187"/>
      <c r="G29" s="187"/>
      <c r="H29" s="18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9" t="s">
        <v>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.75">
      <c r="A31" s="189" t="s">
        <v>3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3"/>
    </row>
    <row r="32" spans="1:11" ht="12.75">
      <c r="A32" s="189" t="s">
        <v>4</v>
      </c>
      <c r="B32" s="190"/>
      <c r="C32" s="190"/>
      <c r="D32" s="190"/>
      <c r="E32" s="190"/>
      <c r="F32" s="190"/>
      <c r="G32" s="190"/>
      <c r="H32" s="190"/>
      <c r="I32" s="4">
        <v>24</v>
      </c>
      <c r="J32" s="8"/>
      <c r="K32" s="13"/>
    </row>
    <row r="33" spans="1:11" ht="12.75">
      <c r="A33" s="186" t="s">
        <v>50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6" t="s">
        <v>113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6" t="s">
        <v>114</v>
      </c>
      <c r="B35" s="187"/>
      <c r="C35" s="187"/>
      <c r="D35" s="187"/>
      <c r="E35" s="187"/>
      <c r="F35" s="187"/>
      <c r="G35" s="187"/>
      <c r="H35" s="18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0" t="s">
        <v>166</v>
      </c>
      <c r="B36" s="251"/>
      <c r="C36" s="251"/>
      <c r="D36" s="251"/>
      <c r="E36" s="251"/>
      <c r="F36" s="251"/>
      <c r="G36" s="251"/>
      <c r="H36" s="251"/>
      <c r="I36" s="252">
        <v>0</v>
      </c>
      <c r="J36" s="252"/>
      <c r="K36" s="253"/>
    </row>
    <row r="37" spans="1:11" ht="12.75">
      <c r="A37" s="189" t="s">
        <v>180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3"/>
    </row>
    <row r="38" spans="1:11" ht="12.75">
      <c r="A38" s="189" t="s">
        <v>29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.75">
      <c r="A39" s="189" t="s">
        <v>30</v>
      </c>
      <c r="B39" s="190"/>
      <c r="C39" s="190"/>
      <c r="D39" s="190"/>
      <c r="E39" s="190"/>
      <c r="F39" s="190"/>
      <c r="G39" s="190"/>
      <c r="H39" s="190"/>
      <c r="I39" s="4">
        <v>30</v>
      </c>
      <c r="J39" s="8"/>
      <c r="K39" s="13"/>
    </row>
    <row r="40" spans="1:11" ht="12.75">
      <c r="A40" s="186" t="s">
        <v>51</v>
      </c>
      <c r="B40" s="187"/>
      <c r="C40" s="187"/>
      <c r="D40" s="187"/>
      <c r="E40" s="187"/>
      <c r="F40" s="187"/>
      <c r="G40" s="187"/>
      <c r="H40" s="18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9" t="s">
        <v>31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.75">
      <c r="A42" s="189" t="s">
        <v>32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.75">
      <c r="A43" s="189" t="s">
        <v>33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.75">
      <c r="A44" s="189" t="s">
        <v>34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/>
      <c r="K44" s="13"/>
    </row>
    <row r="45" spans="1:11" ht="12.75">
      <c r="A45" s="189" t="s">
        <v>35</v>
      </c>
      <c r="B45" s="190"/>
      <c r="C45" s="190"/>
      <c r="D45" s="190"/>
      <c r="E45" s="190"/>
      <c r="F45" s="190"/>
      <c r="G45" s="190"/>
      <c r="H45" s="190"/>
      <c r="I45" s="4">
        <v>36</v>
      </c>
      <c r="J45" s="8"/>
      <c r="K45" s="13"/>
    </row>
    <row r="46" spans="1:11" ht="12.75">
      <c r="A46" s="186" t="s">
        <v>154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6" t="s">
        <v>168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6" t="s">
        <v>169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6" t="s">
        <v>155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6" t="s">
        <v>15</v>
      </c>
      <c r="B50" s="187"/>
      <c r="C50" s="187"/>
      <c r="D50" s="187"/>
      <c r="E50" s="187"/>
      <c r="F50" s="187"/>
      <c r="G50" s="187"/>
      <c r="H50" s="18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6" t="s">
        <v>167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/>
      <c r="K51" s="13"/>
    </row>
    <row r="52" spans="1:11" ht="12.75">
      <c r="A52" s="186" t="s">
        <v>182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/>
      <c r="K52" s="13"/>
    </row>
    <row r="53" spans="1:11" ht="12.75">
      <c r="A53" s="186" t="s">
        <v>183</v>
      </c>
      <c r="B53" s="187"/>
      <c r="C53" s="187"/>
      <c r="D53" s="187"/>
      <c r="E53" s="187"/>
      <c r="F53" s="187"/>
      <c r="G53" s="187"/>
      <c r="H53" s="187"/>
      <c r="I53" s="4">
        <v>44</v>
      </c>
      <c r="J53" s="8"/>
      <c r="K53" s="13"/>
    </row>
    <row r="54" spans="1:11" ht="12.75">
      <c r="A54" s="202" t="s">
        <v>184</v>
      </c>
      <c r="B54" s="203"/>
      <c r="C54" s="203"/>
      <c r="D54" s="203"/>
      <c r="E54" s="203"/>
      <c r="F54" s="203"/>
      <c r="G54" s="203"/>
      <c r="H54" s="20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1" width="7.28125" style="98" customWidth="1"/>
    <col min="2" max="2" width="5.7109375" style="98" customWidth="1"/>
    <col min="3" max="3" width="7.421875" style="98" customWidth="1"/>
    <col min="4" max="4" width="9.140625" style="98" customWidth="1"/>
    <col min="5" max="5" width="10.28125" style="98" bestFit="1" customWidth="1"/>
    <col min="6" max="6" width="6.8515625" style="98" customWidth="1"/>
    <col min="7" max="7" width="9.140625" style="98" customWidth="1"/>
    <col min="8" max="8" width="2.7109375" style="98" customWidth="1"/>
    <col min="9" max="9" width="9.140625" style="98" customWidth="1"/>
    <col min="10" max="11" width="10.28125" style="98" customWidth="1"/>
    <col min="12" max="16384" width="9.140625" style="98" customWidth="1"/>
  </cols>
  <sheetData>
    <row r="1" spans="1:12" ht="12.75">
      <c r="A1" s="265" t="s">
        <v>292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97"/>
    </row>
    <row r="2" spans="1:12" ht="15.75">
      <c r="A2" s="95"/>
      <c r="B2" s="96"/>
      <c r="C2" s="275" t="s">
        <v>293</v>
      </c>
      <c r="D2" s="275"/>
      <c r="E2" s="100">
        <v>40909</v>
      </c>
      <c r="F2" s="99" t="s">
        <v>258</v>
      </c>
      <c r="G2" s="276">
        <v>41274</v>
      </c>
      <c r="H2" s="277"/>
      <c r="I2" s="96"/>
      <c r="J2" s="96"/>
      <c r="K2" s="96"/>
      <c r="L2" s="101"/>
    </row>
    <row r="3" spans="1:11" ht="24" thickBot="1">
      <c r="A3" s="278" t="s">
        <v>61</v>
      </c>
      <c r="B3" s="278"/>
      <c r="C3" s="278"/>
      <c r="D3" s="278"/>
      <c r="E3" s="278"/>
      <c r="F3" s="278"/>
      <c r="G3" s="278"/>
      <c r="H3" s="278"/>
      <c r="I3" s="102" t="s">
        <v>316</v>
      </c>
      <c r="J3" s="103" t="s">
        <v>156</v>
      </c>
      <c r="K3" s="103" t="s">
        <v>157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105">
        <v>2</v>
      </c>
      <c r="J4" s="104" t="s">
        <v>294</v>
      </c>
      <c r="K4" s="104" t="s">
        <v>295</v>
      </c>
    </row>
    <row r="5" spans="1:11" ht="12.75">
      <c r="A5" s="267" t="s">
        <v>296</v>
      </c>
      <c r="B5" s="268"/>
      <c r="C5" s="268"/>
      <c r="D5" s="268"/>
      <c r="E5" s="268"/>
      <c r="F5" s="268"/>
      <c r="G5" s="268"/>
      <c r="H5" s="268"/>
      <c r="I5" s="106">
        <v>1</v>
      </c>
      <c r="J5" s="107">
        <v>91193200</v>
      </c>
      <c r="K5" s="107">
        <v>91193200</v>
      </c>
    </row>
    <row r="6" spans="1:11" ht="12.75">
      <c r="A6" s="267" t="s">
        <v>297</v>
      </c>
      <c r="B6" s="268"/>
      <c r="C6" s="268"/>
      <c r="D6" s="268"/>
      <c r="E6" s="268"/>
      <c r="F6" s="268"/>
      <c r="G6" s="268"/>
      <c r="H6" s="268"/>
      <c r="I6" s="106">
        <v>2</v>
      </c>
      <c r="J6" s="108"/>
      <c r="K6" s="108"/>
    </row>
    <row r="7" spans="1:11" ht="12.75">
      <c r="A7" s="267" t="s">
        <v>298</v>
      </c>
      <c r="B7" s="268"/>
      <c r="C7" s="268"/>
      <c r="D7" s="268"/>
      <c r="E7" s="268"/>
      <c r="F7" s="268"/>
      <c r="G7" s="268"/>
      <c r="H7" s="268"/>
      <c r="I7" s="106">
        <v>3</v>
      </c>
      <c r="J7" s="108">
        <v>14526698</v>
      </c>
      <c r="K7" s="108">
        <v>14526698</v>
      </c>
    </row>
    <row r="8" spans="1:11" ht="12.75">
      <c r="A8" s="267" t="s">
        <v>299</v>
      </c>
      <c r="B8" s="268"/>
      <c r="C8" s="268"/>
      <c r="D8" s="268"/>
      <c r="E8" s="268"/>
      <c r="F8" s="268"/>
      <c r="G8" s="268"/>
      <c r="H8" s="268"/>
      <c r="I8" s="106">
        <v>4</v>
      </c>
      <c r="J8" s="108">
        <v>2607049</v>
      </c>
      <c r="K8" s="108">
        <v>3704630</v>
      </c>
    </row>
    <row r="9" spans="1:11" ht="12.75">
      <c r="A9" s="267" t="s">
        <v>300</v>
      </c>
      <c r="B9" s="268"/>
      <c r="C9" s="268"/>
      <c r="D9" s="268"/>
      <c r="E9" s="268"/>
      <c r="F9" s="268"/>
      <c r="G9" s="268"/>
      <c r="H9" s="268"/>
      <c r="I9" s="106">
        <v>5</v>
      </c>
      <c r="J9" s="108">
        <v>1097582</v>
      </c>
      <c r="K9" s="108">
        <v>1544013</v>
      </c>
    </row>
    <row r="10" spans="1:11" ht="12.75">
      <c r="A10" s="267" t="s">
        <v>301</v>
      </c>
      <c r="B10" s="268"/>
      <c r="C10" s="268"/>
      <c r="D10" s="268"/>
      <c r="E10" s="268"/>
      <c r="F10" s="268"/>
      <c r="G10" s="268"/>
      <c r="H10" s="268"/>
      <c r="I10" s="106">
        <v>6</v>
      </c>
      <c r="J10" s="108"/>
      <c r="K10" s="108"/>
    </row>
    <row r="11" spans="1:11" ht="12.75">
      <c r="A11" s="267" t="s">
        <v>302</v>
      </c>
      <c r="B11" s="268"/>
      <c r="C11" s="268"/>
      <c r="D11" s="268"/>
      <c r="E11" s="268"/>
      <c r="F11" s="268"/>
      <c r="G11" s="268"/>
      <c r="H11" s="268"/>
      <c r="I11" s="106">
        <v>7</v>
      </c>
      <c r="J11" s="108"/>
      <c r="K11" s="108"/>
    </row>
    <row r="12" spans="1:11" ht="12.75">
      <c r="A12" s="267" t="s">
        <v>303</v>
      </c>
      <c r="B12" s="268"/>
      <c r="C12" s="268"/>
      <c r="D12" s="268"/>
      <c r="E12" s="268"/>
      <c r="F12" s="268"/>
      <c r="G12" s="268"/>
      <c r="H12" s="268"/>
      <c r="I12" s="106">
        <v>8</v>
      </c>
      <c r="J12" s="108"/>
      <c r="K12" s="108"/>
    </row>
    <row r="13" spans="1:11" ht="12.75">
      <c r="A13" s="267" t="s">
        <v>304</v>
      </c>
      <c r="B13" s="268"/>
      <c r="C13" s="268"/>
      <c r="D13" s="268"/>
      <c r="E13" s="268"/>
      <c r="F13" s="268"/>
      <c r="G13" s="268"/>
      <c r="H13" s="268"/>
      <c r="I13" s="106">
        <v>9</v>
      </c>
      <c r="J13" s="108">
        <v>3785313</v>
      </c>
      <c r="K13" s="108">
        <v>3785313</v>
      </c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6">
        <v>10</v>
      </c>
      <c r="J14" s="109">
        <f>SUM(J5:J13)</f>
        <v>113209842</v>
      </c>
      <c r="K14" s="109">
        <f>SUM(K5:K13)</f>
        <v>114753854</v>
      </c>
    </row>
    <row r="15" spans="1:11" ht="12.75">
      <c r="A15" s="267" t="s">
        <v>306</v>
      </c>
      <c r="B15" s="268"/>
      <c r="C15" s="268"/>
      <c r="D15" s="268"/>
      <c r="E15" s="268"/>
      <c r="F15" s="268"/>
      <c r="G15" s="268"/>
      <c r="H15" s="268"/>
      <c r="I15" s="106">
        <v>11</v>
      </c>
      <c r="J15" s="108"/>
      <c r="K15" s="108"/>
    </row>
    <row r="16" spans="1:11" ht="12.75">
      <c r="A16" s="267" t="s">
        <v>307</v>
      </c>
      <c r="B16" s="268"/>
      <c r="C16" s="268"/>
      <c r="D16" s="268"/>
      <c r="E16" s="268"/>
      <c r="F16" s="268"/>
      <c r="G16" s="268"/>
      <c r="H16" s="268"/>
      <c r="I16" s="106">
        <v>12</v>
      </c>
      <c r="J16" s="108"/>
      <c r="K16" s="108"/>
    </row>
    <row r="17" spans="1:11" ht="12.75">
      <c r="A17" s="267" t="s">
        <v>308</v>
      </c>
      <c r="B17" s="268"/>
      <c r="C17" s="268"/>
      <c r="D17" s="268"/>
      <c r="E17" s="268"/>
      <c r="F17" s="268"/>
      <c r="G17" s="268"/>
      <c r="H17" s="268"/>
      <c r="I17" s="106">
        <v>13</v>
      </c>
      <c r="J17" s="108"/>
      <c r="K17" s="108"/>
    </row>
    <row r="18" spans="1:11" ht="12.75">
      <c r="A18" s="267" t="s">
        <v>309</v>
      </c>
      <c r="B18" s="268"/>
      <c r="C18" s="268"/>
      <c r="D18" s="268"/>
      <c r="E18" s="268"/>
      <c r="F18" s="268"/>
      <c r="G18" s="268"/>
      <c r="H18" s="268"/>
      <c r="I18" s="106">
        <v>14</v>
      </c>
      <c r="J18" s="108"/>
      <c r="K18" s="108"/>
    </row>
    <row r="19" spans="1:11" ht="12.75">
      <c r="A19" s="267" t="s">
        <v>310</v>
      </c>
      <c r="B19" s="268"/>
      <c r="C19" s="268"/>
      <c r="D19" s="268"/>
      <c r="E19" s="268"/>
      <c r="F19" s="268"/>
      <c r="G19" s="268"/>
      <c r="H19" s="268"/>
      <c r="I19" s="106">
        <v>15</v>
      </c>
      <c r="J19" s="108"/>
      <c r="K19" s="108"/>
    </row>
    <row r="20" spans="1:11" ht="12.75">
      <c r="A20" s="267" t="s">
        <v>311</v>
      </c>
      <c r="B20" s="268"/>
      <c r="C20" s="268"/>
      <c r="D20" s="268"/>
      <c r="E20" s="268"/>
      <c r="F20" s="268"/>
      <c r="G20" s="268"/>
      <c r="H20" s="268"/>
      <c r="I20" s="106">
        <v>16</v>
      </c>
      <c r="J20" s="108"/>
      <c r="K20" s="108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313</v>
      </c>
      <c r="B23" s="260"/>
      <c r="C23" s="260"/>
      <c r="D23" s="260"/>
      <c r="E23" s="260"/>
      <c r="F23" s="260"/>
      <c r="G23" s="260"/>
      <c r="H23" s="260"/>
      <c r="I23" s="111">
        <v>18</v>
      </c>
      <c r="J23" s="107"/>
      <c r="K23" s="107"/>
    </row>
    <row r="24" spans="1:11" ht="23.25" customHeight="1">
      <c r="A24" s="261" t="s">
        <v>314</v>
      </c>
      <c r="B24" s="262"/>
      <c r="C24" s="262"/>
      <c r="D24" s="262"/>
      <c r="E24" s="262"/>
      <c r="F24" s="262"/>
      <c r="G24" s="262"/>
      <c r="H24" s="262"/>
      <c r="I24" s="112">
        <v>19</v>
      </c>
      <c r="J24" s="110"/>
      <c r="K24" s="110"/>
    </row>
    <row r="25" spans="1:11" ht="30" customHeight="1">
      <c r="A25" s="263" t="s">
        <v>315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1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AntoniaP</cp:lastModifiedBy>
  <cp:lastPrinted>2013-02-15T07:52:40Z</cp:lastPrinted>
  <dcterms:created xsi:type="dcterms:W3CDTF">2008-10-17T11:51:54Z</dcterms:created>
  <dcterms:modified xsi:type="dcterms:W3CDTF">2013-04-15T08:16:04Z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