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<sst xmlns="http://schemas.openxmlformats.org/spreadsheetml/2006/main" count="396" uniqueCount="343">
  <si>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</si>
  <si>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</si>
  <si>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</si>
  <si>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</si>
  <si>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</si>
  <si>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</si>
  <si>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</si>
  <si>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</si>
  <si>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</si>
  <si>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</si>
  <si>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</si>
  <si>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</si>
  <si>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</si>
  <si>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</si>
  <si>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</si>
  <si>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</si>
  <si>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</si>
  <si>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</si>
  <si>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</si>
  <si>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</si>
  <si>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</si>
  <si>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</si>
  <si>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</si>
  <si>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</si>
  <si>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</si>
  <si>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</si>
  <si>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</si>
  <si>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</si>
  <si>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</si>
  <si>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</si>
  <si>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</si>
  <si>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</si>
  <si>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</si>
  <si>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</si>
  <si>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</si>
  <si>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</si>
  <si>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</si>
  <si>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</si>
  <si>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</si>
  <si>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</si>
  <si>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</si>
  <si>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</si>
  <si>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</si>
  <si>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</si>
  <si>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</si>
  <si>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</si>
  <si>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</si>
  <si>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</si>
  <si>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</si>
  <si>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</si>
  <si>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</si>
  <si>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</si>
  <si>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</si>
  <si>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</si>
  <si>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</si>
  <si>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</si>
  <si>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</si>
  <si>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</si>
  <si>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</si>
  <si>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</si>
  <si>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</si>
  <si>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</si>
  <si>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</si>
  <si>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</si>
  <si>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</si>
  <si>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</si>
  <si>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</si>
  <si>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</si>
  <si>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</si>
  <si>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</si>
  <si>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</si>
  <si>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</si>
  <si>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</si>
  <si>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</si>
  <si>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</si>
  <si>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</si>
  <si>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</si>
  <si>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</si>
  <si>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</si>
  <si>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</si>
  <si>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</si>
  <si>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</si>
  <si>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</si>
  <si>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</si>
  <si>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</si>
  <si>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</si>
  <si>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</si>
  <si>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</si>
  <si>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</si>
  <si>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</si>
  <si>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</si>
  <si>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</si>
  <si>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</si>
  <si>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</si>
  <si>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</si>
  <si>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</si>
  <si>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</si>
  <si>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</si>
  <si>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</si>
  <si>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</si>
  <si>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</si>
  <si>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</si>
  <si>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</si>
  <si>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</si>
  <si>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</si>
  <si>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</si>
  <si>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</si>
  <si>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</si>
  <si>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</si>
  <si>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</si>
  <si>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</si>
  <si>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</si>
  <si>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</si>
  <si>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</si>
  <si>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</si>
  <si>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</si>
  <si>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</si>
  <si>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</si>
  <si>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</si>
  <si>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</si>
  <si>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</si>
  <si>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</si>
  <si>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</si>
  <si>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</si>
  <si>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</si>
  <si>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</si>
  <si>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</si>
  <si>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</si>
  <si>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</si>
  <si>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</si>
  <si>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</si>
  <si>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</si>
  <si>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</si>
  <si>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</si>
  <si>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</si>
  <si>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</si>
  <si>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</si>
  <si>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</si>
  <si>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</si>
  <si>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</si>
  <si>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</si>
  <si>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</si>
  <si>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</si>
  <si>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</si>
  <si>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</si>
  <si>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</si>
  <si>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</si>
  <si>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</si>
  <si>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</si>
  <si>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</si>
  <si>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</si>
  <si>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</si>
  <si>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</si>
  <si>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</si>
  <si>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</si>
  <si>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</si>
  <si>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</si>
  <si>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</si>
  <si>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</si>
  <si>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</si>
  <si>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</si>
  <si>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</si>
  <si>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</si>
  <si>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</si>
  <si>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</si>
  <si>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</si>
  <si>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</si>
  <si>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</si>
  <si>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</si>
  <si>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</si>
  <si>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</si>
  <si>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</si>
  <si>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</si>
  <si>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</si>
  <si>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</si>
  <si>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</si>
  <si>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</si>
  <si>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</si>
  <si>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</si>
  <si>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</si>
  <si>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</si>
  <si>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</si>
  <si>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</si>
  <si>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</si>
  <si>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</si>
  <si>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</si>
  <si>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</si>
  <si>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</si>
  <si>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</si>
  <si>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</si>
  <si>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</si>
  <si>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</si>
  <si>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</si>
  <si>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</si>
  <si>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</si>
  <si>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</si>
  <si>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</si>
  <si>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</si>
  <si>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</si>
  <si>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</si>
  <si>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</si>
  <si>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</si>
  <si>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</si>
  <si>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</si>
  <si>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</si>
  <si>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</si>
  <si>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</si>
  <si>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</si>
  <si>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</si>
  <si>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</si>
  <si>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</si>
  <si>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</si>
  <si>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</si>
  <si>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</si>
  <si>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</si>
  <si>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</si>
  <si>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</si>
  <si>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</si>
  <si>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</si>
  <si>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</si>
  <si>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</si>
  <si>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</si>
  <si>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</si>
  <si>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</si>
  <si>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</si>
  <si>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</si>
  <si>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</si>
  <si>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</si>
  <si>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</si>
  <si>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</si>
  <si>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</si>
  <si>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</si>
  <si>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</si>
  <si>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</si>
  <si>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</si>
  <si>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</si>
  <si>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</si>
  <si>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</si>
  <si>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</si>
  <si>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</si>
  <si>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</si>
  <si>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</si>
  <si>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</si>
  <si>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</si>
  <si>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</si>
  <si>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</si>
  <si>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</si>
  <si>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</si>
  <si>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</si>
  <si>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</si>
  <si>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</si>
  <si>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</si>
  <si>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</si>
  <si>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</si>
  <si>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</si>
  <si>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</si>
  <si>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</si>
  <si>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</si>
  <si>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</si>
  <si>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</si>
  <si>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</si>
  <si>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</si>
  <si>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</si>
  <si>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</si>
  <si>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</si>
  <si>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</si>
  <si>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</si>
  <si>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</si>
  <si>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</si>
  <si>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</si>
  <si>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</si>
  <si>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</si>
  <si>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</si>
  <si>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</si>
  <si>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</si>
  <si>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</si>
  <si>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</si>
  <si>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</si>
  <si>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</si>
  <si>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</si>
  <si>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</si>
  <si>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</si>
  <si>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</si>
  <si>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</si>
  <si>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</si>
  <si>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</si>
  <si>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</si>
  <si>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</si>
  <si>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</si>
  <si>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</si>
  <si>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</si>
  <si>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</si>
  <si>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</si>
  <si>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</si>
  <si>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</si>
  <si>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</si>
  <si>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</si>
  <si>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</si>
  <si>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</si>
  <si>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</si>
  <si>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</si>
  <si>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</si>
  <si>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</si>
  <si>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</si>
  <si>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</si>
  <si>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</si>
  <si>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</si>
  <si>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</si>
  <si>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</si>
  <si>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</si>
  <si>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</si>
  <si>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</si>
  <si>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</si>
  <si>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</si>
  <si>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</si>
  <si>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</si>
  <si>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</si>
  <si>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</si>
  <si>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</si>
  <si>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</si>
  <si>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</si>
  <si>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</si>
  <si>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</si>
  <si>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</si>
  <si>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</si>
  <si>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</si>
  <si>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</si>
  <si>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</si>
  <si>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</si>
  <si>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</si>
  <si>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Bjelovarsko-bilogorska</t>
  </si>
  <si>
    <t>NE</t>
  </si>
  <si>
    <t>1072</t>
  </si>
  <si>
    <t>Čepelja Dora</t>
  </si>
  <si>
    <t>043492242</t>
  </si>
  <si>
    <t>043492205</t>
  </si>
  <si>
    <t>racunovodstvo@koestlin.hr</t>
  </si>
  <si>
    <t>Pajić Krešimir</t>
  </si>
  <si>
    <t>Obveznik: KOESTLIN d.d._____________________________________________________________</t>
  </si>
  <si>
    <t>stanje na dan 31.03.2012.</t>
  </si>
  <si>
    <t>u razdoblju 01.01.2012. do 31.03.2012.</t>
  </si>
  <si>
    <t>01.01.2012.</t>
  </si>
  <si>
    <t>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</si>
</sst>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21" sqref="G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2" t="s">
        <v>249</v>
      </c>
      <c r="B2" s="153"/>
      <c r="C2" s="153"/>
      <c r="D2" s="15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5" t="s">
        <v>317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0" t="s">
        <v>252</v>
      </c>
      <c r="B8" s="161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7" t="s">
        <v>253</v>
      </c>
      <c r="B10" s="148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9"/>
      <c r="B11" s="14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62" t="s">
        <v>326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65">
        <v>43000</v>
      </c>
      <c r="D14" s="166"/>
      <c r="E14" s="16"/>
      <c r="F14" s="162" t="s">
        <v>327</v>
      </c>
      <c r="G14" s="163"/>
      <c r="H14" s="163"/>
      <c r="I14" s="16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62" t="s">
        <v>328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67"/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67" t="s">
        <v>329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24</v>
      </c>
      <c r="D22" s="170" t="s">
        <v>327</v>
      </c>
      <c r="E22" s="171"/>
      <c r="F22" s="172"/>
      <c r="G22" s="158"/>
      <c r="H22" s="17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7</v>
      </c>
      <c r="D24" s="162" t="s">
        <v>330</v>
      </c>
      <c r="E24" s="174"/>
      <c r="F24" s="174"/>
      <c r="G24" s="175"/>
      <c r="H24" s="51" t="s">
        <v>261</v>
      </c>
      <c r="I24" s="122">
        <v>438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331</v>
      </c>
      <c r="D26" s="25"/>
      <c r="E26" s="33"/>
      <c r="F26" s="24"/>
      <c r="G26" s="143" t="s">
        <v>263</v>
      </c>
      <c r="H26" s="159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4" t="s">
        <v>264</v>
      </c>
      <c r="B28" s="145"/>
      <c r="C28" s="146"/>
      <c r="D28" s="146"/>
      <c r="E28" s="140" t="s">
        <v>265</v>
      </c>
      <c r="F28" s="141"/>
      <c r="G28" s="141"/>
      <c r="H28" s="142" t="s">
        <v>266</v>
      </c>
      <c r="I28" s="13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2"/>
      <c r="B30" s="133"/>
      <c r="C30" s="133"/>
      <c r="D30" s="134"/>
      <c r="E30" s="132"/>
      <c r="F30" s="133"/>
      <c r="G30" s="13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35"/>
      <c r="E31" s="135"/>
      <c r="F31" s="135"/>
      <c r="G31" s="136"/>
      <c r="H31" s="16"/>
      <c r="I31" s="101"/>
      <c r="J31" s="10"/>
      <c r="K31" s="10"/>
      <c r="L31" s="10"/>
    </row>
    <row r="32" spans="1:12" ht="12.75">
      <c r="A32" s="132"/>
      <c r="B32" s="133"/>
      <c r="C32" s="133"/>
      <c r="D32" s="134"/>
      <c r="E32" s="132"/>
      <c r="F32" s="133"/>
      <c r="G32" s="13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32"/>
      <c r="B34" s="133"/>
      <c r="C34" s="133"/>
      <c r="D34" s="134"/>
      <c r="E34" s="132"/>
      <c r="F34" s="133"/>
      <c r="G34" s="13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32"/>
      <c r="B36" s="133"/>
      <c r="C36" s="133"/>
      <c r="D36" s="134"/>
      <c r="E36" s="132"/>
      <c r="F36" s="133"/>
      <c r="G36" s="133"/>
      <c r="H36" s="150"/>
      <c r="I36" s="151"/>
      <c r="J36" s="10"/>
      <c r="K36" s="10"/>
      <c r="L36" s="10"/>
    </row>
    <row r="37" spans="1:12" ht="12.75">
      <c r="A37" s="103"/>
      <c r="B37" s="30"/>
      <c r="C37" s="128"/>
      <c r="D37" s="129"/>
      <c r="E37" s="16"/>
      <c r="F37" s="128"/>
      <c r="G37" s="129"/>
      <c r="H37" s="16"/>
      <c r="I37" s="95"/>
      <c r="J37" s="10"/>
      <c r="K37" s="10"/>
      <c r="L37" s="10"/>
    </row>
    <row r="38" spans="1:12" ht="12.75">
      <c r="A38" s="132"/>
      <c r="B38" s="133"/>
      <c r="C38" s="133"/>
      <c r="D38" s="134"/>
      <c r="E38" s="132"/>
      <c r="F38" s="133"/>
      <c r="G38" s="13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2"/>
      <c r="B40" s="133"/>
      <c r="C40" s="133"/>
      <c r="D40" s="134"/>
      <c r="E40" s="132"/>
      <c r="F40" s="133"/>
      <c r="G40" s="13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7" t="s">
        <v>267</v>
      </c>
      <c r="B44" s="181"/>
      <c r="C44" s="150"/>
      <c r="D44" s="151"/>
      <c r="E44" s="26"/>
      <c r="F44" s="162"/>
      <c r="G44" s="133"/>
      <c r="H44" s="133"/>
      <c r="I44" s="134"/>
      <c r="J44" s="10"/>
      <c r="K44" s="10"/>
      <c r="L44" s="10"/>
    </row>
    <row r="45" spans="1:12" ht="12.75">
      <c r="A45" s="103"/>
      <c r="B45" s="30"/>
      <c r="C45" s="128"/>
      <c r="D45" s="129"/>
      <c r="E45" s="16"/>
      <c r="F45" s="128"/>
      <c r="G45" s="130"/>
      <c r="H45" s="35"/>
      <c r="I45" s="107"/>
      <c r="J45" s="10"/>
      <c r="K45" s="10"/>
      <c r="L45" s="10"/>
    </row>
    <row r="46" spans="1:12" ht="12.75">
      <c r="A46" s="147" t="s">
        <v>268</v>
      </c>
      <c r="B46" s="181"/>
      <c r="C46" s="162" t="s">
        <v>333</v>
      </c>
      <c r="D46" s="131"/>
      <c r="E46" s="131"/>
      <c r="F46" s="131"/>
      <c r="G46" s="131"/>
      <c r="H46" s="131"/>
      <c r="I46" s="17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7" t="s">
        <v>270</v>
      </c>
      <c r="B48" s="181"/>
      <c r="C48" s="182" t="s">
        <v>334</v>
      </c>
      <c r="D48" s="183"/>
      <c r="E48" s="184"/>
      <c r="F48" s="16"/>
      <c r="G48" s="51" t="s">
        <v>271</v>
      </c>
      <c r="H48" s="182" t="s">
        <v>335</v>
      </c>
      <c r="I48" s="18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7" t="s">
        <v>257</v>
      </c>
      <c r="B50" s="181"/>
      <c r="C50" s="187" t="s">
        <v>336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82" t="s">
        <v>337</v>
      </c>
      <c r="D52" s="183"/>
      <c r="E52" s="183"/>
      <c r="F52" s="183"/>
      <c r="G52" s="183"/>
      <c r="H52" s="183"/>
      <c r="I52" s="164"/>
      <c r="J52" s="10"/>
      <c r="K52" s="10"/>
      <c r="L52" s="10"/>
    </row>
    <row r="53" spans="1:12" ht="12.75">
      <c r="A53" s="108"/>
      <c r="B53" s="20"/>
      <c r="C53" s="177" t="s">
        <v>273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274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307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319</v>
      </c>
      <c r="K4" s="60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90490703.32</v>
      </c>
      <c r="K8" s="53">
        <f>K9+K16+K26+K35+K39</f>
        <v>84626028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145511.32</v>
      </c>
      <c r="K9" s="53">
        <f>SUM(K10:K15)</f>
        <v>617329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145511.32</v>
      </c>
      <c r="K11" s="7">
        <v>617329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71791247</v>
      </c>
      <c r="K16" s="53">
        <f>SUM(K17:K25)</f>
        <v>65454754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3882620</v>
      </c>
      <c r="K17" s="7">
        <v>3882620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41594622</v>
      </c>
      <c r="K18" s="7">
        <v>39431800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24790863</v>
      </c>
      <c r="K19" s="7">
        <v>20469749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1081242</v>
      </c>
      <c r="K20" s="7">
        <v>917329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441900</v>
      </c>
      <c r="K23" s="7">
        <v>753256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18553945</v>
      </c>
      <c r="K26" s="53">
        <f>SUM(K27:K34)</f>
        <v>18553945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12664717</v>
      </c>
      <c r="K28" s="7">
        <v>12664717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16473</v>
      </c>
      <c r="K29" s="7">
        <v>16473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5779295</v>
      </c>
      <c r="K31" s="7">
        <v>5779295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93460</v>
      </c>
      <c r="K32" s="7">
        <v>93460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132074451</v>
      </c>
      <c r="K40" s="53">
        <f>K41+K49+K56+K64</f>
        <v>140258698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29476910</v>
      </c>
      <c r="K41" s="53">
        <f>SUM(K42:K48)</f>
        <v>23040107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15322824</v>
      </c>
      <c r="K42" s="7">
        <v>12716268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2973897</v>
      </c>
      <c r="K43" s="7">
        <v>2348325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7073603</v>
      </c>
      <c r="K44" s="7">
        <v>6687816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1616977</v>
      </c>
      <c r="K45" s="7">
        <v>1282469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2489609</v>
      </c>
      <c r="K46" s="7">
        <v>5229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69381673</v>
      </c>
      <c r="K49" s="53">
        <f>SUM(K50:K55)</f>
        <v>82048475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410743</v>
      </c>
      <c r="K50" s="7">
        <v>254346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65080478</v>
      </c>
      <c r="K51" s="7">
        <v>77779282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132277</v>
      </c>
      <c r="K53" s="7">
        <v>148903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3740838</v>
      </c>
      <c r="K54" s="7">
        <v>3854643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17337</v>
      </c>
      <c r="K55" s="7">
        <v>11301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31417001</v>
      </c>
      <c r="K56" s="53">
        <f>SUM(K57:K63)</f>
        <v>33335717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3000000</v>
      </c>
      <c r="K58" s="7">
        <v>3000000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>
        <v>240000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1500000</v>
      </c>
      <c r="K62" s="7">
        <v>1500000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26917001</v>
      </c>
      <c r="K63" s="7">
        <v>28595717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1798867</v>
      </c>
      <c r="K64" s="7">
        <v>1834399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740716</v>
      </c>
      <c r="K65" s="7">
        <v>184759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223305870.32</v>
      </c>
      <c r="K66" s="53">
        <f>K7+K8+K40+K65</f>
        <v>225069485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112511956</v>
      </c>
      <c r="K69" s="54">
        <f>K70+K71+K72+K78+K79+K82+K85</f>
        <v>116876136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91193200</v>
      </c>
      <c r="K70" s="7">
        <v>91193200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43482957</v>
      </c>
      <c r="K72" s="53">
        <f>K73+K74-K75+K76+K77</f>
        <v>14526698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4559660</v>
      </c>
      <c r="K73" s="7">
        <v>4559660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38923297</v>
      </c>
      <c r="K77" s="7">
        <v>9967038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3785313</v>
      </c>
      <c r="K78" s="7">
        <v>3785313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-26349210</v>
      </c>
      <c r="K79" s="53">
        <f>K80-K81</f>
        <v>3704630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2607049</v>
      </c>
      <c r="K80" s="7">
        <v>3704630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28956259</v>
      </c>
      <c r="K81" s="7"/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399696</v>
      </c>
      <c r="K82" s="53">
        <f>K83-K84</f>
        <v>3666295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399696</v>
      </c>
      <c r="K83" s="7">
        <v>3666295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46453137</v>
      </c>
      <c r="K90" s="53">
        <f>SUM(K91:K99)</f>
        <v>43393843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44185170</v>
      </c>
      <c r="K93" s="7">
        <v>42064410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2267967</v>
      </c>
      <c r="K95" s="7">
        <v>1329433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63079211</v>
      </c>
      <c r="K100" s="53">
        <f>SUM(K101:K112)</f>
        <v>63739406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103966</v>
      </c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15762202</v>
      </c>
      <c r="K103" s="7">
        <v>12499246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33837051</v>
      </c>
      <c r="K105" s="7">
        <v>37166303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8297358</v>
      </c>
      <c r="K106" s="7">
        <v>9100000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1655277</v>
      </c>
      <c r="K108" s="7">
        <v>1612288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2613135</v>
      </c>
      <c r="K109" s="7">
        <v>2781281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37308</v>
      </c>
      <c r="K110" s="7">
        <v>37308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772914</v>
      </c>
      <c r="K112" s="7">
        <v>542980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1001566</v>
      </c>
      <c r="K113" s="7">
        <v>1060100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223045870</v>
      </c>
      <c r="K114" s="53">
        <f>K69+K86+K90+K100+K113</f>
        <v>225069485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326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39359050</v>
      </c>
      <c r="K7" s="54">
        <f>SUM(K8:K9)</f>
        <v>39359050</v>
      </c>
      <c r="L7" s="54">
        <f>SUM(L8:L9)</f>
        <v>49316391</v>
      </c>
      <c r="M7" s="54">
        <f>SUM(M8:M9)</f>
        <v>49316391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37609381</v>
      </c>
      <c r="K8" s="7">
        <v>37609381</v>
      </c>
      <c r="L8" s="7">
        <v>42255209</v>
      </c>
      <c r="M8" s="7">
        <v>42255209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1749669</v>
      </c>
      <c r="K9" s="7">
        <v>1749669</v>
      </c>
      <c r="L9" s="7">
        <v>7061182</v>
      </c>
      <c r="M9" s="7">
        <v>7061182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38686816</v>
      </c>
      <c r="K10" s="53">
        <f>K11+K12+K16+K20+K21+K22+K25+K26</f>
        <v>38686816</v>
      </c>
      <c r="L10" s="53">
        <f>L11+L12+L16+L20+L21+L22+L25+L26</f>
        <v>45665170</v>
      </c>
      <c r="M10" s="53">
        <f>M11+M12+M16+M20+M21+M22+M25+M26</f>
        <v>45665170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-2193601</v>
      </c>
      <c r="K11" s="7">
        <v>-2193601</v>
      </c>
      <c r="L11" s="7">
        <v>73698</v>
      </c>
      <c r="M11" s="7">
        <v>73698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31417719</v>
      </c>
      <c r="K12" s="53">
        <f>SUM(K13:K15)</f>
        <v>31417719</v>
      </c>
      <c r="L12" s="53">
        <f>SUM(L13:L15)</f>
        <v>36620909</v>
      </c>
      <c r="M12" s="53">
        <f>SUM(M13:M15)</f>
        <v>36620909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26543547</v>
      </c>
      <c r="K13" s="7">
        <v>26543547</v>
      </c>
      <c r="L13" s="7">
        <v>27364969</v>
      </c>
      <c r="M13" s="7">
        <v>27364969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300863</v>
      </c>
      <c r="K14" s="7">
        <v>300863</v>
      </c>
      <c r="L14" s="7">
        <v>3816059</v>
      </c>
      <c r="M14" s="7">
        <v>3816059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4573309</v>
      </c>
      <c r="K15" s="7">
        <v>4573309</v>
      </c>
      <c r="L15" s="7">
        <v>5439881</v>
      </c>
      <c r="M15" s="7">
        <v>5439881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6188886</v>
      </c>
      <c r="K16" s="53">
        <f>SUM(K17:K19)</f>
        <v>6188886</v>
      </c>
      <c r="L16" s="53">
        <f>SUM(L17:L19)</f>
        <v>5788208</v>
      </c>
      <c r="M16" s="53">
        <f>SUM(M17:M19)</f>
        <v>5788208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3994749</v>
      </c>
      <c r="K17" s="7">
        <v>3994749</v>
      </c>
      <c r="L17" s="7">
        <v>3750041</v>
      </c>
      <c r="M17" s="7">
        <v>3750041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1279238</v>
      </c>
      <c r="K18" s="7">
        <v>1279238</v>
      </c>
      <c r="L18" s="7">
        <v>1190060</v>
      </c>
      <c r="M18" s="7">
        <v>1190060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914899</v>
      </c>
      <c r="K19" s="7">
        <v>914899</v>
      </c>
      <c r="L19" s="7">
        <v>848107</v>
      </c>
      <c r="M19" s="7">
        <v>848107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1881045</v>
      </c>
      <c r="K20" s="7">
        <v>1881045</v>
      </c>
      <c r="L20" s="7">
        <v>1796573</v>
      </c>
      <c r="M20" s="7">
        <v>1796573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1392767</v>
      </c>
      <c r="K21" s="7">
        <v>1392767</v>
      </c>
      <c r="L21" s="7">
        <v>1385782</v>
      </c>
      <c r="M21" s="7">
        <v>1385782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699276</v>
      </c>
      <c r="K27" s="53">
        <f>SUM(K28:K32)</f>
        <v>699276</v>
      </c>
      <c r="L27" s="53">
        <f>SUM(L28:L32)</f>
        <v>1076147</v>
      </c>
      <c r="M27" s="53">
        <f>SUM(M28:M32)</f>
        <v>1076147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218596</v>
      </c>
      <c r="K28" s="7">
        <v>218596</v>
      </c>
      <c r="L28" s="7">
        <v>624340</v>
      </c>
      <c r="M28" s="7">
        <v>624340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480680</v>
      </c>
      <c r="K29" s="7">
        <v>480680</v>
      </c>
      <c r="L29" s="7">
        <v>451807</v>
      </c>
      <c r="M29" s="7">
        <v>451807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971814</v>
      </c>
      <c r="K33" s="53">
        <f>SUM(K34:K37)</f>
        <v>971814</v>
      </c>
      <c r="L33" s="53">
        <f>SUM(L34:L37)</f>
        <v>1061073</v>
      </c>
      <c r="M33" s="53">
        <f>SUM(M34:M37)</f>
        <v>1061073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971814</v>
      </c>
      <c r="K35" s="7">
        <v>971814</v>
      </c>
      <c r="L35" s="7">
        <v>1061073</v>
      </c>
      <c r="M35" s="7">
        <v>1061073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40058326</v>
      </c>
      <c r="K42" s="53">
        <f>K7+K27+K38+K40</f>
        <v>40058326</v>
      </c>
      <c r="L42" s="53">
        <f>L7+L27+L38+L40</f>
        <v>50392538</v>
      </c>
      <c r="M42" s="53">
        <f>M7+M27+M38+M40</f>
        <v>50392538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39658630</v>
      </c>
      <c r="K43" s="53">
        <f>K10+K33+K39+K41</f>
        <v>39658630</v>
      </c>
      <c r="L43" s="53">
        <f>L10+L33+L39+L41</f>
        <v>46726243</v>
      </c>
      <c r="M43" s="53">
        <f>M10+M33+M39+M41</f>
        <v>46726243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399696</v>
      </c>
      <c r="K44" s="53">
        <f>K42-K43</f>
        <v>399696</v>
      </c>
      <c r="L44" s="53">
        <f>L42-L43</f>
        <v>3666295</v>
      </c>
      <c r="M44" s="53">
        <f>M42-M43</f>
        <v>3666295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399696</v>
      </c>
      <c r="K45" s="53">
        <f>IF(K42&gt;K43,K42-K43,0)</f>
        <v>399696</v>
      </c>
      <c r="L45" s="53">
        <f>IF(L42&gt;L43,L42-L43,0)</f>
        <v>3666295</v>
      </c>
      <c r="M45" s="53">
        <f>IF(M42&gt;M43,M42-M43,0)</f>
        <v>3666295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399696</v>
      </c>
      <c r="K48" s="53">
        <f>K44-K47</f>
        <v>399696</v>
      </c>
      <c r="L48" s="53">
        <f>L44-L47</f>
        <v>3666295</v>
      </c>
      <c r="M48" s="53">
        <f>M44-M47</f>
        <v>3666295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399696</v>
      </c>
      <c r="K49" s="53">
        <f>IF(K48&gt;0,K48,0)</f>
        <v>399696</v>
      </c>
      <c r="L49" s="53">
        <f>IF(L48&gt;0,L48,0)</f>
        <v>3666295</v>
      </c>
      <c r="M49" s="53">
        <f>IF(M48&gt;0,M48,0)</f>
        <v>3666295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399696</v>
      </c>
      <c r="K56" s="6">
        <v>399696</v>
      </c>
      <c r="L56" s="6">
        <v>3666295</v>
      </c>
      <c r="M56" s="6">
        <v>3666295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399696</v>
      </c>
      <c r="K67" s="61">
        <f>K56+K66</f>
        <v>399696</v>
      </c>
      <c r="L67" s="61">
        <f>L56+L66</f>
        <v>3666295</v>
      </c>
      <c r="M67" s="61">
        <f>M56+M66</f>
        <v>3666295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399696</v>
      </c>
      <c r="K7" s="7">
        <v>3666295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1881045</v>
      </c>
      <c r="K8" s="7">
        <v>1796573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>
        <v>1376118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5982965</v>
      </c>
      <c r="K11" s="7">
        <v>1416950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542448</v>
      </c>
      <c r="K12" s="7">
        <v>2170687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8806154</v>
      </c>
      <c r="K13" s="53">
        <f>SUM(K7:K12)</f>
        <v>10426623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5710779</v>
      </c>
      <c r="K14" s="7">
        <v>6985865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2957903</v>
      </c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2211454</v>
      </c>
      <c r="K17" s="7">
        <v>2079635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10880136</v>
      </c>
      <c r="K18" s="53">
        <f>SUM(K14:K17)</f>
        <v>9065500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1361123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2073982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>
        <v>346162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346162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148593</v>
      </c>
      <c r="K28" s="7"/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148593</v>
      </c>
      <c r="K31" s="53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346162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148593</v>
      </c>
      <c r="K33" s="53">
        <f>IF(K31&gt;K27,K31-K27,0)</f>
        <v>0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>
        <v>2818500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7285080</v>
      </c>
      <c r="K37" s="7">
        <v>1765387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7285080</v>
      </c>
      <c r="K38" s="53">
        <f>SUM(K35:K37)</f>
        <v>4583887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3452388</v>
      </c>
      <c r="K39" s="7">
        <v>5599196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3452388</v>
      </c>
      <c r="K44" s="53">
        <f>SUM(K39:K43)</f>
        <v>5599196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3832692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/>
      <c r="K46" s="53">
        <f>IF(K44&gt;K38,K44-K38,0)</f>
        <v>1015309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v>3832692</v>
      </c>
      <c r="K47" s="53">
        <v>1707285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v>2222575</v>
      </c>
      <c r="K48" s="53">
        <v>1015309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188750</v>
      </c>
      <c r="K49" s="7">
        <v>1142423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1610117</v>
      </c>
      <c r="K50" s="7">
        <v>691976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1798867</v>
      </c>
      <c r="K52" s="61">
        <f>K49+K50-K51</f>
        <v>1834399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6" sqref="K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282</v>
      </c>
      <c r="D2" s="271"/>
      <c r="E2" s="77" t="s">
        <v>341</v>
      </c>
      <c r="F2" s="43" t="s">
        <v>250</v>
      </c>
      <c r="G2" s="272" t="s">
        <v>342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91193200</v>
      </c>
      <c r="K5" s="45">
        <v>91193200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43482957</v>
      </c>
      <c r="K7" s="46">
        <v>14526698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2607049</v>
      </c>
      <c r="K8" s="46">
        <v>3704631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399696</v>
      </c>
      <c r="K9" s="46">
        <v>3666295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137682902</v>
      </c>
      <c r="K14" s="79">
        <f>SUM(K5:K13)</f>
        <v>113090824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AntoniaP</cp:lastModifiedBy>
  <cp:lastPrinted>2011-03-28T11:17:39Z</cp:lastPrinted>
  <dcterms:created xsi:type="dcterms:W3CDTF">2008-10-17T11:51:54Z</dcterms:created>
  <dcterms:modified xsi:type="dcterms:W3CDTF">2012-04-26T13:30:18Z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