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<sst xmlns="http://schemas.openxmlformats.org/spreadsheetml/2006/main" count="339" uniqueCount="307">
  <si>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</si>
  <si>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</si>
  <si>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</si>
  <si>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</si>
  <si>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</si>
  <si>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</si>
  <si>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</si>
  <si>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</si>
  <si>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</si>
  <si>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</si>
  <si>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</si>
  <si>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</si>
  <si>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</si>
  <si>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</si>
  <si>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</si>
  <si>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</si>
  <si>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</si>
  <si>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</si>
  <si>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</si>
  <si>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</si>
  <si>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</si>
  <si>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</si>
  <si>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</si>
  <si>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</si>
  <si>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</si>
  <si>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</si>
  <si>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</si>
  <si>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</si>
  <si>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</si>
  <si>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</si>
  <si>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</si>
  <si>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</si>
  <si>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</si>
  <si>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</si>
  <si>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</si>
  <si>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</si>
  <si>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</si>
  <si>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</si>
  <si>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</si>
  <si>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</si>
  <si>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</si>
  <si>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</si>
  <si>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</si>
  <si>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</si>
  <si>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</si>
  <si>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</si>
  <si>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</si>
  <si>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</si>
  <si>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</si>
  <si>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</si>
  <si>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</si>
  <si>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</si>
  <si>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</si>
  <si>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</si>
  <si>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</si>
  <si>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</si>
  <si>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</si>
  <si>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</si>
  <si>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</si>
  <si>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</si>
  <si>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</si>
  <si>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</si>
  <si>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</si>
  <si>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</si>
  <si>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</si>
  <si>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</si>
  <si>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</si>
  <si>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</si>
  <si>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</si>
  <si>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</si>
  <si>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</si>
  <si>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</si>
  <si>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</si>
  <si>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</si>
  <si>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</si>
  <si>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</si>
  <si>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</si>
  <si>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</si>
  <si>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</si>
  <si>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</si>
  <si>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</si>
  <si>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</si>
  <si>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</si>
  <si>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</si>
  <si>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</si>
  <si>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</si>
  <si>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</si>
  <si>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</si>
  <si>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</si>
  <si>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</si>
  <si>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</si>
  <si>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</si>
  <si>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</si>
  <si>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</si>
  <si>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</si>
  <si>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</si>
  <si>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</si>
  <si>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</si>
  <si>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</si>
  <si>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</si>
  <si>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</si>
  <si>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</si>
  <si>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</si>
  <si>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</si>
  <si>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</si>
  <si>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</si>
  <si>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</si>
  <si>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</si>
  <si>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</si>
  <si>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</si>
  <si>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</si>
  <si>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</si>
  <si>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</si>
  <si>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</si>
  <si>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</si>
  <si>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</si>
  <si>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</si>
  <si>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</si>
  <si>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</si>
  <si>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</si>
  <si>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</si>
  <si>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</si>
  <si>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</si>
  <si>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</si>
  <si>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</si>
  <si>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</si>
  <si>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</si>
  <si>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</si>
  <si>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</si>
  <si>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</si>
  <si>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</si>
  <si>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</si>
  <si>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</si>
  <si>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</si>
  <si>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</si>
  <si>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</si>
  <si>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</si>
  <si>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</si>
  <si>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</si>
  <si>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</si>
  <si>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</si>
  <si>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</si>
  <si>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</si>
  <si>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</si>
  <si>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</si>
  <si>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</si>
  <si>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</si>
  <si>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</si>
  <si>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</si>
  <si>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</si>
  <si>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</si>
  <si>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</si>
  <si>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</si>
  <si>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</si>
  <si>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</si>
  <si>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</si>
  <si>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</si>
  <si>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</si>
  <si>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</si>
  <si>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</si>
  <si>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</si>
  <si>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</si>
  <si>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</si>
  <si>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</si>
  <si>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</si>
  <si>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</si>
  <si>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</si>
  <si>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</si>
  <si>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</si>
  <si>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</si>
  <si>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</si>
  <si>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</si>
  <si>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</si>
  <si>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</si>
  <si>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</si>
  <si>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</si>
  <si>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</si>
  <si>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</si>
  <si>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</si>
  <si>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</si>
  <si>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</si>
  <si>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</si>
  <si>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</si>
  <si>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</si>
  <si>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</si>
  <si>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</si>
  <si>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</si>
  <si>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</si>
  <si>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</si>
  <si>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</si>
  <si>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</si>
  <si>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</si>
  <si>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</si>
  <si>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</si>
  <si>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</si>
  <si>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</si>
  <si>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</si>
  <si>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</si>
  <si>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</si>
  <si>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</si>
  <si>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</si>
  <si>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</si>
  <si>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</si>
  <si>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</si>
  <si>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</si>
  <si>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</si>
  <si>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</si>
  <si>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</si>
  <si>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</si>
  <si>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</si>
  <si>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</si>
  <si>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</si>
  <si>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</si>
  <si>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</si>
  <si>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</si>
  <si>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</si>
  <si>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</si>
  <si>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</si>
  <si>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</si>
  <si>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</si>
  <si>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</si>
  <si>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</si>
  <si>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</si>
  <si>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</si>
  <si>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</si>
  <si>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</si>
  <si>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</si>
  <si>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</si>
  <si>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</si>
  <si>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</si>
  <si>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</si>
  <si>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</si>
  <si>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</si>
  <si>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</si>
  <si>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</si>
  <si>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</si>
  <si>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</si>
  <si>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</si>
  <si>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</si>
  <si>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</si>
  <si>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</si>
  <si>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</si>
  <si>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</si>
  <si>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</si>
  <si>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</si>
  <si>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</si>
  <si>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</si>
  <si>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</si>
  <si>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</si>
  <si>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</si>
  <si>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</si>
  <si>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</si>
  <si>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</si>
  <si>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</si>
  <si>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</si>
  <si>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</si>
  <si>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</si>
  <si>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</si>
  <si>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</si>
  <si>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</si>
  <si>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</si>
  <si>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</si>
  <si>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</si>
  <si>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</si>
  <si>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</si>
  <si>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</si>
  <si>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</si>
  <si>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</si>
  <si>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</si>
  <si>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</si>
  <si>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</si>
  <si>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</si>
  <si>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</si>
  <si>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</si>
  <si>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</si>
  <si>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</si>
  <si>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</si>
  <si>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</si>
  <si>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</si>
  <si>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</si>
  <si>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</si>
  <si>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</si>
  <si>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</si>
  <si>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</si>
  <si>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</si>
  <si>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</si>
  <si>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</si>
  <si>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Obveznik: KOESTLIN d.d._____________________________________________________________</t>
  </si>
  <si>
    <t>01.01.2011.</t>
  </si>
  <si>
    <t>31.12.2011.</t>
  </si>
  <si>
    <t>stanje na dan 31.12.2011.</t>
  </si>
  <si>
    <t>03038203</t>
  </si>
  <si>
    <t>010000162</t>
  </si>
  <si>
    <t>92803032010</t>
  </si>
  <si>
    <t>KOESTLIN d.d.</t>
  </si>
  <si>
    <t>Bjelovar</t>
  </si>
  <si>
    <t>Slavonska cesta 2a</t>
  </si>
  <si>
    <t>www.koestlin.hr</t>
  </si>
  <si>
    <t>Bjelovarsko-bilogorska</t>
  </si>
  <si>
    <t>NE</t>
  </si>
  <si>
    <t>1072</t>
  </si>
  <si>
    <t>Čepelja Dora</t>
  </si>
  <si>
    <t>043492242</t>
  </si>
  <si>
    <t>043492205</t>
  </si>
  <si>
    <t>racunovodstvo@koestlin.hr</t>
  </si>
  <si>
    <t>Pajić Krešimir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</si>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</sst>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10" fillId="0" borderId="32" xfId="57" applyFont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estlin.hr/" TargetMode="External" /><Relationship Id="rId2" Type="http://schemas.openxmlformats.org/officeDocument/2006/relationships/hyperlink" Target="mailto:racunovodstvo@koestlin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5" t="s">
        <v>214</v>
      </c>
      <c r="B1" s="128"/>
      <c r="C1" s="128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50" t="s">
        <v>215</v>
      </c>
      <c r="B2" s="151"/>
      <c r="C2" s="151"/>
      <c r="D2" s="152"/>
      <c r="E2" s="116" t="s">
        <v>288</v>
      </c>
      <c r="F2" s="12"/>
      <c r="G2" s="13" t="s">
        <v>216</v>
      </c>
      <c r="H2" s="116" t="s">
        <v>289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53" t="s">
        <v>283</v>
      </c>
      <c r="B4" s="154"/>
      <c r="C4" s="154"/>
      <c r="D4" s="154"/>
      <c r="E4" s="154"/>
      <c r="F4" s="154"/>
      <c r="G4" s="154"/>
      <c r="H4" s="154"/>
      <c r="I4" s="155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56" t="s">
        <v>217</v>
      </c>
      <c r="B6" s="157"/>
      <c r="C6" s="148" t="s">
        <v>291</v>
      </c>
      <c r="D6" s="149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58" t="s">
        <v>218</v>
      </c>
      <c r="B8" s="159"/>
      <c r="C8" s="148" t="s">
        <v>292</v>
      </c>
      <c r="D8" s="149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50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45" t="s">
        <v>219</v>
      </c>
      <c r="B10" s="146"/>
      <c r="C10" s="148" t="s">
        <v>293</v>
      </c>
      <c r="D10" s="149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47"/>
      <c r="B11" s="146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56" t="s">
        <v>220</v>
      </c>
      <c r="B12" s="157"/>
      <c r="C12" s="160" t="s">
        <v>294</v>
      </c>
      <c r="D12" s="161"/>
      <c r="E12" s="161"/>
      <c r="F12" s="161"/>
      <c r="G12" s="161"/>
      <c r="H12" s="161"/>
      <c r="I12" s="162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56" t="s">
        <v>221</v>
      </c>
      <c r="B14" s="157"/>
      <c r="C14" s="163">
        <v>43000</v>
      </c>
      <c r="D14" s="164"/>
      <c r="E14" s="16"/>
      <c r="F14" s="160" t="s">
        <v>295</v>
      </c>
      <c r="G14" s="161"/>
      <c r="H14" s="161"/>
      <c r="I14" s="162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56" t="s">
        <v>222</v>
      </c>
      <c r="B16" s="157"/>
      <c r="C16" s="160" t="s">
        <v>296</v>
      </c>
      <c r="D16" s="161"/>
      <c r="E16" s="161"/>
      <c r="F16" s="161"/>
      <c r="G16" s="161"/>
      <c r="H16" s="161"/>
      <c r="I16" s="162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56" t="s">
        <v>223</v>
      </c>
      <c r="B18" s="157"/>
      <c r="C18" s="165"/>
      <c r="D18" s="166"/>
      <c r="E18" s="166"/>
      <c r="F18" s="166"/>
      <c r="G18" s="166"/>
      <c r="H18" s="166"/>
      <c r="I18" s="167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56" t="s">
        <v>224</v>
      </c>
      <c r="B20" s="157"/>
      <c r="C20" s="165" t="s">
        <v>297</v>
      </c>
      <c r="D20" s="166"/>
      <c r="E20" s="166"/>
      <c r="F20" s="166"/>
      <c r="G20" s="166"/>
      <c r="H20" s="166"/>
      <c r="I20" s="167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56" t="s">
        <v>225</v>
      </c>
      <c r="B22" s="157"/>
      <c r="C22" s="117">
        <v>24</v>
      </c>
      <c r="D22" s="160" t="s">
        <v>295</v>
      </c>
      <c r="E22" s="168"/>
      <c r="F22" s="169"/>
      <c r="G22" s="156"/>
      <c r="H22" s="170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56" t="s">
        <v>226</v>
      </c>
      <c r="B24" s="157"/>
      <c r="C24" s="117">
        <v>7</v>
      </c>
      <c r="D24" s="160" t="s">
        <v>298</v>
      </c>
      <c r="E24" s="168"/>
      <c r="F24" s="168"/>
      <c r="G24" s="169"/>
      <c r="H24" s="51" t="s">
        <v>227</v>
      </c>
      <c r="I24" s="118">
        <v>439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284</v>
      </c>
      <c r="I25" s="94"/>
      <c r="J25" s="10"/>
      <c r="K25" s="10"/>
      <c r="L25" s="10"/>
    </row>
    <row r="26" spans="1:12" ht="12.75">
      <c r="A26" s="156" t="s">
        <v>228</v>
      </c>
      <c r="B26" s="157"/>
      <c r="C26" s="119" t="s">
        <v>299</v>
      </c>
      <c r="D26" s="25"/>
      <c r="E26" s="33"/>
      <c r="F26" s="24"/>
      <c r="G26" s="171" t="s">
        <v>229</v>
      </c>
      <c r="H26" s="157"/>
      <c r="I26" s="120" t="s">
        <v>300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72" t="s">
        <v>230</v>
      </c>
      <c r="B28" s="173"/>
      <c r="C28" s="174"/>
      <c r="D28" s="174"/>
      <c r="E28" s="139" t="s">
        <v>231</v>
      </c>
      <c r="F28" s="140"/>
      <c r="G28" s="140"/>
      <c r="H28" s="141" t="s">
        <v>232</v>
      </c>
      <c r="I28" s="142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43"/>
      <c r="B30" s="144"/>
      <c r="C30" s="144"/>
      <c r="D30" s="136"/>
      <c r="E30" s="143"/>
      <c r="F30" s="144"/>
      <c r="G30" s="144"/>
      <c r="H30" s="148"/>
      <c r="I30" s="149"/>
      <c r="J30" s="10"/>
      <c r="K30" s="10"/>
      <c r="L30" s="10"/>
    </row>
    <row r="31" spans="1:12" ht="12.75">
      <c r="A31" s="90"/>
      <c r="B31" s="22"/>
      <c r="C31" s="21"/>
      <c r="D31" s="137"/>
      <c r="E31" s="137"/>
      <c r="F31" s="137"/>
      <c r="G31" s="138"/>
      <c r="H31" s="16"/>
      <c r="I31" s="97"/>
      <c r="J31" s="10"/>
      <c r="K31" s="10"/>
      <c r="L31" s="10"/>
    </row>
    <row r="32" spans="1:12" ht="12.75">
      <c r="A32" s="143"/>
      <c r="B32" s="144"/>
      <c r="C32" s="144"/>
      <c r="D32" s="136"/>
      <c r="E32" s="143"/>
      <c r="F32" s="144"/>
      <c r="G32" s="144"/>
      <c r="H32" s="148"/>
      <c r="I32" s="149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43"/>
      <c r="B34" s="144"/>
      <c r="C34" s="144"/>
      <c r="D34" s="136"/>
      <c r="E34" s="143"/>
      <c r="F34" s="144"/>
      <c r="G34" s="144"/>
      <c r="H34" s="148"/>
      <c r="I34" s="149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43"/>
      <c r="B36" s="144"/>
      <c r="C36" s="144"/>
      <c r="D36" s="136"/>
      <c r="E36" s="143"/>
      <c r="F36" s="144"/>
      <c r="G36" s="144"/>
      <c r="H36" s="148"/>
      <c r="I36" s="149"/>
      <c r="J36" s="10"/>
      <c r="K36" s="10"/>
      <c r="L36" s="10"/>
    </row>
    <row r="37" spans="1:12" ht="12.75">
      <c r="A37" s="99"/>
      <c r="B37" s="30"/>
      <c r="C37" s="129"/>
      <c r="D37" s="130"/>
      <c r="E37" s="16"/>
      <c r="F37" s="129"/>
      <c r="G37" s="130"/>
      <c r="H37" s="16"/>
      <c r="I37" s="91"/>
      <c r="J37" s="10"/>
      <c r="K37" s="10"/>
      <c r="L37" s="10"/>
    </row>
    <row r="38" spans="1:12" ht="12.75">
      <c r="A38" s="143"/>
      <c r="B38" s="144"/>
      <c r="C38" s="144"/>
      <c r="D38" s="136"/>
      <c r="E38" s="143"/>
      <c r="F38" s="144"/>
      <c r="G38" s="144"/>
      <c r="H38" s="148"/>
      <c r="I38" s="149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43"/>
      <c r="B40" s="144"/>
      <c r="C40" s="144"/>
      <c r="D40" s="136"/>
      <c r="E40" s="143"/>
      <c r="F40" s="144"/>
      <c r="G40" s="144"/>
      <c r="H40" s="148"/>
      <c r="I40" s="149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45" t="s">
        <v>233</v>
      </c>
      <c r="B44" s="127"/>
      <c r="C44" s="148"/>
      <c r="D44" s="149"/>
      <c r="E44" s="26"/>
      <c r="F44" s="160"/>
      <c r="G44" s="144"/>
      <c r="H44" s="144"/>
      <c r="I44" s="136"/>
      <c r="J44" s="10"/>
      <c r="K44" s="10"/>
      <c r="L44" s="10"/>
    </row>
    <row r="45" spans="1:12" ht="12.75">
      <c r="A45" s="99"/>
      <c r="B45" s="30"/>
      <c r="C45" s="129"/>
      <c r="D45" s="130"/>
      <c r="E45" s="16"/>
      <c r="F45" s="129"/>
      <c r="G45" s="131"/>
      <c r="H45" s="35"/>
      <c r="I45" s="103"/>
      <c r="J45" s="10"/>
      <c r="K45" s="10"/>
      <c r="L45" s="10"/>
    </row>
    <row r="46" spans="1:12" ht="12.75">
      <c r="A46" s="145" t="s">
        <v>234</v>
      </c>
      <c r="B46" s="127"/>
      <c r="C46" s="160" t="s">
        <v>301</v>
      </c>
      <c r="D46" s="132"/>
      <c r="E46" s="132"/>
      <c r="F46" s="132"/>
      <c r="G46" s="132"/>
      <c r="H46" s="132"/>
      <c r="I46" s="133"/>
      <c r="J46" s="10"/>
      <c r="K46" s="10"/>
      <c r="L46" s="10"/>
    </row>
    <row r="47" spans="1:12" ht="12.75">
      <c r="A47" s="90"/>
      <c r="B47" s="22"/>
      <c r="C47" s="21" t="s">
        <v>235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45" t="s">
        <v>236</v>
      </c>
      <c r="B48" s="127"/>
      <c r="C48" s="175" t="s">
        <v>302</v>
      </c>
      <c r="D48" s="176"/>
      <c r="E48" s="177"/>
      <c r="F48" s="16"/>
      <c r="G48" s="51" t="s">
        <v>237</v>
      </c>
      <c r="H48" s="175" t="s">
        <v>303</v>
      </c>
      <c r="I48" s="177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45" t="s">
        <v>223</v>
      </c>
      <c r="B50" s="127"/>
      <c r="C50" s="180" t="s">
        <v>304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56" t="s">
        <v>238</v>
      </c>
      <c r="B52" s="157"/>
      <c r="C52" s="175" t="s">
        <v>305</v>
      </c>
      <c r="D52" s="176"/>
      <c r="E52" s="176"/>
      <c r="F52" s="176"/>
      <c r="G52" s="176"/>
      <c r="H52" s="176"/>
      <c r="I52" s="162"/>
      <c r="J52" s="10"/>
      <c r="K52" s="10"/>
      <c r="L52" s="10"/>
    </row>
    <row r="53" spans="1:12" ht="12.75">
      <c r="A53" s="104"/>
      <c r="B53" s="20"/>
      <c r="C53" s="134" t="s">
        <v>239</v>
      </c>
      <c r="D53" s="134"/>
      <c r="E53" s="134"/>
      <c r="F53" s="134"/>
      <c r="G53" s="134"/>
      <c r="H53" s="134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81" t="s">
        <v>240</v>
      </c>
      <c r="C55" s="182"/>
      <c r="D55" s="182"/>
      <c r="E55" s="182"/>
      <c r="F55" s="49"/>
      <c r="G55" s="49"/>
      <c r="H55" s="49"/>
      <c r="I55" s="106"/>
      <c r="J55" s="10"/>
      <c r="K55" s="10"/>
      <c r="L55" s="10"/>
    </row>
    <row r="56" spans="1:12" ht="12.75">
      <c r="A56" s="104"/>
      <c r="B56" s="183" t="s">
        <v>272</v>
      </c>
      <c r="C56" s="184"/>
      <c r="D56" s="184"/>
      <c r="E56" s="184"/>
      <c r="F56" s="184"/>
      <c r="G56" s="184"/>
      <c r="H56" s="184"/>
      <c r="I56" s="185"/>
      <c r="J56" s="10"/>
      <c r="K56" s="10"/>
      <c r="L56" s="10"/>
    </row>
    <row r="57" spans="1:12" ht="12.75">
      <c r="A57" s="104"/>
      <c r="B57" s="183" t="s">
        <v>273</v>
      </c>
      <c r="C57" s="184"/>
      <c r="D57" s="184"/>
      <c r="E57" s="184"/>
      <c r="F57" s="184"/>
      <c r="G57" s="184"/>
      <c r="H57" s="184"/>
      <c r="I57" s="106"/>
      <c r="J57" s="10"/>
      <c r="K57" s="10"/>
      <c r="L57" s="10"/>
    </row>
    <row r="58" spans="1:12" ht="12.75">
      <c r="A58" s="104"/>
      <c r="B58" s="183" t="s">
        <v>274</v>
      </c>
      <c r="C58" s="184"/>
      <c r="D58" s="184"/>
      <c r="E58" s="184"/>
      <c r="F58" s="184"/>
      <c r="G58" s="184"/>
      <c r="H58" s="184"/>
      <c r="I58" s="185"/>
      <c r="J58" s="10"/>
      <c r="K58" s="10"/>
      <c r="L58" s="10"/>
    </row>
    <row r="59" spans="1:12" ht="12.75">
      <c r="A59" s="104"/>
      <c r="B59" s="183" t="s">
        <v>275</v>
      </c>
      <c r="C59" s="184"/>
      <c r="D59" s="184"/>
      <c r="E59" s="184"/>
      <c r="F59" s="184"/>
      <c r="G59" s="184"/>
      <c r="H59" s="184"/>
      <c r="I59" s="185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241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242</v>
      </c>
      <c r="F62" s="33"/>
      <c r="G62" s="124" t="s">
        <v>243</v>
      </c>
      <c r="H62" s="125"/>
      <c r="I62" s="126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78"/>
      <c r="H63" s="179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oestlin.hr"/>
    <hyperlink ref="C50" r:id="rId2" display="racunovodstvo@koestlin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09" sqref="K109"/>
    </sheetView>
  </sheetViews>
  <sheetFormatPr defaultColWidth="9.140625" defaultRowHeight="12.75"/>
  <cols>
    <col min="1" max="9" width="9.140625" style="52" customWidth="1"/>
    <col min="10" max="10" width="10.00390625" style="52" customWidth="1"/>
    <col min="11" max="11" width="9.8515625" style="52" customWidth="1"/>
    <col min="12" max="16384" width="9.140625" style="52" customWidth="1"/>
  </cols>
  <sheetData>
    <row r="1" spans="1:11" ht="12.75" customHeight="1">
      <c r="A1" s="223" t="s">
        <v>127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290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287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50</v>
      </c>
      <c r="B4" s="229"/>
      <c r="C4" s="229"/>
      <c r="D4" s="229"/>
      <c r="E4" s="229"/>
      <c r="F4" s="229"/>
      <c r="G4" s="229"/>
      <c r="H4" s="230"/>
      <c r="I4" s="58" t="s">
        <v>244</v>
      </c>
      <c r="J4" s="59" t="s">
        <v>285</v>
      </c>
      <c r="K4" s="60" t="s">
        <v>286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7">
        <v>2</v>
      </c>
      <c r="J5" s="56">
        <v>3</v>
      </c>
      <c r="K5" s="56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195" t="s">
        <v>51</v>
      </c>
      <c r="B7" s="196"/>
      <c r="C7" s="196"/>
      <c r="D7" s="196"/>
      <c r="E7" s="196"/>
      <c r="F7" s="196"/>
      <c r="G7" s="196"/>
      <c r="H7" s="213"/>
      <c r="I7" s="3">
        <v>1</v>
      </c>
      <c r="J7" s="6"/>
      <c r="K7" s="6"/>
    </row>
    <row r="8" spans="1:11" ht="12.75">
      <c r="A8" s="202" t="s">
        <v>8</v>
      </c>
      <c r="B8" s="203"/>
      <c r="C8" s="203"/>
      <c r="D8" s="203"/>
      <c r="E8" s="203"/>
      <c r="F8" s="203"/>
      <c r="G8" s="203"/>
      <c r="H8" s="204"/>
      <c r="I8" s="1">
        <v>2</v>
      </c>
      <c r="J8" s="53">
        <f>J9+J16+J26+J35+J39</f>
        <v>92241384.15</v>
      </c>
      <c r="K8" s="53">
        <f>K9+K16+K26+K35+K39</f>
        <v>86746016</v>
      </c>
    </row>
    <row r="9" spans="1:11" ht="12.75">
      <c r="A9" s="199" t="s">
        <v>171</v>
      </c>
      <c r="B9" s="200"/>
      <c r="C9" s="200"/>
      <c r="D9" s="200"/>
      <c r="E9" s="200"/>
      <c r="F9" s="200"/>
      <c r="G9" s="200"/>
      <c r="H9" s="201"/>
      <c r="I9" s="1">
        <v>3</v>
      </c>
      <c r="J9" s="53">
        <f>SUM(J10:J15)</f>
        <v>134954.15</v>
      </c>
      <c r="K9" s="53">
        <f>SUM(K10:K15)</f>
        <v>671256</v>
      </c>
    </row>
    <row r="10" spans="1:11" ht="12.75">
      <c r="A10" s="199" t="s">
        <v>99</v>
      </c>
      <c r="B10" s="200"/>
      <c r="C10" s="200"/>
      <c r="D10" s="200"/>
      <c r="E10" s="200"/>
      <c r="F10" s="200"/>
      <c r="G10" s="200"/>
      <c r="H10" s="201"/>
      <c r="I10" s="1">
        <v>4</v>
      </c>
      <c r="J10" s="7"/>
      <c r="K10" s="7"/>
    </row>
    <row r="11" spans="1:11" ht="12.75">
      <c r="A11" s="199" t="s">
        <v>9</v>
      </c>
      <c r="B11" s="200"/>
      <c r="C11" s="200"/>
      <c r="D11" s="200"/>
      <c r="E11" s="200"/>
      <c r="F11" s="200"/>
      <c r="G11" s="200"/>
      <c r="H11" s="201"/>
      <c r="I11" s="1">
        <v>5</v>
      </c>
      <c r="J11" s="7">
        <v>134954.15</v>
      </c>
      <c r="K11" s="7">
        <v>671256</v>
      </c>
    </row>
    <row r="12" spans="1:11" ht="12.75">
      <c r="A12" s="199" t="s">
        <v>100</v>
      </c>
      <c r="B12" s="200"/>
      <c r="C12" s="200"/>
      <c r="D12" s="200"/>
      <c r="E12" s="200"/>
      <c r="F12" s="200"/>
      <c r="G12" s="200"/>
      <c r="H12" s="201"/>
      <c r="I12" s="1">
        <v>6</v>
      </c>
      <c r="J12" s="7"/>
      <c r="K12" s="7"/>
    </row>
    <row r="13" spans="1:11" ht="12.75">
      <c r="A13" s="199" t="s">
        <v>174</v>
      </c>
      <c r="B13" s="200"/>
      <c r="C13" s="200"/>
      <c r="D13" s="200"/>
      <c r="E13" s="200"/>
      <c r="F13" s="200"/>
      <c r="G13" s="200"/>
      <c r="H13" s="201"/>
      <c r="I13" s="1">
        <v>7</v>
      </c>
      <c r="J13" s="7"/>
      <c r="K13" s="7"/>
    </row>
    <row r="14" spans="1:11" ht="12.75">
      <c r="A14" s="199" t="s">
        <v>175</v>
      </c>
      <c r="B14" s="200"/>
      <c r="C14" s="200"/>
      <c r="D14" s="200"/>
      <c r="E14" s="200"/>
      <c r="F14" s="200"/>
      <c r="G14" s="200"/>
      <c r="H14" s="201"/>
      <c r="I14" s="1">
        <v>8</v>
      </c>
      <c r="J14" s="7"/>
      <c r="K14" s="7"/>
    </row>
    <row r="15" spans="1:11" ht="12.75">
      <c r="A15" s="199" t="s">
        <v>176</v>
      </c>
      <c r="B15" s="200"/>
      <c r="C15" s="200"/>
      <c r="D15" s="200"/>
      <c r="E15" s="200"/>
      <c r="F15" s="200"/>
      <c r="G15" s="200"/>
      <c r="H15" s="201"/>
      <c r="I15" s="1">
        <v>9</v>
      </c>
      <c r="J15" s="7"/>
      <c r="K15" s="7"/>
    </row>
    <row r="16" spans="1:11" ht="12.75">
      <c r="A16" s="199" t="s">
        <v>172</v>
      </c>
      <c r="B16" s="200"/>
      <c r="C16" s="200"/>
      <c r="D16" s="200"/>
      <c r="E16" s="200"/>
      <c r="F16" s="200"/>
      <c r="G16" s="200"/>
      <c r="H16" s="201"/>
      <c r="I16" s="1">
        <v>10</v>
      </c>
      <c r="J16" s="53">
        <f>SUM(J17:J25)</f>
        <v>73552485</v>
      </c>
      <c r="K16" s="53">
        <f>SUM(K17:K25)</f>
        <v>67520815</v>
      </c>
    </row>
    <row r="17" spans="1:11" ht="12.75">
      <c r="A17" s="199" t="s">
        <v>177</v>
      </c>
      <c r="B17" s="200"/>
      <c r="C17" s="200"/>
      <c r="D17" s="200"/>
      <c r="E17" s="200"/>
      <c r="F17" s="200"/>
      <c r="G17" s="200"/>
      <c r="H17" s="201"/>
      <c r="I17" s="1">
        <v>11</v>
      </c>
      <c r="J17" s="7">
        <v>3882620</v>
      </c>
      <c r="K17" s="7">
        <v>3882620</v>
      </c>
    </row>
    <row r="18" spans="1:11" ht="12.75">
      <c r="A18" s="199" t="s">
        <v>213</v>
      </c>
      <c r="B18" s="200"/>
      <c r="C18" s="200"/>
      <c r="D18" s="200"/>
      <c r="E18" s="200"/>
      <c r="F18" s="200"/>
      <c r="G18" s="200"/>
      <c r="H18" s="201"/>
      <c r="I18" s="1">
        <v>12</v>
      </c>
      <c r="J18" s="7">
        <v>42175264</v>
      </c>
      <c r="K18" s="7">
        <v>40011747</v>
      </c>
    </row>
    <row r="19" spans="1:11" ht="12.75">
      <c r="A19" s="199" t="s">
        <v>178</v>
      </c>
      <c r="B19" s="200"/>
      <c r="C19" s="200"/>
      <c r="D19" s="200"/>
      <c r="E19" s="200"/>
      <c r="F19" s="200"/>
      <c r="G19" s="200"/>
      <c r="H19" s="201"/>
      <c r="I19" s="1">
        <v>13</v>
      </c>
      <c r="J19" s="7">
        <v>25869099</v>
      </c>
      <c r="K19" s="7">
        <v>21463760</v>
      </c>
    </row>
    <row r="20" spans="1:11" ht="12.75">
      <c r="A20" s="199" t="s">
        <v>21</v>
      </c>
      <c r="B20" s="200"/>
      <c r="C20" s="200"/>
      <c r="D20" s="200"/>
      <c r="E20" s="200"/>
      <c r="F20" s="200"/>
      <c r="G20" s="200"/>
      <c r="H20" s="201"/>
      <c r="I20" s="1">
        <v>14</v>
      </c>
      <c r="J20" s="7">
        <v>1164809</v>
      </c>
      <c r="K20" s="7">
        <v>972853</v>
      </c>
    </row>
    <row r="21" spans="1:11" ht="12.75">
      <c r="A21" s="199" t="s">
        <v>22</v>
      </c>
      <c r="B21" s="200"/>
      <c r="C21" s="200"/>
      <c r="D21" s="200"/>
      <c r="E21" s="200"/>
      <c r="F21" s="200"/>
      <c r="G21" s="200"/>
      <c r="H21" s="201"/>
      <c r="I21" s="1">
        <v>15</v>
      </c>
      <c r="J21" s="7"/>
      <c r="K21" s="7"/>
    </row>
    <row r="22" spans="1:11" ht="12.75">
      <c r="A22" s="199" t="s">
        <v>63</v>
      </c>
      <c r="B22" s="200"/>
      <c r="C22" s="200"/>
      <c r="D22" s="200"/>
      <c r="E22" s="200"/>
      <c r="F22" s="200"/>
      <c r="G22" s="200"/>
      <c r="H22" s="201"/>
      <c r="I22" s="1">
        <v>16</v>
      </c>
      <c r="J22" s="7">
        <v>18793</v>
      </c>
      <c r="K22" s="7">
        <v>520055</v>
      </c>
    </row>
    <row r="23" spans="1:11" ht="12.75">
      <c r="A23" s="199" t="s">
        <v>64</v>
      </c>
      <c r="B23" s="200"/>
      <c r="C23" s="200"/>
      <c r="D23" s="200"/>
      <c r="E23" s="200"/>
      <c r="F23" s="200"/>
      <c r="G23" s="200"/>
      <c r="H23" s="201"/>
      <c r="I23" s="1">
        <v>17</v>
      </c>
      <c r="J23" s="7">
        <v>441900</v>
      </c>
      <c r="K23" s="7">
        <v>669780</v>
      </c>
    </row>
    <row r="24" spans="1:11" ht="12.75">
      <c r="A24" s="199" t="s">
        <v>65</v>
      </c>
      <c r="B24" s="200"/>
      <c r="C24" s="200"/>
      <c r="D24" s="200"/>
      <c r="E24" s="200"/>
      <c r="F24" s="200"/>
      <c r="G24" s="200"/>
      <c r="H24" s="201"/>
      <c r="I24" s="1">
        <v>18</v>
      </c>
      <c r="J24" s="7"/>
      <c r="K24" s="7"/>
    </row>
    <row r="25" spans="1:11" ht="12.75">
      <c r="A25" s="199" t="s">
        <v>66</v>
      </c>
      <c r="B25" s="200"/>
      <c r="C25" s="200"/>
      <c r="D25" s="200"/>
      <c r="E25" s="200"/>
      <c r="F25" s="200"/>
      <c r="G25" s="200"/>
      <c r="H25" s="201"/>
      <c r="I25" s="1">
        <v>19</v>
      </c>
      <c r="J25" s="7"/>
      <c r="K25" s="7"/>
    </row>
    <row r="26" spans="1:11" ht="12.75">
      <c r="A26" s="199" t="s">
        <v>159</v>
      </c>
      <c r="B26" s="200"/>
      <c r="C26" s="200"/>
      <c r="D26" s="200"/>
      <c r="E26" s="200"/>
      <c r="F26" s="200"/>
      <c r="G26" s="200"/>
      <c r="H26" s="201"/>
      <c r="I26" s="1">
        <v>20</v>
      </c>
      <c r="J26" s="53">
        <f>SUM(J27:J34)</f>
        <v>18553945</v>
      </c>
      <c r="K26" s="53">
        <f>SUM(K27:K34)</f>
        <v>18553945</v>
      </c>
    </row>
    <row r="27" spans="1:11" ht="12.75">
      <c r="A27" s="199" t="s">
        <v>67</v>
      </c>
      <c r="B27" s="200"/>
      <c r="C27" s="200"/>
      <c r="D27" s="200"/>
      <c r="E27" s="200"/>
      <c r="F27" s="200"/>
      <c r="G27" s="200"/>
      <c r="H27" s="201"/>
      <c r="I27" s="1">
        <v>21</v>
      </c>
      <c r="J27" s="7"/>
      <c r="K27" s="7"/>
    </row>
    <row r="28" spans="1:11" ht="12.75">
      <c r="A28" s="199" t="s">
        <v>68</v>
      </c>
      <c r="B28" s="200"/>
      <c r="C28" s="200"/>
      <c r="D28" s="200"/>
      <c r="E28" s="200"/>
      <c r="F28" s="200"/>
      <c r="G28" s="200"/>
      <c r="H28" s="201"/>
      <c r="I28" s="1">
        <v>22</v>
      </c>
      <c r="J28" s="7">
        <v>12664717</v>
      </c>
      <c r="K28" s="7">
        <v>12664717</v>
      </c>
    </row>
    <row r="29" spans="1:11" ht="12.75">
      <c r="A29" s="199" t="s">
        <v>69</v>
      </c>
      <c r="B29" s="200"/>
      <c r="C29" s="200"/>
      <c r="D29" s="200"/>
      <c r="E29" s="200"/>
      <c r="F29" s="200"/>
      <c r="G29" s="200"/>
      <c r="H29" s="201"/>
      <c r="I29" s="1">
        <v>23</v>
      </c>
      <c r="J29" s="7">
        <v>16473</v>
      </c>
      <c r="K29" s="7">
        <v>16473</v>
      </c>
    </row>
    <row r="30" spans="1:11" ht="12.75">
      <c r="A30" s="199" t="s">
        <v>74</v>
      </c>
      <c r="B30" s="200"/>
      <c r="C30" s="200"/>
      <c r="D30" s="200"/>
      <c r="E30" s="200"/>
      <c r="F30" s="200"/>
      <c r="G30" s="200"/>
      <c r="H30" s="201"/>
      <c r="I30" s="1">
        <v>24</v>
      </c>
      <c r="J30" s="7"/>
      <c r="K30" s="7"/>
    </row>
    <row r="31" spans="1:11" ht="12.75">
      <c r="A31" s="199" t="s">
        <v>75</v>
      </c>
      <c r="B31" s="200"/>
      <c r="C31" s="200"/>
      <c r="D31" s="200"/>
      <c r="E31" s="200"/>
      <c r="F31" s="200"/>
      <c r="G31" s="200"/>
      <c r="H31" s="201"/>
      <c r="I31" s="1">
        <v>25</v>
      </c>
      <c r="J31" s="7">
        <v>5779295</v>
      </c>
      <c r="K31" s="7">
        <v>5779295</v>
      </c>
    </row>
    <row r="32" spans="1:11" ht="12.75">
      <c r="A32" s="199" t="s">
        <v>76</v>
      </c>
      <c r="B32" s="200"/>
      <c r="C32" s="200"/>
      <c r="D32" s="200"/>
      <c r="E32" s="200"/>
      <c r="F32" s="200"/>
      <c r="G32" s="200"/>
      <c r="H32" s="201"/>
      <c r="I32" s="1">
        <v>26</v>
      </c>
      <c r="J32" s="7">
        <v>93460</v>
      </c>
      <c r="K32" s="7">
        <v>93460</v>
      </c>
    </row>
    <row r="33" spans="1:11" ht="12.75">
      <c r="A33" s="199" t="s">
        <v>70</v>
      </c>
      <c r="B33" s="200"/>
      <c r="C33" s="200"/>
      <c r="D33" s="200"/>
      <c r="E33" s="200"/>
      <c r="F33" s="200"/>
      <c r="G33" s="200"/>
      <c r="H33" s="201"/>
      <c r="I33" s="1">
        <v>27</v>
      </c>
      <c r="J33" s="7"/>
      <c r="K33" s="7"/>
    </row>
    <row r="34" spans="1:11" ht="12.75">
      <c r="A34" s="199" t="s">
        <v>152</v>
      </c>
      <c r="B34" s="200"/>
      <c r="C34" s="200"/>
      <c r="D34" s="200"/>
      <c r="E34" s="200"/>
      <c r="F34" s="200"/>
      <c r="G34" s="200"/>
      <c r="H34" s="201"/>
      <c r="I34" s="1">
        <v>28</v>
      </c>
      <c r="J34" s="7"/>
      <c r="K34" s="7"/>
    </row>
    <row r="35" spans="1:11" ht="12.75">
      <c r="A35" s="199" t="s">
        <v>153</v>
      </c>
      <c r="B35" s="200"/>
      <c r="C35" s="200"/>
      <c r="D35" s="200"/>
      <c r="E35" s="200"/>
      <c r="F35" s="200"/>
      <c r="G35" s="200"/>
      <c r="H35" s="201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199" t="s">
        <v>71</v>
      </c>
      <c r="B36" s="200"/>
      <c r="C36" s="200"/>
      <c r="D36" s="200"/>
      <c r="E36" s="200"/>
      <c r="F36" s="200"/>
      <c r="G36" s="200"/>
      <c r="H36" s="201"/>
      <c r="I36" s="1">
        <v>30</v>
      </c>
      <c r="J36" s="7"/>
      <c r="K36" s="7"/>
    </row>
    <row r="37" spans="1:11" ht="12.75">
      <c r="A37" s="199" t="s">
        <v>72</v>
      </c>
      <c r="B37" s="200"/>
      <c r="C37" s="200"/>
      <c r="D37" s="200"/>
      <c r="E37" s="200"/>
      <c r="F37" s="200"/>
      <c r="G37" s="200"/>
      <c r="H37" s="201"/>
      <c r="I37" s="1">
        <v>31</v>
      </c>
      <c r="J37" s="7"/>
      <c r="K37" s="7"/>
    </row>
    <row r="38" spans="1:11" ht="12.75">
      <c r="A38" s="199" t="s">
        <v>73</v>
      </c>
      <c r="B38" s="200"/>
      <c r="C38" s="200"/>
      <c r="D38" s="200"/>
      <c r="E38" s="200"/>
      <c r="F38" s="200"/>
      <c r="G38" s="200"/>
      <c r="H38" s="201"/>
      <c r="I38" s="1">
        <v>32</v>
      </c>
      <c r="J38" s="7"/>
      <c r="K38" s="7"/>
    </row>
    <row r="39" spans="1:11" ht="12.75">
      <c r="A39" s="199" t="s">
        <v>154</v>
      </c>
      <c r="B39" s="200"/>
      <c r="C39" s="200"/>
      <c r="D39" s="200"/>
      <c r="E39" s="200"/>
      <c r="F39" s="200"/>
      <c r="G39" s="200"/>
      <c r="H39" s="201"/>
      <c r="I39" s="1">
        <v>33</v>
      </c>
      <c r="J39" s="7"/>
      <c r="K39" s="7"/>
    </row>
    <row r="40" spans="1:11" ht="12.75">
      <c r="A40" s="202" t="s">
        <v>206</v>
      </c>
      <c r="B40" s="203"/>
      <c r="C40" s="203"/>
      <c r="D40" s="203"/>
      <c r="E40" s="203"/>
      <c r="F40" s="203"/>
      <c r="G40" s="203"/>
      <c r="H40" s="204"/>
      <c r="I40" s="1">
        <v>34</v>
      </c>
      <c r="J40" s="53">
        <f>J41+J49+J56+J64</f>
        <v>131417640</v>
      </c>
      <c r="K40" s="53">
        <f>K41+K49+K56+K64</f>
        <v>140677370</v>
      </c>
    </row>
    <row r="41" spans="1:11" ht="12.75">
      <c r="A41" s="199" t="s">
        <v>91</v>
      </c>
      <c r="B41" s="200"/>
      <c r="C41" s="200"/>
      <c r="D41" s="200"/>
      <c r="E41" s="200"/>
      <c r="F41" s="200"/>
      <c r="G41" s="200"/>
      <c r="H41" s="201"/>
      <c r="I41" s="1">
        <v>35</v>
      </c>
      <c r="J41" s="53">
        <f>SUM(J42:J48)</f>
        <v>35459875</v>
      </c>
      <c r="K41" s="53">
        <f>SUM(K42:K48)</f>
        <v>23837394</v>
      </c>
    </row>
    <row r="42" spans="1:11" ht="12.75">
      <c r="A42" s="199" t="s">
        <v>103</v>
      </c>
      <c r="B42" s="200"/>
      <c r="C42" s="200"/>
      <c r="D42" s="200"/>
      <c r="E42" s="200"/>
      <c r="F42" s="200"/>
      <c r="G42" s="200"/>
      <c r="H42" s="201"/>
      <c r="I42" s="1">
        <v>36</v>
      </c>
      <c r="J42" s="7">
        <v>19497736</v>
      </c>
      <c r="K42" s="7">
        <v>13435794</v>
      </c>
    </row>
    <row r="43" spans="1:11" ht="12.75">
      <c r="A43" s="199" t="s">
        <v>104</v>
      </c>
      <c r="B43" s="200"/>
      <c r="C43" s="200"/>
      <c r="D43" s="200"/>
      <c r="E43" s="200"/>
      <c r="F43" s="200"/>
      <c r="G43" s="200"/>
      <c r="H43" s="201"/>
      <c r="I43" s="1">
        <v>37</v>
      </c>
      <c r="J43" s="7">
        <v>2054538</v>
      </c>
      <c r="K43" s="7">
        <v>2307811</v>
      </c>
    </row>
    <row r="44" spans="1:11" ht="12.75">
      <c r="A44" s="199" t="s">
        <v>77</v>
      </c>
      <c r="B44" s="200"/>
      <c r="C44" s="200"/>
      <c r="D44" s="200"/>
      <c r="E44" s="200"/>
      <c r="F44" s="200"/>
      <c r="G44" s="200"/>
      <c r="H44" s="201"/>
      <c r="I44" s="1">
        <v>38</v>
      </c>
      <c r="J44" s="7">
        <v>5794870</v>
      </c>
      <c r="K44" s="7">
        <v>6076292</v>
      </c>
    </row>
    <row r="45" spans="1:11" ht="12.75">
      <c r="A45" s="199" t="s">
        <v>78</v>
      </c>
      <c r="B45" s="200"/>
      <c r="C45" s="200"/>
      <c r="D45" s="200"/>
      <c r="E45" s="200"/>
      <c r="F45" s="200"/>
      <c r="G45" s="200"/>
      <c r="H45" s="201"/>
      <c r="I45" s="1">
        <v>39</v>
      </c>
      <c r="J45" s="7">
        <v>62367</v>
      </c>
      <c r="K45" s="7">
        <v>2012268</v>
      </c>
    </row>
    <row r="46" spans="1:11" ht="12.75">
      <c r="A46" s="199" t="s">
        <v>79</v>
      </c>
      <c r="B46" s="200"/>
      <c r="C46" s="200"/>
      <c r="D46" s="200"/>
      <c r="E46" s="200"/>
      <c r="F46" s="200"/>
      <c r="G46" s="200"/>
      <c r="H46" s="201"/>
      <c r="I46" s="1">
        <v>40</v>
      </c>
      <c r="J46" s="7">
        <v>8050364</v>
      </c>
      <c r="K46" s="7">
        <v>5229</v>
      </c>
    </row>
    <row r="47" spans="1:11" ht="12.75">
      <c r="A47" s="199" t="s">
        <v>80</v>
      </c>
      <c r="B47" s="200"/>
      <c r="C47" s="200"/>
      <c r="D47" s="200"/>
      <c r="E47" s="200"/>
      <c r="F47" s="200"/>
      <c r="G47" s="200"/>
      <c r="H47" s="201"/>
      <c r="I47" s="1">
        <v>41</v>
      </c>
      <c r="J47" s="7"/>
      <c r="K47" s="7"/>
    </row>
    <row r="48" spans="1:11" ht="12.75">
      <c r="A48" s="199" t="s">
        <v>81</v>
      </c>
      <c r="B48" s="200"/>
      <c r="C48" s="200"/>
      <c r="D48" s="200"/>
      <c r="E48" s="200"/>
      <c r="F48" s="200"/>
      <c r="G48" s="200"/>
      <c r="H48" s="201"/>
      <c r="I48" s="1">
        <v>42</v>
      </c>
      <c r="J48" s="7"/>
      <c r="K48" s="7"/>
    </row>
    <row r="49" spans="1:11" ht="12.75">
      <c r="A49" s="199" t="s">
        <v>92</v>
      </c>
      <c r="B49" s="200"/>
      <c r="C49" s="200"/>
      <c r="D49" s="200"/>
      <c r="E49" s="200"/>
      <c r="F49" s="200"/>
      <c r="G49" s="200"/>
      <c r="H49" s="201"/>
      <c r="I49" s="1">
        <v>43</v>
      </c>
      <c r="J49" s="53">
        <f>SUM(J50:J55)</f>
        <v>64842086</v>
      </c>
      <c r="K49" s="53">
        <f>SUM(K50:K55)</f>
        <v>83222986</v>
      </c>
    </row>
    <row r="50" spans="1:11" ht="12.75">
      <c r="A50" s="199" t="s">
        <v>166</v>
      </c>
      <c r="B50" s="200"/>
      <c r="C50" s="200"/>
      <c r="D50" s="200"/>
      <c r="E50" s="200"/>
      <c r="F50" s="200"/>
      <c r="G50" s="200"/>
      <c r="H50" s="201"/>
      <c r="I50" s="1">
        <v>44</v>
      </c>
      <c r="J50" s="7"/>
      <c r="K50" s="7">
        <v>4364</v>
      </c>
    </row>
    <row r="51" spans="1:11" ht="12.75">
      <c r="A51" s="199" t="s">
        <v>167</v>
      </c>
      <c r="B51" s="200"/>
      <c r="C51" s="200"/>
      <c r="D51" s="200"/>
      <c r="E51" s="200"/>
      <c r="F51" s="200"/>
      <c r="G51" s="200"/>
      <c r="H51" s="201"/>
      <c r="I51" s="1">
        <v>45</v>
      </c>
      <c r="J51" s="7">
        <v>62122575</v>
      </c>
      <c r="K51" s="7">
        <v>80264715</v>
      </c>
    </row>
    <row r="52" spans="1:11" ht="12.75">
      <c r="A52" s="199" t="s">
        <v>168</v>
      </c>
      <c r="B52" s="200"/>
      <c r="C52" s="200"/>
      <c r="D52" s="200"/>
      <c r="E52" s="200"/>
      <c r="F52" s="200"/>
      <c r="G52" s="200"/>
      <c r="H52" s="201"/>
      <c r="I52" s="1">
        <v>46</v>
      </c>
      <c r="J52" s="7"/>
      <c r="K52" s="7"/>
    </row>
    <row r="53" spans="1:11" ht="12.75">
      <c r="A53" s="199" t="s">
        <v>169</v>
      </c>
      <c r="B53" s="200"/>
      <c r="C53" s="200"/>
      <c r="D53" s="200"/>
      <c r="E53" s="200"/>
      <c r="F53" s="200"/>
      <c r="G53" s="200"/>
      <c r="H53" s="201"/>
      <c r="I53" s="1">
        <v>47</v>
      </c>
      <c r="J53" s="7">
        <v>161793</v>
      </c>
      <c r="K53" s="7">
        <v>117815</v>
      </c>
    </row>
    <row r="54" spans="1:11" ht="12.75">
      <c r="A54" s="199" t="s">
        <v>5</v>
      </c>
      <c r="B54" s="200"/>
      <c r="C54" s="200"/>
      <c r="D54" s="200"/>
      <c r="E54" s="200"/>
      <c r="F54" s="200"/>
      <c r="G54" s="200"/>
      <c r="H54" s="201"/>
      <c r="I54" s="1">
        <v>48</v>
      </c>
      <c r="J54" s="7">
        <v>2546417</v>
      </c>
      <c r="K54" s="7">
        <v>2824791</v>
      </c>
    </row>
    <row r="55" spans="1:11" ht="12.75">
      <c r="A55" s="199" t="s">
        <v>6</v>
      </c>
      <c r="B55" s="200"/>
      <c r="C55" s="200"/>
      <c r="D55" s="200"/>
      <c r="E55" s="200"/>
      <c r="F55" s="200"/>
      <c r="G55" s="200"/>
      <c r="H55" s="201"/>
      <c r="I55" s="1">
        <v>49</v>
      </c>
      <c r="J55" s="7">
        <v>11301</v>
      </c>
      <c r="K55" s="7">
        <v>11301</v>
      </c>
    </row>
    <row r="56" spans="1:11" ht="12.75">
      <c r="A56" s="199" t="s">
        <v>93</v>
      </c>
      <c r="B56" s="200"/>
      <c r="C56" s="200"/>
      <c r="D56" s="200"/>
      <c r="E56" s="200"/>
      <c r="F56" s="200"/>
      <c r="G56" s="200"/>
      <c r="H56" s="201"/>
      <c r="I56" s="1">
        <v>50</v>
      </c>
      <c r="J56" s="53">
        <f>SUM(J57:J63)</f>
        <v>30926929</v>
      </c>
      <c r="K56" s="53">
        <f>SUM(K57:K63)</f>
        <v>32475567</v>
      </c>
    </row>
    <row r="57" spans="1:11" ht="12.75">
      <c r="A57" s="199" t="s">
        <v>67</v>
      </c>
      <c r="B57" s="200"/>
      <c r="C57" s="200"/>
      <c r="D57" s="200"/>
      <c r="E57" s="200"/>
      <c r="F57" s="200"/>
      <c r="G57" s="200"/>
      <c r="H57" s="201"/>
      <c r="I57" s="1">
        <v>51</v>
      </c>
      <c r="J57" s="7"/>
      <c r="K57" s="7"/>
    </row>
    <row r="58" spans="1:11" ht="12.75">
      <c r="A58" s="199" t="s">
        <v>68</v>
      </c>
      <c r="B58" s="200"/>
      <c r="C58" s="200"/>
      <c r="D58" s="200"/>
      <c r="E58" s="200"/>
      <c r="F58" s="200"/>
      <c r="G58" s="200"/>
      <c r="H58" s="201"/>
      <c r="I58" s="1">
        <v>52</v>
      </c>
      <c r="J58" s="7">
        <v>3000000</v>
      </c>
      <c r="K58" s="7">
        <v>3000000</v>
      </c>
    </row>
    <row r="59" spans="1:11" ht="12.75">
      <c r="A59" s="199" t="s">
        <v>208</v>
      </c>
      <c r="B59" s="200"/>
      <c r="C59" s="200"/>
      <c r="D59" s="200"/>
      <c r="E59" s="200"/>
      <c r="F59" s="200"/>
      <c r="G59" s="200"/>
      <c r="H59" s="201"/>
      <c r="I59" s="1">
        <v>53</v>
      </c>
      <c r="J59" s="7"/>
      <c r="K59" s="7"/>
    </row>
    <row r="60" spans="1:11" ht="12.75">
      <c r="A60" s="199" t="s">
        <v>74</v>
      </c>
      <c r="B60" s="200"/>
      <c r="C60" s="200"/>
      <c r="D60" s="200"/>
      <c r="E60" s="200"/>
      <c r="F60" s="200"/>
      <c r="G60" s="200"/>
      <c r="H60" s="201"/>
      <c r="I60" s="1">
        <v>54</v>
      </c>
      <c r="J60" s="7"/>
      <c r="K60" s="7"/>
    </row>
    <row r="61" spans="1:11" ht="12.75">
      <c r="A61" s="199" t="s">
        <v>75</v>
      </c>
      <c r="B61" s="200"/>
      <c r="C61" s="200"/>
      <c r="D61" s="200"/>
      <c r="E61" s="200"/>
      <c r="F61" s="200"/>
      <c r="G61" s="200"/>
      <c r="H61" s="201"/>
      <c r="I61" s="1">
        <v>55</v>
      </c>
      <c r="J61" s="7">
        <v>175000</v>
      </c>
      <c r="K61" s="7"/>
    </row>
    <row r="62" spans="1:11" ht="12.75">
      <c r="A62" s="199" t="s">
        <v>76</v>
      </c>
      <c r="B62" s="200"/>
      <c r="C62" s="200"/>
      <c r="D62" s="200"/>
      <c r="E62" s="200"/>
      <c r="F62" s="200"/>
      <c r="G62" s="200"/>
      <c r="H62" s="201"/>
      <c r="I62" s="1">
        <v>56</v>
      </c>
      <c r="J62" s="7">
        <v>27751929</v>
      </c>
      <c r="K62" s="7">
        <v>29475567</v>
      </c>
    </row>
    <row r="63" spans="1:11" ht="12.75">
      <c r="A63" s="199" t="s">
        <v>40</v>
      </c>
      <c r="B63" s="200"/>
      <c r="C63" s="200"/>
      <c r="D63" s="200"/>
      <c r="E63" s="200"/>
      <c r="F63" s="200"/>
      <c r="G63" s="200"/>
      <c r="H63" s="201"/>
      <c r="I63" s="1">
        <v>57</v>
      </c>
      <c r="J63" s="7"/>
      <c r="K63" s="7"/>
    </row>
    <row r="64" spans="1:11" ht="12.75">
      <c r="A64" s="199" t="s">
        <v>173</v>
      </c>
      <c r="B64" s="200"/>
      <c r="C64" s="200"/>
      <c r="D64" s="200"/>
      <c r="E64" s="200"/>
      <c r="F64" s="200"/>
      <c r="G64" s="200"/>
      <c r="H64" s="201"/>
      <c r="I64" s="1">
        <v>58</v>
      </c>
      <c r="J64" s="7">
        <v>188750</v>
      </c>
      <c r="K64" s="7">
        <v>1141423</v>
      </c>
    </row>
    <row r="65" spans="1:11" ht="12.75">
      <c r="A65" s="202" t="s">
        <v>47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661752</v>
      </c>
      <c r="K65" s="7">
        <v>1438560</v>
      </c>
    </row>
    <row r="66" spans="1:11" ht="12.75">
      <c r="A66" s="202" t="s">
        <v>207</v>
      </c>
      <c r="B66" s="203"/>
      <c r="C66" s="203"/>
      <c r="D66" s="203"/>
      <c r="E66" s="203"/>
      <c r="F66" s="203"/>
      <c r="G66" s="203"/>
      <c r="H66" s="204"/>
      <c r="I66" s="1">
        <v>60</v>
      </c>
      <c r="J66" s="53">
        <f>J7+J8+J40+J65</f>
        <v>224320776.15</v>
      </c>
      <c r="K66" s="53">
        <f>K7+K8+K40+K65</f>
        <v>228861946</v>
      </c>
    </row>
    <row r="67" spans="1:11" ht="12.75">
      <c r="A67" s="214" t="s">
        <v>82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>
        <v>12451366</v>
      </c>
      <c r="K67" s="8"/>
    </row>
    <row r="68" spans="1:11" ht="12.75">
      <c r="A68" s="191" t="s">
        <v>49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5" t="s">
        <v>160</v>
      </c>
      <c r="B69" s="196"/>
      <c r="C69" s="196"/>
      <c r="D69" s="196"/>
      <c r="E69" s="196"/>
      <c r="F69" s="196"/>
      <c r="G69" s="196"/>
      <c r="H69" s="213"/>
      <c r="I69" s="3">
        <v>62</v>
      </c>
      <c r="J69" s="54">
        <f>J70+J71+J72+J78+J79+J82+J85</f>
        <v>112112260</v>
      </c>
      <c r="K69" s="54">
        <f>K70+K71+K72+K78+K79+K82+K85</f>
        <v>113774790</v>
      </c>
    </row>
    <row r="70" spans="1:11" ht="12.75">
      <c r="A70" s="199" t="s">
        <v>117</v>
      </c>
      <c r="B70" s="200"/>
      <c r="C70" s="200"/>
      <c r="D70" s="200"/>
      <c r="E70" s="200"/>
      <c r="F70" s="200"/>
      <c r="G70" s="200"/>
      <c r="H70" s="201"/>
      <c r="I70" s="1">
        <v>63</v>
      </c>
      <c r="J70" s="7">
        <v>91193200</v>
      </c>
      <c r="K70" s="7">
        <v>91193200</v>
      </c>
    </row>
    <row r="71" spans="1:11" ht="12.75">
      <c r="A71" s="199" t="s">
        <v>118</v>
      </c>
      <c r="B71" s="200"/>
      <c r="C71" s="200"/>
      <c r="D71" s="200"/>
      <c r="E71" s="200"/>
      <c r="F71" s="200"/>
      <c r="G71" s="200"/>
      <c r="H71" s="201"/>
      <c r="I71" s="1">
        <v>64</v>
      </c>
      <c r="J71" s="7"/>
      <c r="K71" s="7"/>
    </row>
    <row r="72" spans="1:11" ht="12.75">
      <c r="A72" s="199" t="s">
        <v>119</v>
      </c>
      <c r="B72" s="200"/>
      <c r="C72" s="200"/>
      <c r="D72" s="200"/>
      <c r="E72" s="200"/>
      <c r="F72" s="200"/>
      <c r="G72" s="200"/>
      <c r="H72" s="201"/>
      <c r="I72" s="1">
        <v>65</v>
      </c>
      <c r="J72" s="53">
        <v>43482957</v>
      </c>
      <c r="K72" s="53">
        <f>K73+K74-K75+K76+K77</f>
        <v>14526698</v>
      </c>
    </row>
    <row r="73" spans="1:11" ht="12.75">
      <c r="A73" s="199" t="s">
        <v>120</v>
      </c>
      <c r="B73" s="200"/>
      <c r="C73" s="200"/>
      <c r="D73" s="200"/>
      <c r="E73" s="200"/>
      <c r="F73" s="200"/>
      <c r="G73" s="200"/>
      <c r="H73" s="201"/>
      <c r="I73" s="1">
        <v>66</v>
      </c>
      <c r="J73" s="7">
        <v>4559660</v>
      </c>
      <c r="K73" s="7">
        <v>4559660</v>
      </c>
    </row>
    <row r="74" spans="1:11" ht="12.75">
      <c r="A74" s="199" t="s">
        <v>121</v>
      </c>
      <c r="B74" s="200"/>
      <c r="C74" s="200"/>
      <c r="D74" s="200"/>
      <c r="E74" s="200"/>
      <c r="F74" s="200"/>
      <c r="G74" s="200"/>
      <c r="H74" s="201"/>
      <c r="I74" s="1">
        <v>67</v>
      </c>
      <c r="J74" s="7"/>
      <c r="K74" s="7"/>
    </row>
    <row r="75" spans="1:11" ht="12.75">
      <c r="A75" s="199" t="s">
        <v>109</v>
      </c>
      <c r="B75" s="200"/>
      <c r="C75" s="200"/>
      <c r="D75" s="200"/>
      <c r="E75" s="200"/>
      <c r="F75" s="200"/>
      <c r="G75" s="200"/>
      <c r="H75" s="201"/>
      <c r="I75" s="1">
        <v>68</v>
      </c>
      <c r="J75" s="7"/>
      <c r="K75" s="7"/>
    </row>
    <row r="76" spans="1:11" ht="12.75">
      <c r="A76" s="199" t="s">
        <v>110</v>
      </c>
      <c r="B76" s="200"/>
      <c r="C76" s="200"/>
      <c r="D76" s="200"/>
      <c r="E76" s="200"/>
      <c r="F76" s="200"/>
      <c r="G76" s="200"/>
      <c r="H76" s="201"/>
      <c r="I76" s="1">
        <v>69</v>
      </c>
      <c r="J76" s="7"/>
      <c r="K76" s="7"/>
    </row>
    <row r="77" spans="1:11" ht="12.75">
      <c r="A77" s="199" t="s">
        <v>111</v>
      </c>
      <c r="B77" s="200"/>
      <c r="C77" s="200"/>
      <c r="D77" s="200"/>
      <c r="E77" s="200"/>
      <c r="F77" s="200"/>
      <c r="G77" s="200"/>
      <c r="H77" s="201"/>
      <c r="I77" s="1">
        <v>70</v>
      </c>
      <c r="J77" s="7">
        <v>38923297</v>
      </c>
      <c r="K77" s="7">
        <v>9967038</v>
      </c>
    </row>
    <row r="78" spans="1:11" ht="12.75">
      <c r="A78" s="199" t="s">
        <v>112</v>
      </c>
      <c r="B78" s="200"/>
      <c r="C78" s="200"/>
      <c r="D78" s="200"/>
      <c r="E78" s="200"/>
      <c r="F78" s="200"/>
      <c r="G78" s="200"/>
      <c r="H78" s="201"/>
      <c r="I78" s="1">
        <v>71</v>
      </c>
      <c r="J78" s="7">
        <v>3785313</v>
      </c>
      <c r="K78" s="7">
        <v>3785313</v>
      </c>
    </row>
    <row r="79" spans="1:11" ht="12.75">
      <c r="A79" s="199" t="s">
        <v>204</v>
      </c>
      <c r="B79" s="200"/>
      <c r="C79" s="200"/>
      <c r="D79" s="200"/>
      <c r="E79" s="200"/>
      <c r="F79" s="200"/>
      <c r="G79" s="200"/>
      <c r="H79" s="201"/>
      <c r="I79" s="1">
        <v>72</v>
      </c>
      <c r="J79" s="53">
        <v>2607049</v>
      </c>
      <c r="K79" s="53">
        <f>K80-K81</f>
        <v>2607049</v>
      </c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7">
        <v>2607049</v>
      </c>
      <c r="K80" s="7">
        <v>2607049</v>
      </c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7"/>
      <c r="K81" s="7"/>
    </row>
    <row r="82" spans="1:11" ht="12.75">
      <c r="A82" s="199" t="s">
        <v>205</v>
      </c>
      <c r="B82" s="200"/>
      <c r="C82" s="200"/>
      <c r="D82" s="200"/>
      <c r="E82" s="200"/>
      <c r="F82" s="200"/>
      <c r="G82" s="200"/>
      <c r="H82" s="201"/>
      <c r="I82" s="1">
        <v>75</v>
      </c>
      <c r="J82" s="53">
        <f>J83-J84</f>
        <v>-28956259</v>
      </c>
      <c r="K82" s="53">
        <f>K83-K84</f>
        <v>1662530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7"/>
      <c r="K83" s="7">
        <v>1662530</v>
      </c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7">
        <v>28956259</v>
      </c>
      <c r="K84" s="7"/>
    </row>
    <row r="85" spans="1:11" ht="12.75">
      <c r="A85" s="199" t="s">
        <v>142</v>
      </c>
      <c r="B85" s="200"/>
      <c r="C85" s="200"/>
      <c r="D85" s="200"/>
      <c r="E85" s="200"/>
      <c r="F85" s="200"/>
      <c r="G85" s="200"/>
      <c r="H85" s="201"/>
      <c r="I85" s="1">
        <v>78</v>
      </c>
      <c r="J85" s="7"/>
      <c r="K85" s="7"/>
    </row>
    <row r="86" spans="1:11" ht="12.75">
      <c r="A86" s="202" t="s">
        <v>13</v>
      </c>
      <c r="B86" s="203"/>
      <c r="C86" s="203"/>
      <c r="D86" s="203"/>
      <c r="E86" s="203"/>
      <c r="F86" s="203"/>
      <c r="G86" s="203"/>
      <c r="H86" s="204"/>
      <c r="I86" s="1">
        <v>79</v>
      </c>
      <c r="J86" s="53">
        <v>260000</v>
      </c>
      <c r="K86" s="53">
        <f>SUM(K87:K89)</f>
        <v>0</v>
      </c>
    </row>
    <row r="87" spans="1:11" ht="12.75">
      <c r="A87" s="199" t="s">
        <v>105</v>
      </c>
      <c r="B87" s="200"/>
      <c r="C87" s="200"/>
      <c r="D87" s="200"/>
      <c r="E87" s="200"/>
      <c r="F87" s="200"/>
      <c r="G87" s="200"/>
      <c r="H87" s="201"/>
      <c r="I87" s="1">
        <v>80</v>
      </c>
      <c r="J87" s="7">
        <v>260000</v>
      </c>
      <c r="K87" s="7"/>
    </row>
    <row r="88" spans="1:11" ht="12.75">
      <c r="A88" s="199" t="s">
        <v>106</v>
      </c>
      <c r="B88" s="200"/>
      <c r="C88" s="200"/>
      <c r="D88" s="200"/>
      <c r="E88" s="200"/>
      <c r="F88" s="200"/>
      <c r="G88" s="200"/>
      <c r="H88" s="201"/>
      <c r="I88" s="1">
        <v>81</v>
      </c>
      <c r="J88" s="7"/>
      <c r="K88" s="7"/>
    </row>
    <row r="89" spans="1:11" ht="12.75">
      <c r="A89" s="199" t="s">
        <v>107</v>
      </c>
      <c r="B89" s="200"/>
      <c r="C89" s="200"/>
      <c r="D89" s="200"/>
      <c r="E89" s="200"/>
      <c r="F89" s="200"/>
      <c r="G89" s="200"/>
      <c r="H89" s="201"/>
      <c r="I89" s="1">
        <v>82</v>
      </c>
      <c r="J89" s="7"/>
      <c r="K89" s="7"/>
    </row>
    <row r="90" spans="1:11" ht="12.75">
      <c r="A90" s="202" t="s">
        <v>14</v>
      </c>
      <c r="B90" s="203"/>
      <c r="C90" s="203"/>
      <c r="D90" s="203"/>
      <c r="E90" s="203"/>
      <c r="F90" s="203"/>
      <c r="G90" s="203"/>
      <c r="H90" s="204"/>
      <c r="I90" s="1">
        <v>83</v>
      </c>
      <c r="J90" s="53">
        <f>SUM(J91:J99)</f>
        <v>49905525</v>
      </c>
      <c r="K90" s="53">
        <f>SUM(K91:K99)</f>
        <v>48967075</v>
      </c>
    </row>
    <row r="91" spans="1:11" ht="12.75">
      <c r="A91" s="199" t="s">
        <v>108</v>
      </c>
      <c r="B91" s="200"/>
      <c r="C91" s="200"/>
      <c r="D91" s="200"/>
      <c r="E91" s="200"/>
      <c r="F91" s="200"/>
      <c r="G91" s="200"/>
      <c r="H91" s="201"/>
      <c r="I91" s="1">
        <v>84</v>
      </c>
      <c r="J91" s="7"/>
      <c r="K91" s="7"/>
    </row>
    <row r="92" spans="1:11" ht="12.75">
      <c r="A92" s="199" t="s">
        <v>209</v>
      </c>
      <c r="B92" s="200"/>
      <c r="C92" s="200"/>
      <c r="D92" s="200"/>
      <c r="E92" s="200"/>
      <c r="F92" s="200"/>
      <c r="G92" s="200"/>
      <c r="H92" s="201"/>
      <c r="I92" s="1">
        <v>85</v>
      </c>
      <c r="J92" s="7"/>
      <c r="K92" s="7"/>
    </row>
    <row r="93" spans="1:11" ht="12.75">
      <c r="A93" s="199" t="s">
        <v>0</v>
      </c>
      <c r="B93" s="200"/>
      <c r="C93" s="200"/>
      <c r="D93" s="200"/>
      <c r="E93" s="200"/>
      <c r="F93" s="200"/>
      <c r="G93" s="200"/>
      <c r="H93" s="201"/>
      <c r="I93" s="1">
        <v>86</v>
      </c>
      <c r="J93" s="7">
        <v>47502366</v>
      </c>
      <c r="K93" s="7">
        <v>47487044</v>
      </c>
    </row>
    <row r="94" spans="1:11" ht="12.75">
      <c r="A94" s="199" t="s">
        <v>210</v>
      </c>
      <c r="B94" s="200"/>
      <c r="C94" s="200"/>
      <c r="D94" s="200"/>
      <c r="E94" s="200"/>
      <c r="F94" s="200"/>
      <c r="G94" s="200"/>
      <c r="H94" s="201"/>
      <c r="I94" s="1">
        <v>87</v>
      </c>
      <c r="J94" s="7"/>
      <c r="K94" s="7"/>
    </row>
    <row r="95" spans="1:11" ht="12.75">
      <c r="A95" s="199" t="s">
        <v>211</v>
      </c>
      <c r="B95" s="200"/>
      <c r="C95" s="200"/>
      <c r="D95" s="200"/>
      <c r="E95" s="200"/>
      <c r="F95" s="200"/>
      <c r="G95" s="200"/>
      <c r="H95" s="201"/>
      <c r="I95" s="1">
        <v>88</v>
      </c>
      <c r="J95" s="7">
        <v>2403159</v>
      </c>
      <c r="K95" s="7">
        <v>1480031</v>
      </c>
    </row>
    <row r="96" spans="1:11" ht="12.75">
      <c r="A96" s="199" t="s">
        <v>212</v>
      </c>
      <c r="B96" s="200"/>
      <c r="C96" s="200"/>
      <c r="D96" s="200"/>
      <c r="E96" s="200"/>
      <c r="F96" s="200"/>
      <c r="G96" s="200"/>
      <c r="H96" s="201"/>
      <c r="I96" s="1">
        <v>89</v>
      </c>
      <c r="J96" s="7"/>
      <c r="K96" s="7"/>
    </row>
    <row r="97" spans="1:11" ht="12.75">
      <c r="A97" s="199" t="s">
        <v>85</v>
      </c>
      <c r="B97" s="200"/>
      <c r="C97" s="200"/>
      <c r="D97" s="200"/>
      <c r="E97" s="200"/>
      <c r="F97" s="200"/>
      <c r="G97" s="200"/>
      <c r="H97" s="201"/>
      <c r="I97" s="1">
        <v>90</v>
      </c>
      <c r="J97" s="7"/>
      <c r="K97" s="7"/>
    </row>
    <row r="98" spans="1:11" ht="12.75">
      <c r="A98" s="199" t="s">
        <v>83</v>
      </c>
      <c r="B98" s="200"/>
      <c r="C98" s="200"/>
      <c r="D98" s="200"/>
      <c r="E98" s="200"/>
      <c r="F98" s="200"/>
      <c r="G98" s="200"/>
      <c r="H98" s="201"/>
      <c r="I98" s="1">
        <v>91</v>
      </c>
      <c r="J98" s="7"/>
      <c r="K98" s="7"/>
    </row>
    <row r="99" spans="1:11" ht="12.75">
      <c r="A99" s="199" t="s">
        <v>84</v>
      </c>
      <c r="B99" s="200"/>
      <c r="C99" s="200"/>
      <c r="D99" s="200"/>
      <c r="E99" s="200"/>
      <c r="F99" s="200"/>
      <c r="G99" s="200"/>
      <c r="H99" s="201"/>
      <c r="I99" s="1">
        <v>92</v>
      </c>
      <c r="J99" s="7"/>
      <c r="K99" s="7"/>
    </row>
    <row r="100" spans="1:11" ht="12.75">
      <c r="A100" s="202" t="s">
        <v>15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3">
        <f>SUM(J101:J112)</f>
        <v>61504910</v>
      </c>
      <c r="K100" s="53">
        <f>SUM(K101:K112)</f>
        <v>65533050</v>
      </c>
    </row>
    <row r="101" spans="1:11" ht="12.75">
      <c r="A101" s="199" t="s">
        <v>108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7"/>
      <c r="K101" s="7"/>
    </row>
    <row r="102" spans="1:11" ht="12.75">
      <c r="A102" s="199" t="s">
        <v>209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7">
        <v>193966</v>
      </c>
      <c r="K102" s="7"/>
    </row>
    <row r="103" spans="1:11" ht="12.75">
      <c r="A103" s="199" t="s">
        <v>0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7">
        <v>15701073</v>
      </c>
      <c r="K103" s="7">
        <v>9317647</v>
      </c>
    </row>
    <row r="104" spans="1:11" ht="12.75">
      <c r="A104" s="199" t="s">
        <v>210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7"/>
      <c r="K104" s="7"/>
    </row>
    <row r="105" spans="1:11" ht="12.75">
      <c r="A105" s="199" t="s">
        <v>211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7">
        <v>39547829</v>
      </c>
      <c r="K105" s="7">
        <v>43524641</v>
      </c>
    </row>
    <row r="106" spans="1:11" ht="12.75">
      <c r="A106" s="199" t="s">
        <v>212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7">
        <v>3150000</v>
      </c>
      <c r="K106" s="7">
        <v>9500000</v>
      </c>
    </row>
    <row r="107" spans="1:11" ht="12.75">
      <c r="A107" s="199" t="s">
        <v>85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7"/>
      <c r="K107" s="7"/>
    </row>
    <row r="108" spans="1:11" ht="12.75">
      <c r="A108" s="199" t="s">
        <v>86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7">
        <v>2006038</v>
      </c>
      <c r="K108" s="7">
        <v>1608257</v>
      </c>
    </row>
    <row r="109" spans="1:11" ht="12.75">
      <c r="A109" s="199" t="s">
        <v>87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7">
        <v>237232</v>
      </c>
      <c r="K109" s="7">
        <v>921258</v>
      </c>
    </row>
    <row r="110" spans="1:11" ht="12.75">
      <c r="A110" s="199" t="s">
        <v>90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7">
        <v>37308</v>
      </c>
      <c r="K110" s="7">
        <v>37308</v>
      </c>
    </row>
    <row r="111" spans="1:11" ht="12.75">
      <c r="A111" s="199" t="s">
        <v>88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7"/>
      <c r="K111" s="7"/>
    </row>
    <row r="112" spans="1:11" ht="12.75">
      <c r="A112" s="199" t="s">
        <v>89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7">
        <v>631464</v>
      </c>
      <c r="K112" s="7">
        <v>623939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538081</v>
      </c>
      <c r="K113" s="7">
        <v>587031</v>
      </c>
    </row>
    <row r="114" spans="1:11" ht="12.75">
      <c r="A114" s="202" t="s">
        <v>19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3">
        <f>J69+J86+J90+J100+J113</f>
        <v>224320776</v>
      </c>
      <c r="K114" s="53">
        <f>K69+K86+K90+K100+K113</f>
        <v>228861946</v>
      </c>
    </row>
    <row r="115" spans="1:11" ht="12.75">
      <c r="A115" s="188" t="s">
        <v>48</v>
      </c>
      <c r="B115" s="189"/>
      <c r="C115" s="189"/>
      <c r="D115" s="189"/>
      <c r="E115" s="189"/>
      <c r="F115" s="189"/>
      <c r="G115" s="189"/>
      <c r="H115" s="190"/>
      <c r="I115" s="2">
        <v>108</v>
      </c>
      <c r="J115" s="8">
        <v>12451366</v>
      </c>
      <c r="K115" s="8"/>
    </row>
    <row r="116" spans="1:11" ht="12.75">
      <c r="A116" s="191" t="s">
        <v>276</v>
      </c>
      <c r="B116" s="192"/>
      <c r="C116" s="192"/>
      <c r="D116" s="192"/>
      <c r="E116" s="192"/>
      <c r="F116" s="192"/>
      <c r="G116" s="192"/>
      <c r="H116" s="192"/>
      <c r="I116" s="193"/>
      <c r="J116" s="193"/>
      <c r="K116" s="194"/>
    </row>
    <row r="117" spans="1:11" ht="12.75">
      <c r="A117" s="195" t="s">
        <v>155</v>
      </c>
      <c r="B117" s="196"/>
      <c r="C117" s="196"/>
      <c r="D117" s="196"/>
      <c r="E117" s="196"/>
      <c r="F117" s="196"/>
      <c r="G117" s="196"/>
      <c r="H117" s="196"/>
      <c r="I117" s="197"/>
      <c r="J117" s="197"/>
      <c r="K117" s="198"/>
    </row>
    <row r="118" spans="1:11" ht="12.75">
      <c r="A118" s="199" t="s">
        <v>3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7"/>
      <c r="K118" s="7"/>
    </row>
    <row r="119" spans="1:11" ht="12.75">
      <c r="A119" s="205" t="s">
        <v>4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8"/>
      <c r="K119" s="8"/>
    </row>
    <row r="120" spans="1:11" ht="12.75">
      <c r="A120" s="208" t="s">
        <v>277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186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I16" sqref="I1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3" t="s">
        <v>128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1" t="s">
        <v>306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45" t="s">
        <v>287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6" t="s">
        <v>50</v>
      </c>
      <c r="B4" s="246"/>
      <c r="C4" s="246"/>
      <c r="D4" s="246"/>
      <c r="E4" s="246"/>
      <c r="F4" s="246"/>
      <c r="G4" s="246"/>
      <c r="H4" s="246"/>
      <c r="I4" s="58" t="s">
        <v>245</v>
      </c>
      <c r="J4" s="247" t="s">
        <v>285</v>
      </c>
      <c r="K4" s="247"/>
      <c r="L4" s="247" t="s">
        <v>286</v>
      </c>
      <c r="M4" s="247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213"/>
      <c r="I7" s="3">
        <v>111</v>
      </c>
      <c r="J7" s="54">
        <f>SUM(J8:J9)</f>
        <v>181005979</v>
      </c>
      <c r="K7" s="54">
        <f>SUM(K8:K9)</f>
        <v>44958509</v>
      </c>
      <c r="L7" s="54">
        <f>SUM(L8:L9)</f>
        <v>190141201</v>
      </c>
      <c r="M7" s="54">
        <f>SUM(M8:M9)</f>
        <v>53531138</v>
      </c>
    </row>
    <row r="8" spans="1:13" ht="12.75">
      <c r="A8" s="202" t="s">
        <v>126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167034992</v>
      </c>
      <c r="K8" s="7">
        <v>42072495</v>
      </c>
      <c r="L8" s="7">
        <v>172003572</v>
      </c>
      <c r="M8" s="7">
        <v>42703667</v>
      </c>
    </row>
    <row r="9" spans="1:13" ht="12.75">
      <c r="A9" s="202" t="s">
        <v>94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13970987</v>
      </c>
      <c r="K9" s="7">
        <v>2886014</v>
      </c>
      <c r="L9" s="7">
        <v>18137629</v>
      </c>
      <c r="M9" s="7">
        <v>10827471</v>
      </c>
    </row>
    <row r="10" spans="1:13" ht="12.75">
      <c r="A10" s="202" t="s">
        <v>7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3">
        <f>J11+J12+J16+J20+J21+J22+J25+J26</f>
        <v>191186454</v>
      </c>
      <c r="K10" s="53">
        <f>K11+K12+K16+K20+K21+K22+K25+K26</f>
        <v>48735766</v>
      </c>
      <c r="L10" s="53">
        <f>L11+L12+L16+L20+L21+L22+L25+L26</f>
        <v>186468970</v>
      </c>
      <c r="M10" s="53">
        <f>M11+M12+M16+M20+M21+M22+M25+M26</f>
        <v>52465721</v>
      </c>
    </row>
    <row r="11" spans="1:13" ht="12.75">
      <c r="A11" s="202" t="s">
        <v>95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>
        <v>1537228</v>
      </c>
      <c r="K11" s="7">
        <v>151538</v>
      </c>
      <c r="L11" s="7">
        <v>-499037</v>
      </c>
      <c r="M11" s="7">
        <v>-1283998</v>
      </c>
    </row>
    <row r="12" spans="1:13" ht="12.75">
      <c r="A12" s="202" t="s">
        <v>16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3">
        <f>SUM(J13:J15)</f>
        <v>139952732</v>
      </c>
      <c r="K12" s="53">
        <f>SUM(K13:K15)</f>
        <v>35821167</v>
      </c>
      <c r="L12" s="53">
        <f>SUM(L13:L15)</f>
        <v>148757148</v>
      </c>
      <c r="M12" s="53">
        <f>SUM(M13:M15)</f>
        <v>43774261</v>
      </c>
    </row>
    <row r="13" spans="1:13" ht="12.75">
      <c r="A13" s="199" t="s">
        <v>122</v>
      </c>
      <c r="B13" s="200"/>
      <c r="C13" s="200"/>
      <c r="D13" s="200"/>
      <c r="E13" s="200"/>
      <c r="F13" s="200"/>
      <c r="G13" s="200"/>
      <c r="H13" s="201"/>
      <c r="I13" s="1">
        <v>117</v>
      </c>
      <c r="J13" s="7">
        <v>112811895</v>
      </c>
      <c r="K13" s="7">
        <v>29756870</v>
      </c>
      <c r="L13" s="7">
        <v>115851900</v>
      </c>
      <c r="M13" s="7">
        <v>31442322</v>
      </c>
    </row>
    <row r="14" spans="1:13" ht="12.75">
      <c r="A14" s="199" t="s">
        <v>123</v>
      </c>
      <c r="B14" s="200"/>
      <c r="C14" s="200"/>
      <c r="D14" s="200"/>
      <c r="E14" s="200"/>
      <c r="F14" s="200"/>
      <c r="G14" s="200"/>
      <c r="H14" s="201"/>
      <c r="I14" s="1">
        <v>118</v>
      </c>
      <c r="J14" s="7">
        <v>4672846</v>
      </c>
      <c r="K14" s="7">
        <v>150906</v>
      </c>
      <c r="L14" s="7">
        <v>8401966</v>
      </c>
      <c r="M14" s="7">
        <v>4912227</v>
      </c>
    </row>
    <row r="15" spans="1:13" ht="12.75">
      <c r="A15" s="199" t="s">
        <v>52</v>
      </c>
      <c r="B15" s="200"/>
      <c r="C15" s="200"/>
      <c r="D15" s="200"/>
      <c r="E15" s="200"/>
      <c r="F15" s="200"/>
      <c r="G15" s="200"/>
      <c r="H15" s="201"/>
      <c r="I15" s="1">
        <v>119</v>
      </c>
      <c r="J15" s="7">
        <v>22467991</v>
      </c>
      <c r="K15" s="7">
        <v>5913391</v>
      </c>
      <c r="L15" s="7">
        <v>24503282</v>
      </c>
      <c r="M15" s="7">
        <v>7419712</v>
      </c>
    </row>
    <row r="16" spans="1:13" ht="12.75">
      <c r="A16" s="202" t="s">
        <v>17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3">
        <f>SUM(J17:J19)</f>
        <v>31794111</v>
      </c>
      <c r="K16" s="53">
        <f>SUM(K17:K19)</f>
        <v>7462376</v>
      </c>
      <c r="L16" s="53">
        <f>SUM(L17:L19)</f>
        <v>23945820</v>
      </c>
      <c r="M16" s="53">
        <f>SUM(M17:M19)</f>
        <v>6014742</v>
      </c>
    </row>
    <row r="17" spans="1:13" ht="12.75">
      <c r="A17" s="199" t="s">
        <v>53</v>
      </c>
      <c r="B17" s="200"/>
      <c r="C17" s="200"/>
      <c r="D17" s="200"/>
      <c r="E17" s="200"/>
      <c r="F17" s="200"/>
      <c r="G17" s="200"/>
      <c r="H17" s="201"/>
      <c r="I17" s="1">
        <v>121</v>
      </c>
      <c r="J17" s="7">
        <v>20173708</v>
      </c>
      <c r="K17" s="7">
        <v>4845619</v>
      </c>
      <c r="L17" s="7">
        <v>15448677</v>
      </c>
      <c r="M17" s="7">
        <v>3895057</v>
      </c>
    </row>
    <row r="18" spans="1:13" ht="12.75">
      <c r="A18" s="199" t="s">
        <v>54</v>
      </c>
      <c r="B18" s="200"/>
      <c r="C18" s="200"/>
      <c r="D18" s="200"/>
      <c r="E18" s="200"/>
      <c r="F18" s="200"/>
      <c r="G18" s="200"/>
      <c r="H18" s="201"/>
      <c r="I18" s="1">
        <v>122</v>
      </c>
      <c r="J18" s="7">
        <v>6943070</v>
      </c>
      <c r="K18" s="7">
        <v>1516953</v>
      </c>
      <c r="L18" s="7">
        <v>4968743</v>
      </c>
      <c r="M18" s="7">
        <v>1235688</v>
      </c>
    </row>
    <row r="19" spans="1:13" ht="12.75">
      <c r="A19" s="199" t="s">
        <v>55</v>
      </c>
      <c r="B19" s="200"/>
      <c r="C19" s="200"/>
      <c r="D19" s="200"/>
      <c r="E19" s="200"/>
      <c r="F19" s="200"/>
      <c r="G19" s="200"/>
      <c r="H19" s="201"/>
      <c r="I19" s="1">
        <v>123</v>
      </c>
      <c r="J19" s="7">
        <v>4677333</v>
      </c>
      <c r="K19" s="7">
        <v>1099804</v>
      </c>
      <c r="L19" s="7">
        <v>3528400</v>
      </c>
      <c r="M19" s="7">
        <v>883997</v>
      </c>
    </row>
    <row r="20" spans="1:13" ht="12.75">
      <c r="A20" s="202" t="s">
        <v>96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7640602</v>
      </c>
      <c r="K20" s="7">
        <v>1927516</v>
      </c>
      <c r="L20" s="7">
        <v>7562694</v>
      </c>
      <c r="M20" s="7">
        <v>1884729</v>
      </c>
    </row>
    <row r="21" spans="1:13" ht="12.75">
      <c r="A21" s="202" t="s">
        <v>97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10001781</v>
      </c>
      <c r="K21" s="7">
        <v>3113169</v>
      </c>
      <c r="L21" s="7">
        <v>6702345</v>
      </c>
      <c r="M21" s="7">
        <v>2075987</v>
      </c>
    </row>
    <row r="22" spans="1:13" ht="12.75">
      <c r="A22" s="202" t="s">
        <v>18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199" t="s">
        <v>113</v>
      </c>
      <c r="B23" s="200"/>
      <c r="C23" s="200"/>
      <c r="D23" s="200"/>
      <c r="E23" s="200"/>
      <c r="F23" s="200"/>
      <c r="G23" s="200"/>
      <c r="H23" s="201"/>
      <c r="I23" s="1">
        <v>127</v>
      </c>
      <c r="J23" s="7"/>
      <c r="K23" s="7"/>
      <c r="L23" s="7"/>
      <c r="M23" s="7"/>
    </row>
    <row r="24" spans="1:13" ht="12.75">
      <c r="A24" s="199" t="s">
        <v>114</v>
      </c>
      <c r="B24" s="200"/>
      <c r="C24" s="200"/>
      <c r="D24" s="200"/>
      <c r="E24" s="200"/>
      <c r="F24" s="200"/>
      <c r="G24" s="200"/>
      <c r="H24" s="201"/>
      <c r="I24" s="1">
        <v>128</v>
      </c>
      <c r="J24" s="7"/>
      <c r="K24" s="7"/>
      <c r="L24" s="7"/>
      <c r="M24" s="7"/>
    </row>
    <row r="25" spans="1:13" ht="12.75">
      <c r="A25" s="202" t="s">
        <v>98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>
        <v>260000</v>
      </c>
      <c r="K25" s="7">
        <v>260000</v>
      </c>
      <c r="L25" s="7"/>
      <c r="M25" s="7"/>
    </row>
    <row r="26" spans="1:13" ht="12.75">
      <c r="A26" s="202" t="s">
        <v>41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/>
      <c r="K26" s="7"/>
      <c r="L26" s="7"/>
      <c r="M26" s="7"/>
    </row>
    <row r="27" spans="1:13" ht="12.75">
      <c r="A27" s="202" t="s">
        <v>179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3">
        <f>SUM(J28:J32)</f>
        <v>4577262</v>
      </c>
      <c r="K27" s="53">
        <f>SUM(K28:K32)</f>
        <v>154085</v>
      </c>
      <c r="L27" s="53">
        <f>SUM(L28:L32)</f>
        <v>3434811</v>
      </c>
      <c r="M27" s="53">
        <f>SUM(M28:M32)</f>
        <v>1213820</v>
      </c>
    </row>
    <row r="28" spans="1:13" ht="12.75">
      <c r="A28" s="202" t="s">
        <v>193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>
        <v>1021306</v>
      </c>
      <c r="K28" s="7">
        <v>223454</v>
      </c>
      <c r="L28" s="7">
        <v>886530</v>
      </c>
      <c r="M28" s="7">
        <v>223454</v>
      </c>
    </row>
    <row r="29" spans="1:13" ht="12.75">
      <c r="A29" s="202" t="s">
        <v>129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3555956</v>
      </c>
      <c r="K29" s="7">
        <v>-69369</v>
      </c>
      <c r="L29" s="7">
        <v>2548281</v>
      </c>
      <c r="M29" s="7">
        <v>990366</v>
      </c>
    </row>
    <row r="30" spans="1:13" ht="12.75">
      <c r="A30" s="202" t="s">
        <v>115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/>
      <c r="K30" s="7"/>
      <c r="L30" s="7"/>
      <c r="M30" s="7"/>
    </row>
    <row r="31" spans="1:13" ht="12.75">
      <c r="A31" s="202" t="s">
        <v>189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/>
      <c r="K31" s="7"/>
      <c r="L31" s="7"/>
      <c r="M31" s="7"/>
    </row>
    <row r="32" spans="1:13" ht="12.75">
      <c r="A32" s="202" t="s">
        <v>116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/>
      <c r="K32" s="7"/>
      <c r="L32" s="7"/>
      <c r="M32" s="7"/>
    </row>
    <row r="33" spans="1:13" ht="12.75">
      <c r="A33" s="202" t="s">
        <v>180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3">
        <f>SUM(J34:J37)</f>
        <v>23353046</v>
      </c>
      <c r="K33" s="53">
        <v>17215114</v>
      </c>
      <c r="L33" s="53">
        <f>SUM(L34:L37)</f>
        <v>5444512</v>
      </c>
      <c r="M33" s="53">
        <f>SUM(M34:M37)</f>
        <v>2100987</v>
      </c>
    </row>
    <row r="34" spans="1:13" ht="12.75">
      <c r="A34" s="202" t="s">
        <v>57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/>
      <c r="K34" s="7"/>
      <c r="L34" s="7"/>
      <c r="M34" s="7"/>
    </row>
    <row r="35" spans="1:13" ht="12.75">
      <c r="A35" s="202" t="s">
        <v>56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23353046</v>
      </c>
      <c r="K35" s="7">
        <v>17215114</v>
      </c>
      <c r="L35" s="7">
        <v>5444512</v>
      </c>
      <c r="M35" s="7">
        <v>2100987</v>
      </c>
    </row>
    <row r="36" spans="1:13" ht="12.75">
      <c r="A36" s="202" t="s">
        <v>190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/>
      <c r="K36" s="7"/>
      <c r="L36" s="7"/>
      <c r="M36" s="7"/>
    </row>
    <row r="37" spans="1:13" ht="12.75">
      <c r="A37" s="202" t="s">
        <v>58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/>
      <c r="K37" s="7"/>
      <c r="L37" s="7"/>
      <c r="M37" s="7"/>
    </row>
    <row r="38" spans="1:13" ht="12.75">
      <c r="A38" s="202" t="s">
        <v>164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/>
    </row>
    <row r="39" spans="1:13" ht="12.75">
      <c r="A39" s="202" t="s">
        <v>165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/>
      <c r="L39" s="7"/>
      <c r="M39" s="7"/>
    </row>
    <row r="40" spans="1:13" ht="12.75">
      <c r="A40" s="202" t="s">
        <v>191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/>
    </row>
    <row r="41" spans="1:13" ht="12.75">
      <c r="A41" s="202" t="s">
        <v>192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/>
      <c r="K41" s="7"/>
      <c r="L41" s="7"/>
      <c r="M41" s="7"/>
    </row>
    <row r="42" spans="1:13" ht="12.75">
      <c r="A42" s="202" t="s">
        <v>181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3">
        <f>J7+J27+J38+J40</f>
        <v>185583241</v>
      </c>
      <c r="K42" s="53">
        <f>K7+K27+K38+K40</f>
        <v>45112594</v>
      </c>
      <c r="L42" s="53">
        <f>L7+L27+L38+L40</f>
        <v>193576012</v>
      </c>
      <c r="M42" s="53">
        <f>M7+M27+M38+M40</f>
        <v>54744958</v>
      </c>
    </row>
    <row r="43" spans="1:13" ht="12.75">
      <c r="A43" s="202" t="s">
        <v>182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3">
        <f>J10+J33+J39+J41</f>
        <v>214539500</v>
      </c>
      <c r="K43" s="53">
        <f>K10+K33+K39+K41</f>
        <v>65950880</v>
      </c>
      <c r="L43" s="53">
        <f>L10+L33+L39+L41</f>
        <v>191913482</v>
      </c>
      <c r="M43" s="53">
        <f>M10+M33+M39+M41</f>
        <v>54566708</v>
      </c>
    </row>
    <row r="44" spans="1:13" ht="12.75">
      <c r="A44" s="202" t="s">
        <v>202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3">
        <f>J42-J43</f>
        <v>-28956259</v>
      </c>
      <c r="K44" s="53">
        <f>K42-K43</f>
        <v>-20838286</v>
      </c>
      <c r="L44" s="53">
        <f>L42-L43</f>
        <v>1662530</v>
      </c>
      <c r="M44" s="53">
        <f>M42-M43</f>
        <v>178250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1662530</v>
      </c>
      <c r="M45" s="53">
        <f>IF(M42&gt;M43,M42-M43,0)</f>
        <v>178250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3">
        <f>IF(J43&gt;J42,J43-J42,0)</f>
        <v>28956259</v>
      </c>
      <c r="K46" s="53">
        <f>IF(K43&gt;K42,K43-K42,0)</f>
        <v>20838286</v>
      </c>
      <c r="L46" s="53">
        <f>IF(L43&gt;L42,L43-L42,0)</f>
        <v>0</v>
      </c>
      <c r="M46" s="53">
        <f>IF(M43&gt;M42,M43-M42,0)</f>
        <v>0</v>
      </c>
    </row>
    <row r="47" spans="1:13" ht="12.75">
      <c r="A47" s="202" t="s">
        <v>183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/>
      <c r="K47" s="7"/>
      <c r="L47" s="7"/>
      <c r="M47" s="7"/>
    </row>
    <row r="48" spans="1:13" ht="12.75">
      <c r="A48" s="202" t="s">
        <v>203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3">
        <f>J44-J47</f>
        <v>-28956259</v>
      </c>
      <c r="K48" s="53">
        <f>K44-K47</f>
        <v>-20838286</v>
      </c>
      <c r="L48" s="53">
        <f>L44-L47</f>
        <v>1662530</v>
      </c>
      <c r="M48" s="53">
        <f>M44-M47</f>
        <v>178250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1662530</v>
      </c>
      <c r="M49" s="53">
        <f>IF(M48&gt;0,M48,0)</f>
        <v>178250</v>
      </c>
    </row>
    <row r="50" spans="1:13" ht="12.75">
      <c r="A50" s="242" t="s">
        <v>186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1">
        <f>IF(J48&lt;0,-J48,0)</f>
        <v>28956259</v>
      </c>
      <c r="K50" s="61">
        <f>IF(K48&lt;0,-K48,0)</f>
        <v>20838286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1" t="s">
        <v>278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</row>
    <row r="52" spans="1:13" ht="12.75" customHeight="1">
      <c r="A52" s="195" t="s">
        <v>156</v>
      </c>
      <c r="B52" s="196"/>
      <c r="C52" s="196"/>
      <c r="D52" s="196"/>
      <c r="E52" s="196"/>
      <c r="F52" s="196"/>
      <c r="G52" s="196"/>
      <c r="H52" s="196"/>
      <c r="I52" s="55"/>
      <c r="J52" s="55"/>
      <c r="K52" s="55"/>
      <c r="L52" s="55"/>
      <c r="M52" s="62"/>
    </row>
    <row r="53" spans="1:13" ht="12.75">
      <c r="A53" s="239" t="s">
        <v>200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/>
      <c r="K53" s="7"/>
      <c r="L53" s="7"/>
      <c r="M53" s="7"/>
    </row>
    <row r="54" spans="1:13" ht="12.75">
      <c r="A54" s="239" t="s">
        <v>201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191" t="s">
        <v>158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</row>
    <row r="56" spans="1:13" ht="12.75">
      <c r="A56" s="195" t="s">
        <v>170</v>
      </c>
      <c r="B56" s="196"/>
      <c r="C56" s="196"/>
      <c r="D56" s="196"/>
      <c r="E56" s="196"/>
      <c r="F56" s="196"/>
      <c r="G56" s="196"/>
      <c r="H56" s="213"/>
      <c r="I56" s="9">
        <v>157</v>
      </c>
      <c r="J56" s="6">
        <v>-28956259</v>
      </c>
      <c r="K56" s="6"/>
      <c r="L56" s="6">
        <v>791471</v>
      </c>
      <c r="M56" s="6">
        <v>-692809</v>
      </c>
    </row>
    <row r="57" spans="1:13" ht="12.75">
      <c r="A57" s="202" t="s">
        <v>187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2" t="s">
        <v>194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/>
      <c r="M58" s="7"/>
    </row>
    <row r="59" spans="1:13" ht="12.75">
      <c r="A59" s="202" t="s">
        <v>195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/>
      <c r="K59" s="7"/>
      <c r="L59" s="7"/>
      <c r="M59" s="7"/>
    </row>
    <row r="60" spans="1:13" ht="12.75">
      <c r="A60" s="202" t="s">
        <v>39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/>
      <c r="K60" s="7"/>
      <c r="L60" s="7"/>
      <c r="M60" s="7"/>
    </row>
    <row r="61" spans="1:13" ht="12.75">
      <c r="A61" s="202" t="s">
        <v>196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>
      <c r="A62" s="202" t="s">
        <v>197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>
      <c r="A63" s="202" t="s">
        <v>198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2.75">
      <c r="A64" s="202" t="s">
        <v>199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12.75">
      <c r="A65" s="202" t="s">
        <v>188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/>
      <c r="K65" s="7"/>
      <c r="L65" s="7"/>
      <c r="M65" s="7"/>
    </row>
    <row r="66" spans="1:13" ht="12.75">
      <c r="A66" s="202" t="s">
        <v>162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2" t="s">
        <v>163</v>
      </c>
      <c r="B67" s="203"/>
      <c r="C67" s="203"/>
      <c r="D67" s="203"/>
      <c r="E67" s="203"/>
      <c r="F67" s="203"/>
      <c r="G67" s="203"/>
      <c r="H67" s="204"/>
      <c r="I67" s="1">
        <v>168</v>
      </c>
      <c r="J67" s="61">
        <f>J56+J66</f>
        <v>-28956259</v>
      </c>
      <c r="K67" s="61">
        <f>K56+K66</f>
        <v>0</v>
      </c>
      <c r="L67" s="61">
        <f>L56+L66</f>
        <v>791471</v>
      </c>
      <c r="M67" s="61">
        <f>M56+M66</f>
        <v>-692809</v>
      </c>
    </row>
    <row r="68" spans="1:13" ht="12.75" customHeight="1">
      <c r="A68" s="235" t="s">
        <v>279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ht="12.75" customHeight="1">
      <c r="A69" s="237" t="s">
        <v>157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  <row r="70" spans="1:13" ht="12.75">
      <c r="A70" s="239" t="s">
        <v>200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/>
      <c r="K70" s="7"/>
      <c r="L70" s="7"/>
      <c r="M70" s="7"/>
    </row>
    <row r="71" spans="1:13" ht="12.75">
      <c r="A71" s="232" t="s">
        <v>201</v>
      </c>
      <c r="B71" s="233"/>
      <c r="C71" s="233"/>
      <c r="D71" s="233"/>
      <c r="E71" s="233"/>
      <c r="F71" s="233"/>
      <c r="G71" s="233"/>
      <c r="H71" s="234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49" sqref="K49"/>
    </sheetView>
  </sheetViews>
  <sheetFormatPr defaultColWidth="9.140625" defaultRowHeight="12.75"/>
  <cols>
    <col min="1" max="9" width="9.140625" style="52" customWidth="1"/>
    <col min="10" max="10" width="9.421875" style="52" bestFit="1" customWidth="1"/>
    <col min="11" max="16384" width="9.140625" style="52" customWidth="1"/>
  </cols>
  <sheetData>
    <row r="1" spans="1:11" ht="12.75" customHeight="1">
      <c r="A1" s="254" t="s">
        <v>136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306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287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3.25">
      <c r="A4" s="256" t="s">
        <v>50</v>
      </c>
      <c r="B4" s="256"/>
      <c r="C4" s="256"/>
      <c r="D4" s="256"/>
      <c r="E4" s="256"/>
      <c r="F4" s="256"/>
      <c r="G4" s="256"/>
      <c r="H4" s="256"/>
      <c r="I4" s="66" t="s">
        <v>245</v>
      </c>
      <c r="J4" s="67" t="s">
        <v>285</v>
      </c>
      <c r="K4" s="67" t="s">
        <v>286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68">
        <v>2</v>
      </c>
      <c r="J5" s="69" t="s">
        <v>249</v>
      </c>
      <c r="K5" s="69" t="s">
        <v>250</v>
      </c>
    </row>
    <row r="6" spans="1:11" ht="12.75">
      <c r="A6" s="191" t="s">
        <v>130</v>
      </c>
      <c r="B6" s="192"/>
      <c r="C6" s="192"/>
      <c r="D6" s="192"/>
      <c r="E6" s="192"/>
      <c r="F6" s="192"/>
      <c r="G6" s="192"/>
      <c r="H6" s="192"/>
      <c r="I6" s="248"/>
      <c r="J6" s="248"/>
      <c r="K6" s="249"/>
    </row>
    <row r="7" spans="1:11" ht="12.75">
      <c r="A7" s="199" t="s">
        <v>34</v>
      </c>
      <c r="B7" s="200"/>
      <c r="C7" s="200"/>
      <c r="D7" s="200"/>
      <c r="E7" s="200"/>
      <c r="F7" s="200"/>
      <c r="G7" s="200"/>
      <c r="H7" s="200"/>
      <c r="I7" s="1">
        <v>1</v>
      </c>
      <c r="J7" s="5">
        <v>-28956259</v>
      </c>
      <c r="K7" s="7">
        <v>1662530</v>
      </c>
    </row>
    <row r="8" spans="1:11" ht="12.75">
      <c r="A8" s="199" t="s">
        <v>35</v>
      </c>
      <c r="B8" s="200"/>
      <c r="C8" s="200"/>
      <c r="D8" s="200"/>
      <c r="E8" s="200"/>
      <c r="F8" s="200"/>
      <c r="G8" s="200"/>
      <c r="H8" s="200"/>
      <c r="I8" s="1">
        <v>2</v>
      </c>
      <c r="J8" s="5">
        <v>7640602</v>
      </c>
      <c r="K8" s="7">
        <v>7562694</v>
      </c>
    </row>
    <row r="9" spans="1:11" ht="12.75">
      <c r="A9" s="199" t="s">
        <v>36</v>
      </c>
      <c r="B9" s="200"/>
      <c r="C9" s="200"/>
      <c r="D9" s="200"/>
      <c r="E9" s="200"/>
      <c r="F9" s="200"/>
      <c r="G9" s="200"/>
      <c r="H9" s="200"/>
      <c r="I9" s="1">
        <v>3</v>
      </c>
      <c r="J9" s="5">
        <v>8533780</v>
      </c>
      <c r="K9" s="7">
        <v>3976812</v>
      </c>
    </row>
    <row r="10" spans="1:11" ht="12.75">
      <c r="A10" s="199" t="s">
        <v>37</v>
      </c>
      <c r="B10" s="200"/>
      <c r="C10" s="200"/>
      <c r="D10" s="200"/>
      <c r="E10" s="200"/>
      <c r="F10" s="200"/>
      <c r="G10" s="200"/>
      <c r="H10" s="200"/>
      <c r="I10" s="1">
        <v>4</v>
      </c>
      <c r="J10" s="5"/>
      <c r="K10" s="7"/>
    </row>
    <row r="11" spans="1:11" ht="12.75">
      <c r="A11" s="199" t="s">
        <v>38</v>
      </c>
      <c r="B11" s="200"/>
      <c r="C11" s="200"/>
      <c r="D11" s="200"/>
      <c r="E11" s="200"/>
      <c r="F11" s="200"/>
      <c r="G11" s="200"/>
      <c r="H11" s="200"/>
      <c r="I11" s="1">
        <v>5</v>
      </c>
      <c r="J11" s="5"/>
      <c r="K11" s="7">
        <v>11622480</v>
      </c>
    </row>
    <row r="12" spans="1:11" ht="12.75">
      <c r="A12" s="199" t="s">
        <v>42</v>
      </c>
      <c r="B12" s="200"/>
      <c r="C12" s="200"/>
      <c r="D12" s="200"/>
      <c r="E12" s="200"/>
      <c r="F12" s="200"/>
      <c r="G12" s="200"/>
      <c r="H12" s="200"/>
      <c r="I12" s="1">
        <v>6</v>
      </c>
      <c r="J12" s="5">
        <v>4498853</v>
      </c>
      <c r="K12" s="7">
        <v>48950</v>
      </c>
    </row>
    <row r="13" spans="1:11" ht="12.75">
      <c r="A13" s="202" t="s">
        <v>131</v>
      </c>
      <c r="B13" s="203"/>
      <c r="C13" s="203"/>
      <c r="D13" s="203"/>
      <c r="E13" s="203"/>
      <c r="F13" s="203"/>
      <c r="G13" s="203"/>
      <c r="H13" s="203"/>
      <c r="I13" s="1">
        <v>7</v>
      </c>
      <c r="J13" s="64">
        <f>SUM(J7:J12)</f>
        <v>-8283024</v>
      </c>
      <c r="K13" s="53">
        <f>SUM(K7:K12)</f>
        <v>24873466</v>
      </c>
    </row>
    <row r="14" spans="1:11" ht="12.75">
      <c r="A14" s="199" t="s">
        <v>43</v>
      </c>
      <c r="B14" s="200"/>
      <c r="C14" s="200"/>
      <c r="D14" s="200"/>
      <c r="E14" s="200"/>
      <c r="F14" s="200"/>
      <c r="G14" s="200"/>
      <c r="H14" s="200"/>
      <c r="I14" s="1">
        <v>8</v>
      </c>
      <c r="J14" s="5"/>
      <c r="K14" s="7"/>
    </row>
    <row r="15" spans="1:11" ht="12.75">
      <c r="A15" s="199" t="s">
        <v>44</v>
      </c>
      <c r="B15" s="200"/>
      <c r="C15" s="200"/>
      <c r="D15" s="200"/>
      <c r="E15" s="200"/>
      <c r="F15" s="200"/>
      <c r="G15" s="200"/>
      <c r="H15" s="200"/>
      <c r="I15" s="1">
        <v>9</v>
      </c>
      <c r="J15" s="5">
        <v>18408149</v>
      </c>
      <c r="K15" s="7">
        <v>18142140</v>
      </c>
    </row>
    <row r="16" spans="1:11" ht="12.75">
      <c r="A16" s="199" t="s">
        <v>45</v>
      </c>
      <c r="B16" s="200"/>
      <c r="C16" s="200"/>
      <c r="D16" s="200"/>
      <c r="E16" s="200"/>
      <c r="F16" s="200"/>
      <c r="G16" s="200"/>
      <c r="H16" s="200"/>
      <c r="I16" s="1">
        <v>10</v>
      </c>
      <c r="J16" s="5">
        <v>8429414</v>
      </c>
      <c r="K16" s="7"/>
    </row>
    <row r="17" spans="1:11" ht="12.75">
      <c r="A17" s="199" t="s">
        <v>46</v>
      </c>
      <c r="B17" s="200"/>
      <c r="C17" s="200"/>
      <c r="D17" s="200"/>
      <c r="E17" s="200"/>
      <c r="F17" s="200"/>
      <c r="G17" s="200"/>
      <c r="H17" s="200"/>
      <c r="I17" s="1">
        <v>11</v>
      </c>
      <c r="J17" s="5">
        <v>4001826</v>
      </c>
      <c r="K17" s="7">
        <v>2824206</v>
      </c>
    </row>
    <row r="18" spans="1:11" ht="12.75">
      <c r="A18" s="202" t="s">
        <v>132</v>
      </c>
      <c r="B18" s="203"/>
      <c r="C18" s="203"/>
      <c r="D18" s="203"/>
      <c r="E18" s="203"/>
      <c r="F18" s="203"/>
      <c r="G18" s="203"/>
      <c r="H18" s="203"/>
      <c r="I18" s="1">
        <v>12</v>
      </c>
      <c r="J18" s="64">
        <f>SUM(J14:J17)</f>
        <v>30839389</v>
      </c>
      <c r="K18" s="53">
        <f>SUM(K14:K17)</f>
        <v>20966346</v>
      </c>
    </row>
    <row r="19" spans="1:11" ht="12.75">
      <c r="A19" s="202" t="s">
        <v>30</v>
      </c>
      <c r="B19" s="203"/>
      <c r="C19" s="203"/>
      <c r="D19" s="203"/>
      <c r="E19" s="203"/>
      <c r="F19" s="203"/>
      <c r="G19" s="203"/>
      <c r="H19" s="203"/>
      <c r="I19" s="1">
        <v>13</v>
      </c>
      <c r="J19" s="64">
        <f>IF(J13&gt;J18,J13-J18,0)</f>
        <v>0</v>
      </c>
      <c r="K19" s="53">
        <f>IF(K13&gt;K18,K13-K18,0)</f>
        <v>3907120</v>
      </c>
    </row>
    <row r="20" spans="1:11" ht="12.75">
      <c r="A20" s="202" t="s">
        <v>31</v>
      </c>
      <c r="B20" s="203"/>
      <c r="C20" s="203"/>
      <c r="D20" s="203"/>
      <c r="E20" s="203"/>
      <c r="F20" s="203"/>
      <c r="G20" s="203"/>
      <c r="H20" s="203"/>
      <c r="I20" s="1">
        <v>14</v>
      </c>
      <c r="J20" s="64">
        <f>IF(J18&gt;J13,J18-J13,0)</f>
        <v>39122413</v>
      </c>
      <c r="K20" s="53">
        <f>IF(K18&gt;K13,K18-K13,0)</f>
        <v>0</v>
      </c>
    </row>
    <row r="21" spans="1:11" ht="12.75">
      <c r="A21" s="191" t="s">
        <v>133</v>
      </c>
      <c r="B21" s="192"/>
      <c r="C21" s="192"/>
      <c r="D21" s="192"/>
      <c r="E21" s="192"/>
      <c r="F21" s="192"/>
      <c r="G21" s="192"/>
      <c r="H21" s="192"/>
      <c r="I21" s="248"/>
      <c r="J21" s="248"/>
      <c r="K21" s="249"/>
    </row>
    <row r="22" spans="1:11" ht="12.75">
      <c r="A22" s="199" t="s">
        <v>147</v>
      </c>
      <c r="B22" s="200"/>
      <c r="C22" s="200"/>
      <c r="D22" s="200"/>
      <c r="E22" s="200"/>
      <c r="F22" s="200"/>
      <c r="G22" s="200"/>
      <c r="H22" s="200"/>
      <c r="I22" s="1">
        <v>15</v>
      </c>
      <c r="J22" s="5">
        <v>34167802</v>
      </c>
      <c r="K22" s="7"/>
    </row>
    <row r="23" spans="1:11" ht="12.75">
      <c r="A23" s="199" t="s">
        <v>148</v>
      </c>
      <c r="B23" s="200"/>
      <c r="C23" s="200"/>
      <c r="D23" s="200"/>
      <c r="E23" s="200"/>
      <c r="F23" s="200"/>
      <c r="G23" s="200"/>
      <c r="H23" s="200"/>
      <c r="I23" s="1">
        <v>16</v>
      </c>
      <c r="J23" s="5"/>
      <c r="K23" s="7"/>
    </row>
    <row r="24" spans="1:11" ht="12.75">
      <c r="A24" s="199" t="s">
        <v>149</v>
      </c>
      <c r="B24" s="200"/>
      <c r="C24" s="200"/>
      <c r="D24" s="200"/>
      <c r="E24" s="200"/>
      <c r="F24" s="200"/>
      <c r="G24" s="200"/>
      <c r="H24" s="200"/>
      <c r="I24" s="1">
        <v>17</v>
      </c>
      <c r="J24" s="5"/>
      <c r="K24" s="7"/>
    </row>
    <row r="25" spans="1:11" ht="12.75">
      <c r="A25" s="199" t="s">
        <v>150</v>
      </c>
      <c r="B25" s="200"/>
      <c r="C25" s="200"/>
      <c r="D25" s="200"/>
      <c r="E25" s="200"/>
      <c r="F25" s="200"/>
      <c r="G25" s="200"/>
      <c r="H25" s="200"/>
      <c r="I25" s="1">
        <v>18</v>
      </c>
      <c r="J25" s="5"/>
      <c r="K25" s="7"/>
    </row>
    <row r="26" spans="1:11" ht="12.75">
      <c r="A26" s="199" t="s">
        <v>151</v>
      </c>
      <c r="B26" s="200"/>
      <c r="C26" s="200"/>
      <c r="D26" s="200"/>
      <c r="E26" s="200"/>
      <c r="F26" s="200"/>
      <c r="G26" s="200"/>
      <c r="H26" s="200"/>
      <c r="I26" s="1">
        <v>19</v>
      </c>
      <c r="J26" s="5"/>
      <c r="K26" s="7"/>
    </row>
    <row r="27" spans="1:11" ht="12.75">
      <c r="A27" s="202" t="s">
        <v>137</v>
      </c>
      <c r="B27" s="203"/>
      <c r="C27" s="203"/>
      <c r="D27" s="203"/>
      <c r="E27" s="203"/>
      <c r="F27" s="203"/>
      <c r="G27" s="203"/>
      <c r="H27" s="203"/>
      <c r="I27" s="1">
        <v>20</v>
      </c>
      <c r="J27" s="64">
        <f>SUM(J22:J26)</f>
        <v>34167802</v>
      </c>
      <c r="K27" s="53">
        <f>SUM(K22:K26)</f>
        <v>0</v>
      </c>
    </row>
    <row r="28" spans="1:11" ht="12.75">
      <c r="A28" s="199" t="s">
        <v>101</v>
      </c>
      <c r="B28" s="200"/>
      <c r="C28" s="200"/>
      <c r="D28" s="200"/>
      <c r="E28" s="200"/>
      <c r="F28" s="200"/>
      <c r="G28" s="200"/>
      <c r="H28" s="200"/>
      <c r="I28" s="1">
        <v>21</v>
      </c>
      <c r="J28" s="5">
        <v>3443771</v>
      </c>
      <c r="K28" s="7">
        <v>2067326</v>
      </c>
    </row>
    <row r="29" spans="1:11" ht="12.75">
      <c r="A29" s="199" t="s">
        <v>102</v>
      </c>
      <c r="B29" s="200"/>
      <c r="C29" s="200"/>
      <c r="D29" s="200"/>
      <c r="E29" s="200"/>
      <c r="F29" s="200"/>
      <c r="G29" s="200"/>
      <c r="H29" s="200"/>
      <c r="I29" s="1">
        <v>22</v>
      </c>
      <c r="J29" s="5"/>
      <c r="K29" s="7"/>
    </row>
    <row r="30" spans="1:11" ht="12.75">
      <c r="A30" s="199" t="s">
        <v>10</v>
      </c>
      <c r="B30" s="200"/>
      <c r="C30" s="200"/>
      <c r="D30" s="200"/>
      <c r="E30" s="200"/>
      <c r="F30" s="200"/>
      <c r="G30" s="200"/>
      <c r="H30" s="200"/>
      <c r="I30" s="1">
        <v>23</v>
      </c>
      <c r="J30" s="5"/>
      <c r="K30" s="7"/>
    </row>
    <row r="31" spans="1:11" ht="12.75">
      <c r="A31" s="202" t="s">
        <v>2</v>
      </c>
      <c r="B31" s="203"/>
      <c r="C31" s="203"/>
      <c r="D31" s="203"/>
      <c r="E31" s="203"/>
      <c r="F31" s="203"/>
      <c r="G31" s="203"/>
      <c r="H31" s="203"/>
      <c r="I31" s="1">
        <v>24</v>
      </c>
      <c r="J31" s="64">
        <f>SUM(J28:J30)</f>
        <v>3443771</v>
      </c>
      <c r="K31" s="53">
        <f>SUM(K28:K30)</f>
        <v>2067326</v>
      </c>
    </row>
    <row r="32" spans="1:11" ht="12.75">
      <c r="A32" s="202" t="s">
        <v>32</v>
      </c>
      <c r="B32" s="203"/>
      <c r="C32" s="203"/>
      <c r="D32" s="203"/>
      <c r="E32" s="203"/>
      <c r="F32" s="203"/>
      <c r="G32" s="203"/>
      <c r="H32" s="203"/>
      <c r="I32" s="1">
        <v>25</v>
      </c>
      <c r="J32" s="64">
        <f>IF(J27&gt;J31,J27-J31,0)</f>
        <v>30724031</v>
      </c>
      <c r="K32" s="53">
        <f>IF(K27&gt;K31,K27-K31,0)</f>
        <v>0</v>
      </c>
    </row>
    <row r="33" spans="1:11" ht="12.75">
      <c r="A33" s="202" t="s">
        <v>33</v>
      </c>
      <c r="B33" s="203"/>
      <c r="C33" s="203"/>
      <c r="D33" s="203"/>
      <c r="E33" s="203"/>
      <c r="F33" s="203"/>
      <c r="G33" s="203"/>
      <c r="H33" s="203"/>
      <c r="I33" s="1">
        <v>26</v>
      </c>
      <c r="J33" s="64">
        <f>IF(J31&gt;J27,J31-J27,0)</f>
        <v>0</v>
      </c>
      <c r="K33" s="53">
        <f>IF(K31&gt;K27,K31-K27,0)</f>
        <v>2067326</v>
      </c>
    </row>
    <row r="34" spans="1:11" ht="12.75">
      <c r="A34" s="191" t="s">
        <v>134</v>
      </c>
      <c r="B34" s="192"/>
      <c r="C34" s="192"/>
      <c r="D34" s="192"/>
      <c r="E34" s="192"/>
      <c r="F34" s="192"/>
      <c r="G34" s="192"/>
      <c r="H34" s="192"/>
      <c r="I34" s="248"/>
      <c r="J34" s="248"/>
      <c r="K34" s="249"/>
    </row>
    <row r="35" spans="1:11" ht="12.75">
      <c r="A35" s="199" t="s">
        <v>143</v>
      </c>
      <c r="B35" s="200"/>
      <c r="C35" s="200"/>
      <c r="D35" s="200"/>
      <c r="E35" s="200"/>
      <c r="F35" s="200"/>
      <c r="G35" s="200"/>
      <c r="H35" s="200"/>
      <c r="I35" s="1">
        <v>27</v>
      </c>
      <c r="J35" s="5"/>
      <c r="K35" s="7"/>
    </row>
    <row r="36" spans="1:11" ht="12.75">
      <c r="A36" s="199" t="s">
        <v>23</v>
      </c>
      <c r="B36" s="200"/>
      <c r="C36" s="200"/>
      <c r="D36" s="200"/>
      <c r="E36" s="200"/>
      <c r="F36" s="200"/>
      <c r="G36" s="200"/>
      <c r="H36" s="200"/>
      <c r="I36" s="1">
        <v>28</v>
      </c>
      <c r="J36" s="5">
        <v>7315000</v>
      </c>
      <c r="K36" s="7"/>
    </row>
    <row r="37" spans="1:11" ht="12.75">
      <c r="A37" s="199" t="s">
        <v>24</v>
      </c>
      <c r="B37" s="200"/>
      <c r="C37" s="200"/>
      <c r="D37" s="200"/>
      <c r="E37" s="200"/>
      <c r="F37" s="200"/>
      <c r="G37" s="200"/>
      <c r="H37" s="200"/>
      <c r="I37" s="1">
        <v>29</v>
      </c>
      <c r="J37" s="5">
        <v>45108</v>
      </c>
      <c r="K37" s="7">
        <v>278721</v>
      </c>
    </row>
    <row r="38" spans="1:11" ht="12.75">
      <c r="A38" s="202" t="s">
        <v>59</v>
      </c>
      <c r="B38" s="203"/>
      <c r="C38" s="203"/>
      <c r="D38" s="203"/>
      <c r="E38" s="203"/>
      <c r="F38" s="203"/>
      <c r="G38" s="203"/>
      <c r="H38" s="203"/>
      <c r="I38" s="1">
        <v>30</v>
      </c>
      <c r="J38" s="64">
        <f>SUM(J35:J37)</f>
        <v>7360108</v>
      </c>
      <c r="K38" s="53">
        <f>SUM(K35:K37)</f>
        <v>278721</v>
      </c>
    </row>
    <row r="39" spans="1:11" ht="12.75">
      <c r="A39" s="199" t="s">
        <v>25</v>
      </c>
      <c r="B39" s="200"/>
      <c r="C39" s="200"/>
      <c r="D39" s="200"/>
      <c r="E39" s="200"/>
      <c r="F39" s="200"/>
      <c r="G39" s="200"/>
      <c r="H39" s="200"/>
      <c r="I39" s="1">
        <v>31</v>
      </c>
      <c r="J39" s="5">
        <v>6221579</v>
      </c>
      <c r="K39" s="7">
        <v>1165842</v>
      </c>
    </row>
    <row r="40" spans="1:11" ht="12.75">
      <c r="A40" s="199" t="s">
        <v>26</v>
      </c>
      <c r="B40" s="200"/>
      <c r="C40" s="200"/>
      <c r="D40" s="200"/>
      <c r="E40" s="200"/>
      <c r="F40" s="200"/>
      <c r="G40" s="200"/>
      <c r="H40" s="200"/>
      <c r="I40" s="1">
        <v>32</v>
      </c>
      <c r="J40" s="5"/>
      <c r="K40" s="7"/>
    </row>
    <row r="41" spans="1:11" ht="12.75">
      <c r="A41" s="199" t="s">
        <v>27</v>
      </c>
      <c r="B41" s="200"/>
      <c r="C41" s="200"/>
      <c r="D41" s="200"/>
      <c r="E41" s="200"/>
      <c r="F41" s="200"/>
      <c r="G41" s="200"/>
      <c r="H41" s="200"/>
      <c r="I41" s="1">
        <v>33</v>
      </c>
      <c r="J41" s="5"/>
      <c r="K41" s="7"/>
    </row>
    <row r="42" spans="1:11" ht="12.75">
      <c r="A42" s="199" t="s">
        <v>28</v>
      </c>
      <c r="B42" s="200"/>
      <c r="C42" s="200"/>
      <c r="D42" s="200"/>
      <c r="E42" s="200"/>
      <c r="F42" s="200"/>
      <c r="G42" s="200"/>
      <c r="H42" s="200"/>
      <c r="I42" s="1">
        <v>34</v>
      </c>
      <c r="J42" s="5"/>
      <c r="K42" s="7"/>
    </row>
    <row r="43" spans="1:11" ht="12.75">
      <c r="A43" s="199" t="s">
        <v>29</v>
      </c>
      <c r="B43" s="200"/>
      <c r="C43" s="200"/>
      <c r="D43" s="200"/>
      <c r="E43" s="200"/>
      <c r="F43" s="200"/>
      <c r="G43" s="200"/>
      <c r="H43" s="200"/>
      <c r="I43" s="1">
        <v>35</v>
      </c>
      <c r="J43" s="5"/>
      <c r="K43" s="7"/>
    </row>
    <row r="44" spans="1:11" ht="12.75">
      <c r="A44" s="202" t="s">
        <v>60</v>
      </c>
      <c r="B44" s="203"/>
      <c r="C44" s="203"/>
      <c r="D44" s="203"/>
      <c r="E44" s="203"/>
      <c r="F44" s="203"/>
      <c r="G44" s="203"/>
      <c r="H44" s="203"/>
      <c r="I44" s="1">
        <v>36</v>
      </c>
      <c r="J44" s="64">
        <f>SUM(J39:J43)</f>
        <v>6221579</v>
      </c>
      <c r="K44" s="53">
        <f>SUM(K39:K43)</f>
        <v>1165842</v>
      </c>
    </row>
    <row r="45" spans="1:11" ht="12.75">
      <c r="A45" s="202" t="s">
        <v>11</v>
      </c>
      <c r="B45" s="203"/>
      <c r="C45" s="203"/>
      <c r="D45" s="203"/>
      <c r="E45" s="203"/>
      <c r="F45" s="203"/>
      <c r="G45" s="203"/>
      <c r="H45" s="203"/>
      <c r="I45" s="1">
        <v>37</v>
      </c>
      <c r="J45" s="64">
        <f>IF(J38&gt;J44,J38-J44,0)</f>
        <v>1138529</v>
      </c>
      <c r="K45" s="53">
        <f>IF(K38&gt;K44,K38-K44,0)</f>
        <v>0</v>
      </c>
    </row>
    <row r="46" spans="1:11" ht="12.75">
      <c r="A46" s="202" t="s">
        <v>12</v>
      </c>
      <c r="B46" s="203"/>
      <c r="C46" s="203"/>
      <c r="D46" s="203"/>
      <c r="E46" s="203"/>
      <c r="F46" s="203"/>
      <c r="G46" s="203"/>
      <c r="H46" s="203"/>
      <c r="I46" s="1">
        <v>38</v>
      </c>
      <c r="J46" s="64">
        <v>0</v>
      </c>
      <c r="K46" s="53">
        <f>IF(K44&gt;K38,K44-K38,0)</f>
        <v>887121</v>
      </c>
    </row>
    <row r="47" spans="1:11" ht="12.75">
      <c r="A47" s="199" t="s">
        <v>61</v>
      </c>
      <c r="B47" s="200"/>
      <c r="C47" s="200"/>
      <c r="D47" s="200"/>
      <c r="E47" s="200"/>
      <c r="F47" s="200"/>
      <c r="G47" s="200"/>
      <c r="H47" s="200"/>
      <c r="I47" s="1">
        <v>39</v>
      </c>
      <c r="J47" s="64">
        <v>31862560</v>
      </c>
      <c r="K47" s="53">
        <v>3907120</v>
      </c>
    </row>
    <row r="48" spans="1:11" ht="12.75">
      <c r="A48" s="199" t="s">
        <v>62</v>
      </c>
      <c r="B48" s="200"/>
      <c r="C48" s="200"/>
      <c r="D48" s="200"/>
      <c r="E48" s="200"/>
      <c r="F48" s="200"/>
      <c r="G48" s="200"/>
      <c r="H48" s="200"/>
      <c r="I48" s="1">
        <v>40</v>
      </c>
      <c r="J48" s="64">
        <v>39122413</v>
      </c>
      <c r="K48" s="53">
        <v>2954447</v>
      </c>
    </row>
    <row r="49" spans="1:11" ht="12.75">
      <c r="A49" s="199" t="s">
        <v>135</v>
      </c>
      <c r="B49" s="200"/>
      <c r="C49" s="200"/>
      <c r="D49" s="200"/>
      <c r="E49" s="200"/>
      <c r="F49" s="200"/>
      <c r="G49" s="200"/>
      <c r="H49" s="200"/>
      <c r="I49" s="1">
        <v>41</v>
      </c>
      <c r="J49" s="5">
        <v>7448603</v>
      </c>
      <c r="K49" s="7">
        <v>188750</v>
      </c>
    </row>
    <row r="50" spans="1:11" ht="12.75">
      <c r="A50" s="199" t="s">
        <v>144</v>
      </c>
      <c r="B50" s="200"/>
      <c r="C50" s="200"/>
      <c r="D50" s="200"/>
      <c r="E50" s="200"/>
      <c r="F50" s="200"/>
      <c r="G50" s="200"/>
      <c r="H50" s="200"/>
      <c r="I50" s="1">
        <v>42</v>
      </c>
      <c r="J50" s="5"/>
      <c r="K50" s="7">
        <v>952673</v>
      </c>
    </row>
    <row r="51" spans="1:11" ht="12.75">
      <c r="A51" s="199" t="s">
        <v>145</v>
      </c>
      <c r="B51" s="200"/>
      <c r="C51" s="200"/>
      <c r="D51" s="200"/>
      <c r="E51" s="200"/>
      <c r="F51" s="200"/>
      <c r="G51" s="200"/>
      <c r="H51" s="200"/>
      <c r="I51" s="1">
        <v>43</v>
      </c>
      <c r="J51" s="5">
        <v>7259853</v>
      </c>
      <c r="K51" s="7"/>
    </row>
    <row r="52" spans="1:11" ht="12.75">
      <c r="A52" s="205" t="s">
        <v>146</v>
      </c>
      <c r="B52" s="206"/>
      <c r="C52" s="206"/>
      <c r="D52" s="206"/>
      <c r="E52" s="206"/>
      <c r="F52" s="206"/>
      <c r="G52" s="206"/>
      <c r="H52" s="206"/>
      <c r="I52" s="4">
        <v>44</v>
      </c>
      <c r="J52" s="65">
        <f>J49+J50-J51</f>
        <v>188750</v>
      </c>
      <c r="K52" s="61">
        <f>K49+K50-K51</f>
        <v>1141423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20" sqref="A20:H20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16384" width="9.140625" style="72" customWidth="1"/>
  </cols>
  <sheetData>
    <row r="1" spans="1:12" ht="12.75">
      <c r="A1" s="272" t="s">
        <v>247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71"/>
    </row>
    <row r="2" spans="1:12" ht="15.75">
      <c r="A2" s="42"/>
      <c r="B2" s="70"/>
      <c r="C2" s="257" t="s">
        <v>248</v>
      </c>
      <c r="D2" s="257"/>
      <c r="E2" s="73"/>
      <c r="F2" s="43" t="s">
        <v>216</v>
      </c>
      <c r="G2" s="258"/>
      <c r="H2" s="259"/>
      <c r="I2" s="70"/>
      <c r="J2" s="70"/>
      <c r="K2" s="70"/>
      <c r="L2" s="74"/>
    </row>
    <row r="3" spans="1:11" ht="23.25">
      <c r="A3" s="260" t="s">
        <v>50</v>
      </c>
      <c r="B3" s="260"/>
      <c r="C3" s="260"/>
      <c r="D3" s="260"/>
      <c r="E3" s="260"/>
      <c r="F3" s="260"/>
      <c r="G3" s="260"/>
      <c r="H3" s="260"/>
      <c r="I3" s="77" t="s">
        <v>271</v>
      </c>
      <c r="J3" s="78" t="s">
        <v>124</v>
      </c>
      <c r="K3" s="78" t="s">
        <v>125</v>
      </c>
    </row>
    <row r="4" spans="1:11" ht="12.75">
      <c r="A4" s="261">
        <v>1</v>
      </c>
      <c r="B4" s="261"/>
      <c r="C4" s="261"/>
      <c r="D4" s="261"/>
      <c r="E4" s="261"/>
      <c r="F4" s="261"/>
      <c r="G4" s="261"/>
      <c r="H4" s="261"/>
      <c r="I4" s="80">
        <v>2</v>
      </c>
      <c r="J4" s="79" t="s">
        <v>249</v>
      </c>
      <c r="K4" s="79" t="s">
        <v>250</v>
      </c>
    </row>
    <row r="5" spans="1:11" ht="12.75">
      <c r="A5" s="262" t="s">
        <v>251</v>
      </c>
      <c r="B5" s="263"/>
      <c r="C5" s="263"/>
      <c r="D5" s="263"/>
      <c r="E5" s="263"/>
      <c r="F5" s="263"/>
      <c r="G5" s="263"/>
      <c r="H5" s="263"/>
      <c r="I5" s="44">
        <v>1</v>
      </c>
      <c r="J5" s="45">
        <v>91193200</v>
      </c>
      <c r="K5" s="45">
        <v>91193200</v>
      </c>
    </row>
    <row r="6" spans="1:11" ht="12.75">
      <c r="A6" s="262" t="s">
        <v>252</v>
      </c>
      <c r="B6" s="263"/>
      <c r="C6" s="263"/>
      <c r="D6" s="263"/>
      <c r="E6" s="263"/>
      <c r="F6" s="263"/>
      <c r="G6" s="263"/>
      <c r="H6" s="263"/>
      <c r="I6" s="44">
        <v>2</v>
      </c>
      <c r="J6" s="46"/>
      <c r="K6" s="46"/>
    </row>
    <row r="7" spans="1:11" ht="12.75">
      <c r="A7" s="262" t="s">
        <v>253</v>
      </c>
      <c r="B7" s="263"/>
      <c r="C7" s="263"/>
      <c r="D7" s="263"/>
      <c r="E7" s="263"/>
      <c r="F7" s="263"/>
      <c r="G7" s="263"/>
      <c r="H7" s="263"/>
      <c r="I7" s="44">
        <v>3</v>
      </c>
      <c r="J7" s="46">
        <v>43483957</v>
      </c>
      <c r="K7" s="46">
        <v>14526698</v>
      </c>
    </row>
    <row r="8" spans="1:11" ht="12.75">
      <c r="A8" s="262" t="s">
        <v>254</v>
      </c>
      <c r="B8" s="263"/>
      <c r="C8" s="263"/>
      <c r="D8" s="263"/>
      <c r="E8" s="263"/>
      <c r="F8" s="263"/>
      <c r="G8" s="263"/>
      <c r="H8" s="263"/>
      <c r="I8" s="44">
        <v>4</v>
      </c>
      <c r="J8" s="46">
        <v>2607049</v>
      </c>
      <c r="K8" s="46">
        <v>2607049</v>
      </c>
    </row>
    <row r="9" spans="1:11" ht="12.75">
      <c r="A9" s="262" t="s">
        <v>255</v>
      </c>
      <c r="B9" s="263"/>
      <c r="C9" s="263"/>
      <c r="D9" s="263"/>
      <c r="E9" s="263"/>
      <c r="F9" s="263"/>
      <c r="G9" s="263"/>
      <c r="H9" s="263"/>
      <c r="I9" s="44">
        <v>5</v>
      </c>
      <c r="J9" s="46">
        <v>-28956259</v>
      </c>
      <c r="K9" s="46">
        <v>1662530</v>
      </c>
    </row>
    <row r="10" spans="1:11" ht="12.75">
      <c r="A10" s="262" t="s">
        <v>256</v>
      </c>
      <c r="B10" s="263"/>
      <c r="C10" s="263"/>
      <c r="D10" s="263"/>
      <c r="E10" s="263"/>
      <c r="F10" s="263"/>
      <c r="G10" s="263"/>
      <c r="H10" s="263"/>
      <c r="I10" s="44">
        <v>6</v>
      </c>
      <c r="J10" s="46"/>
      <c r="K10" s="46"/>
    </row>
    <row r="11" spans="1:11" ht="12.75">
      <c r="A11" s="262" t="s">
        <v>257</v>
      </c>
      <c r="B11" s="263"/>
      <c r="C11" s="263"/>
      <c r="D11" s="263"/>
      <c r="E11" s="263"/>
      <c r="F11" s="263"/>
      <c r="G11" s="263"/>
      <c r="H11" s="263"/>
      <c r="I11" s="44">
        <v>7</v>
      </c>
      <c r="J11" s="46"/>
      <c r="K11" s="46"/>
    </row>
    <row r="12" spans="1:11" ht="12.75">
      <c r="A12" s="262" t="s">
        <v>258</v>
      </c>
      <c r="B12" s="263"/>
      <c r="C12" s="263"/>
      <c r="D12" s="263"/>
      <c r="E12" s="263"/>
      <c r="F12" s="263"/>
      <c r="G12" s="263"/>
      <c r="H12" s="263"/>
      <c r="I12" s="44">
        <v>8</v>
      </c>
      <c r="J12" s="46"/>
      <c r="K12" s="46"/>
    </row>
    <row r="13" spans="1:11" ht="12.75">
      <c r="A13" s="262" t="s">
        <v>259</v>
      </c>
      <c r="B13" s="263"/>
      <c r="C13" s="263"/>
      <c r="D13" s="263"/>
      <c r="E13" s="263"/>
      <c r="F13" s="263"/>
      <c r="G13" s="263"/>
      <c r="H13" s="263"/>
      <c r="I13" s="44">
        <v>9</v>
      </c>
      <c r="J13" s="46">
        <v>3785313</v>
      </c>
      <c r="K13" s="46">
        <v>3785313</v>
      </c>
    </row>
    <row r="14" spans="1:11" ht="12.75">
      <c r="A14" s="264" t="s">
        <v>260</v>
      </c>
      <c r="B14" s="265"/>
      <c r="C14" s="265"/>
      <c r="D14" s="265"/>
      <c r="E14" s="265"/>
      <c r="F14" s="265"/>
      <c r="G14" s="265"/>
      <c r="H14" s="265"/>
      <c r="I14" s="44">
        <v>10</v>
      </c>
      <c r="J14" s="75">
        <f>SUM(J5:J13)</f>
        <v>112113260</v>
      </c>
      <c r="K14" s="75">
        <f>SUM(K5:K13)</f>
        <v>113774790</v>
      </c>
    </row>
    <row r="15" spans="1:11" ht="12.75">
      <c r="A15" s="262" t="s">
        <v>261</v>
      </c>
      <c r="B15" s="263"/>
      <c r="C15" s="263"/>
      <c r="D15" s="263"/>
      <c r="E15" s="263"/>
      <c r="F15" s="263"/>
      <c r="G15" s="263"/>
      <c r="H15" s="263"/>
      <c r="I15" s="44">
        <v>11</v>
      </c>
      <c r="J15" s="46"/>
      <c r="K15" s="46"/>
    </row>
    <row r="16" spans="1:11" ht="12.75">
      <c r="A16" s="262" t="s">
        <v>262</v>
      </c>
      <c r="B16" s="263"/>
      <c r="C16" s="263"/>
      <c r="D16" s="263"/>
      <c r="E16" s="263"/>
      <c r="F16" s="263"/>
      <c r="G16" s="263"/>
      <c r="H16" s="263"/>
      <c r="I16" s="44">
        <v>12</v>
      </c>
      <c r="J16" s="46"/>
      <c r="K16" s="46"/>
    </row>
    <row r="17" spans="1:11" ht="12.75">
      <c r="A17" s="262" t="s">
        <v>263</v>
      </c>
      <c r="B17" s="263"/>
      <c r="C17" s="263"/>
      <c r="D17" s="263"/>
      <c r="E17" s="263"/>
      <c r="F17" s="263"/>
      <c r="G17" s="263"/>
      <c r="H17" s="263"/>
      <c r="I17" s="44">
        <v>13</v>
      </c>
      <c r="J17" s="46"/>
      <c r="K17" s="46"/>
    </row>
    <row r="18" spans="1:11" ht="12.75">
      <c r="A18" s="262" t="s">
        <v>264</v>
      </c>
      <c r="B18" s="263"/>
      <c r="C18" s="263"/>
      <c r="D18" s="263"/>
      <c r="E18" s="263"/>
      <c r="F18" s="263"/>
      <c r="G18" s="263"/>
      <c r="H18" s="263"/>
      <c r="I18" s="44">
        <v>14</v>
      </c>
      <c r="J18" s="46"/>
      <c r="K18" s="46"/>
    </row>
    <row r="19" spans="1:11" ht="12.75">
      <c r="A19" s="262" t="s">
        <v>265</v>
      </c>
      <c r="B19" s="263"/>
      <c r="C19" s="263"/>
      <c r="D19" s="263"/>
      <c r="E19" s="263"/>
      <c r="F19" s="263"/>
      <c r="G19" s="263"/>
      <c r="H19" s="263"/>
      <c r="I19" s="44">
        <v>15</v>
      </c>
      <c r="J19" s="46"/>
      <c r="K19" s="46"/>
    </row>
    <row r="20" spans="1:11" ht="12.75">
      <c r="A20" s="262" t="s">
        <v>266</v>
      </c>
      <c r="B20" s="263"/>
      <c r="C20" s="263"/>
      <c r="D20" s="263"/>
      <c r="E20" s="263"/>
      <c r="F20" s="263"/>
      <c r="G20" s="263"/>
      <c r="H20" s="263"/>
      <c r="I20" s="44">
        <v>16</v>
      </c>
      <c r="J20" s="46"/>
      <c r="K20" s="46"/>
    </row>
    <row r="21" spans="1:11" ht="12.75">
      <c r="A21" s="264" t="s">
        <v>267</v>
      </c>
      <c r="B21" s="265"/>
      <c r="C21" s="265"/>
      <c r="D21" s="265"/>
      <c r="E21" s="265"/>
      <c r="F21" s="265"/>
      <c r="G21" s="265"/>
      <c r="H21" s="265"/>
      <c r="I21" s="44">
        <v>17</v>
      </c>
      <c r="J21" s="76">
        <f>SUM(J15:J20)</f>
        <v>0</v>
      </c>
      <c r="K21" s="76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6" t="s">
        <v>268</v>
      </c>
      <c r="B23" s="267"/>
      <c r="C23" s="267"/>
      <c r="D23" s="267"/>
      <c r="E23" s="267"/>
      <c r="F23" s="267"/>
      <c r="G23" s="267"/>
      <c r="H23" s="267"/>
      <c r="I23" s="47">
        <v>18</v>
      </c>
      <c r="J23" s="45"/>
      <c r="K23" s="45"/>
    </row>
    <row r="24" spans="1:11" ht="17.25" customHeight="1">
      <c r="A24" s="268" t="s">
        <v>269</v>
      </c>
      <c r="B24" s="269"/>
      <c r="C24" s="269"/>
      <c r="D24" s="269"/>
      <c r="E24" s="269"/>
      <c r="F24" s="269"/>
      <c r="G24" s="269"/>
      <c r="H24" s="269"/>
      <c r="I24" s="48">
        <v>19</v>
      </c>
      <c r="J24" s="76"/>
      <c r="K24" s="76"/>
    </row>
    <row r="25" spans="1:11" ht="30" customHeight="1">
      <c r="A25" s="270" t="s">
        <v>270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C14" sqref="C1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78" t="s">
        <v>246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79" t="s">
        <v>282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AntoniaP</cp:lastModifiedBy>
  <cp:lastPrinted>2012-02-09T09:21:05Z</cp:lastPrinted>
  <dcterms:created xsi:type="dcterms:W3CDTF">2008-10-17T11:51:54Z</dcterms:created>
  <dcterms:modified xsi:type="dcterms:W3CDTF">2012-02-14T11:49:05Z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