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710" windowHeight="10155" activeTab="5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'Bilješke'!$A$1:$J$62</definedName>
    <definedName name="_xlnm.Print_Area" localSheetId="0">'OPĆI PODACI'!$A$1:$I$68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<sst xmlns="http://schemas.openxmlformats.org/spreadsheetml/2006/main" count="421" uniqueCount="374">
  <si>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</si>
  <si>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</si>
  <si>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</si>
  <si>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</si>
  <si>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</si>
  <si>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</si>
  <si>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</si>
  <si>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</si>
  <si>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</si>
  <si>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</si>
  <si>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</si>
  <si>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</si>
  <si>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</si>
  <si>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</si>
  <si>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</si>
  <si>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</si>
  <si>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</si>
  <si>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</si>
  <si>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</si>
  <si>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</si>
  <si>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</si>
  <si>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</si>
  <si>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</si>
  <si>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</si>
  <si>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</si>
  <si>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</si>
  <si>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</si>
  <si>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</si>
  <si>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</si>
  <si>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</si>
  <si>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</si>
  <si>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</si>
  <si>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</si>
  <si>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</si>
  <si>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</si>
  <si>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</si>
  <si>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</si>
  <si>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</si>
  <si>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</si>
  <si>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</si>
  <si>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</si>
  <si>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</si>
  <si>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</si>
  <si>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</si>
  <si>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</si>
  <si>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</si>
  <si>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</si>
  <si>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</si>
  <si>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</si>
  <si>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</si>
  <si>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</si>
  <si>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</si>
  <si>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</si>
  <si>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</si>
  <si>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</si>
  <si>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</si>
  <si>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</si>
  <si>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</si>
  <si>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</si>
  <si>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</si>
  <si>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</si>
  <si>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</si>
  <si>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</si>
  <si>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</si>
  <si>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</si>
  <si>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</si>
  <si>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</si>
  <si>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</si>
  <si>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</si>
  <si>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</si>
  <si>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</si>
  <si>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</si>
  <si>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</si>
  <si>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</si>
  <si>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</si>
  <si>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</si>
  <si>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</si>
  <si>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</si>
  <si>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</si>
  <si>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</si>
  <si>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</si>
  <si>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</si>
  <si>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</si>
  <si>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</si>
  <si>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</si>
  <si>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</si>
  <si>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</si>
  <si>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</si>
  <si>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</si>
  <si>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</si>
  <si>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</si>
  <si>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</si>
  <si>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</si>
  <si>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</si>
  <si>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</si>
  <si>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</si>
  <si>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</si>
  <si>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</si>
  <si>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</si>
  <si>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</si>
  <si>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</si>
  <si>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</si>
  <si>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</si>
  <si>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</si>
  <si>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</si>
  <si>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</si>
  <si>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</si>
  <si>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</si>
  <si>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</si>
  <si>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</si>
  <si>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</si>
  <si>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</si>
  <si>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</si>
  <si>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</si>
  <si>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</si>
  <si>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</si>
  <si>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</si>
  <si>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</si>
  <si>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</si>
  <si>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</si>
  <si>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</si>
  <si>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</si>
  <si>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</si>
  <si>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</si>
  <si>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</si>
  <si>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</si>
  <si>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</si>
  <si>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</si>
  <si>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</si>
  <si>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</si>
  <si>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</si>
  <si>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</si>
  <si>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</si>
  <si>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</si>
  <si>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</si>
  <si>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</si>
  <si>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</si>
  <si>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</si>
  <si>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</si>
  <si>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</si>
  <si>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</si>
  <si>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</si>
  <si>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</si>
  <si>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</si>
  <si>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</si>
  <si>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</si>
  <si>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</si>
  <si>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</si>
  <si>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</si>
  <si>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</si>
  <si>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</si>
  <si>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</si>
  <si>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</si>
  <si>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</si>
  <si>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</si>
  <si>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</si>
  <si>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</si>
  <si>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</si>
  <si>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</si>
  <si>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</si>
  <si>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</si>
  <si>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</si>
  <si>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</si>
  <si>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</si>
  <si>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</si>
  <si>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</si>
  <si>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</si>
  <si>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</si>
  <si>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</si>
  <si>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</si>
  <si>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</si>
  <si>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</si>
  <si>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</si>
  <si>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</si>
  <si>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</si>
  <si>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</si>
  <si>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</si>
  <si>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</si>
  <si>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</si>
  <si>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</si>
  <si>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</si>
  <si>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</si>
  <si>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</si>
  <si>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</si>
  <si>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</si>
  <si>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</si>
  <si>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</si>
  <si>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</si>
  <si>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</si>
  <si>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</si>
  <si>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</si>
  <si>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</si>
  <si>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</si>
  <si>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</si>
  <si>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</si>
  <si>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</si>
  <si>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</si>
  <si>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</si>
  <si>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</si>
  <si>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</si>
  <si>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</si>
  <si>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</si>
  <si>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</si>
  <si>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</si>
  <si>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</si>
  <si>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</si>
  <si>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</si>
  <si>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</si>
  <si>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</si>
  <si>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</si>
  <si>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</si>
  <si>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</si>
  <si>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</si>
  <si>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</si>
  <si>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</si>
  <si>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</si>
  <si>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</si>
  <si>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</si>
  <si>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</si>
  <si>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</si>
  <si>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</si>
  <si>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</si>
  <si>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</si>
  <si>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</si>
  <si>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</si>
  <si>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</si>
  <si>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</si>
  <si>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</si>
  <si>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</si>
  <si>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</si>
  <si>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</si>
  <si>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</si>
  <si>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</si>
  <si>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</si>
  <si>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</si>
  <si>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</si>
  <si>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</si>
  <si>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</si>
  <si>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</si>
  <si>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</si>
  <si>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</si>
  <si>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</si>
  <si>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</si>
  <si>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</si>
  <si>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</si>
  <si>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</si>
  <si>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</si>
  <si>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</si>
  <si>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</si>
  <si>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</si>
  <si>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</si>
  <si>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</si>
  <si>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</si>
  <si>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</si>
  <si>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</si>
  <si>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</si>
  <si>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</si>
  <si>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</si>
  <si>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</si>
  <si>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</si>
  <si>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</si>
  <si>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</si>
  <si>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</si>
  <si>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</si>
  <si>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</si>
  <si>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</si>
  <si>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</si>
  <si>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</si>
  <si>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</si>
  <si>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</si>
  <si>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</si>
  <si>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</si>
  <si>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</si>
  <si>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</si>
  <si>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</si>
  <si>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</si>
  <si>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</si>
  <si>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</si>
  <si>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</si>
  <si>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</si>
  <si>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</si>
  <si>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</si>
  <si>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</si>
  <si>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</si>
  <si>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</si>
  <si>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</si>
  <si>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</si>
  <si>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</si>
  <si>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</si>
  <si>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</si>
  <si>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</si>
  <si>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</si>
  <si>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</si>
  <si>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</si>
  <si>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</si>
  <si>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</si>
  <si>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</si>
  <si>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</si>
  <si>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</si>
  <si>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</si>
  <si>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</si>
  <si>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</si>
  <si>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</si>
  <si>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</si>
  <si>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Kones AG</t>
  </si>
  <si>
    <t>Zurich, Švicarska</t>
  </si>
  <si>
    <t>03282635</t>
  </si>
  <si>
    <t>080040936</t>
  </si>
  <si>
    <t>45050126417</t>
  </si>
  <si>
    <t>KONČAR - ELEKTROINDUSTRIJA  d.d.</t>
  </si>
  <si>
    <t>ZAGREB</t>
  </si>
  <si>
    <t>FALLEROVO ŠETALIŠTE 22</t>
  </si>
  <si>
    <t>koncar.finance@koncar.hr</t>
  </si>
  <si>
    <t>www.koncar.hr</t>
  </si>
  <si>
    <t>GRAD ZAGREB</t>
  </si>
  <si>
    <t>DA</t>
  </si>
  <si>
    <t>2711</t>
  </si>
  <si>
    <t>DARINKO BAGO</t>
  </si>
  <si>
    <t>Obveznik: GRUPA KONČAR - ELEKTROINDUSTRIJA</t>
  </si>
  <si>
    <t>1.1.2014.</t>
  </si>
  <si>
    <t>Bilješke uz konsolidirane financijske izvještaje</t>
  </si>
  <si>
    <t>Obveznik: 03282635 KONČAR - ELEKTROINDUSTRIJA d.d.</t>
  </si>
  <si>
    <t>1. Podjela dionica</t>
  </si>
  <si>
    <t>Nije bilo podjela dionica.</t>
  </si>
  <si>
    <t>2. Zarada po dionici</t>
  </si>
  <si>
    <t>3. Promjena vlasničke strukture</t>
  </si>
  <si>
    <t>4. Pripajanja i spajanja</t>
  </si>
  <si>
    <t>Nema novih pripajanja i spajanja.</t>
  </si>
  <si>
    <t>5. Neizvjesnost (opis slučajeva kod kojih postoji neizvjesnost naplate prihoda ili mogućih budućih troškova)</t>
  </si>
  <si>
    <t xml:space="preserve">Nema novih značajnijih neizvjesnosti u naplati i budućim troškovima. </t>
  </si>
  <si>
    <t>6. Rezultati poslovanja</t>
  </si>
  <si>
    <t>7. Opis proizvoda ili usluga</t>
  </si>
  <si>
    <t>8. Operativni i ostali troškovi</t>
  </si>
  <si>
    <t>9. Dobit ili gubitak</t>
  </si>
  <si>
    <t>10. Likvidnost</t>
  </si>
  <si>
    <t>11. Ostale napomene</t>
  </si>
  <si>
    <t>stanje na dan 30.6.2014.</t>
  </si>
  <si>
    <t>u razdoblju 1.1.2014. do 30.6.2014.</t>
  </si>
  <si>
    <t>30.6.2014.</t>
  </si>
  <si>
    <t>Stanje novca i novčanih ekvivalenata krajem drugog tromjesečja 2014. godine u odnosu na početak godine</t>
  </si>
  <si>
    <t xml:space="preserve">U drugom tromjesečju 2014. godine pokrenut je postupak likvidacije društva Končar - Ugostiteljska oprema d.o.o. </t>
  </si>
  <si>
    <t>MARINA MARKUŠIĆ</t>
  </si>
  <si>
    <t>01 3666474</t>
  </si>
  <si>
    <t>01 3667461</t>
  </si>
  <si>
    <t>marina.markusic@koncar.hr</t>
  </si>
  <si>
    <t>U odnosu na prethodno tromjesečje, unutar deset najvećih dioničara nema značajnijih promjena.</t>
  </si>
  <si>
    <t>U razdoblju 1-6.2014. godine u odnosu na isto razdoblje prethodne godine povećano je učešće materijalnih troškova</t>
  </si>
  <si>
    <t>Ostvarena zarada po dionici u razdoblju 1-6.2014. iznosi 14,82 kune i manja je od zarade po dionici u istom</t>
  </si>
  <si>
    <t>U razdoblju 1-6.2014. godine u odnosu na isto razdoblje prethodne godine  prihodi od prodaje (koji čine 92,9%</t>
  </si>
  <si>
    <t xml:space="preserve"> ukupnih prihoda) su manji  za 7,0%, poslovni prihodi (koji čine 97,0% ukupnih prihoda) su manji za 4,7%.</t>
  </si>
  <si>
    <t xml:space="preserve">na isto razdoblje prethodne godine manji za 4,2%, a poslovni rashodi s promjenama zaliha, koji čine 98,3% ukupnih </t>
  </si>
  <si>
    <t xml:space="preserve"> Ukupni prihodi su također manji za 4,7% u odnosu na isto razdoblje prethodne godine. Ukupni rashodi su u odnosu</t>
  </si>
  <si>
    <t>u poslovnom prihodu za 0,1 postotni poen, troškova osoblja za 0,7 postotnih poena, amortizacije za 0,4 postotnih</t>
  </si>
  <si>
    <t>poena i  učešće ostalih troškova i rashoda za 0,3 postotna poena, a smanjeno je učešće  troškova vrijednosnog</t>
  </si>
  <si>
    <t xml:space="preserve"> usklađivanja  za 0,2 postotna  poena i učešće troškova rezerviranja  za 0,3 postotnih poena.</t>
  </si>
  <si>
    <t xml:space="preserve"> je veće za 30,91 milijuna kuna.</t>
  </si>
  <si>
    <t>Društvo Matica je povećalo temeljni kapital za 180,05 milijuna kuna i to reinvestiranjem dobiti iz 2013. godine u iznosu</t>
  </si>
  <si>
    <t>od 110,20 milijuna kuna i 69,85 milijuna kuna iz ostalih rezervi društva. Matica je isplatila dividendu u iznosu od 12,00</t>
  </si>
  <si>
    <t>U društvu Končar -Kućanski aparati d.o.o. provedeno je pojednostavljeno smanjenje temeljnog kapitala radi pokrića</t>
  </si>
  <si>
    <t>prenesenog gubitka u iznosu od 36,39 milijuna kuna</t>
  </si>
  <si>
    <t>kuna po dionici.</t>
  </si>
  <si>
    <t>od 6,36 milijuna kuna od čega imateljima dionica matice pripada 6,26 milijuna kuna.</t>
  </si>
  <si>
    <t>Proizvodnja elektroopreme za proizvodnju, prijenos i potrošnju električne energije i proizvodnja transportne</t>
  </si>
  <si>
    <t>opreme.</t>
  </si>
  <si>
    <t xml:space="preserve">rashoda, su manji za 3,6%. Prihodi od ulaganja u pridružena društva su veći za 11,9% u odnosu  na isto  razdoblje </t>
  </si>
  <si>
    <t>prethodne  godine dok su ostali financijski prihodi manji za 20,3%. Financijski rashodi su manji za 28,9% u odnosu</t>
  </si>
  <si>
    <t xml:space="preserve"> na isto razdoblje prethodne  godine.</t>
  </si>
  <si>
    <t xml:space="preserve">Dobit Grupe nakon oporezivanja iznosi 50,46 milijuna kuna što je  8,09 milijuna kuna manje od ostvarenja u istom </t>
  </si>
  <si>
    <t>razdoblju prethodne godine. Neto dobit Grupe koja pripada imateljima dionica  matice u razdoblju 1-6.2014. godine</t>
  </si>
  <si>
    <t>iznosi 38,09 milijuna kuna, što je  za 6,60 milijuna kuna manje u odnosu na isto razdoblje prethodne godine.  Neto</t>
  </si>
  <si>
    <t>dobit pripisana manjinskom interesu iznosi 12,37 milijuna kuna, što je 1,48 milijuna kuna manje u odnosu na isto</t>
  </si>
  <si>
    <t>1. Financijski izvještaji (bilanca, račun dobiti i gubitka, izvještaj o novčanom tijeku, izvještaj o promjenama</t>
  </si>
  <si>
    <t>razdoblju prethodne godine za 2,56 kuna.</t>
  </si>
  <si>
    <t xml:space="preserve">razdoblje prethodne godine . Od 19 društva koja čine Grupu Končar, četiri društava su  iskazala gubitke u  iznosu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</si>
</sst>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17" fillId="0" borderId="0" xfId="62" applyFont="1">
      <alignment vertical="top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8" fillId="0" borderId="0" xfId="62" applyFont="1" applyFill="1" applyAlignment="1">
      <alignment/>
      <protection/>
    </xf>
    <xf numFmtId="0" fontId="17" fillId="0" borderId="0" xfId="62" applyFont="1" applyFill="1">
      <alignment vertical="top"/>
      <protection/>
    </xf>
    <xf numFmtId="0" fontId="18" fillId="0" borderId="0" xfId="62" applyFont="1" applyAlignment="1">
      <alignment/>
      <protection/>
    </xf>
    <xf numFmtId="0" fontId="17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110" zoomScaleSheetLayoutView="110" zoomScalePageLayoutView="0" workbookViewId="0" topLeftCell="A1">
      <selection activeCell="M31" sqref="M3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9" t="s">
        <v>213</v>
      </c>
      <c r="B1" s="170"/>
      <c r="C1" s="170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32" t="s">
        <v>214</v>
      </c>
      <c r="B2" s="133"/>
      <c r="C2" s="133"/>
      <c r="D2" s="134"/>
      <c r="E2" s="105">
        <v>41640</v>
      </c>
      <c r="F2" s="11"/>
      <c r="G2" s="12" t="s">
        <v>215</v>
      </c>
      <c r="H2" s="105">
        <v>41820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">
      <c r="A4" s="135" t="s">
        <v>279</v>
      </c>
      <c r="B4" s="136"/>
      <c r="C4" s="136"/>
      <c r="D4" s="136"/>
      <c r="E4" s="136"/>
      <c r="F4" s="136"/>
      <c r="G4" s="136"/>
      <c r="H4" s="136"/>
      <c r="I4" s="137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38" t="s">
        <v>216</v>
      </c>
      <c r="B6" s="139"/>
      <c r="C6" s="130" t="s">
        <v>306</v>
      </c>
      <c r="D6" s="131"/>
      <c r="E6" s="26"/>
      <c r="F6" s="26"/>
      <c r="G6" s="26"/>
      <c r="H6" s="26"/>
      <c r="I6" s="82"/>
      <c r="J6" s="9"/>
      <c r="K6" s="9"/>
      <c r="L6" s="9"/>
    </row>
    <row r="7" spans="1:12" ht="12.75">
      <c r="A7" s="83"/>
      <c r="B7" s="21"/>
      <c r="C7" s="15"/>
      <c r="D7" s="15"/>
      <c r="E7" s="26"/>
      <c r="F7" s="26"/>
      <c r="G7" s="26"/>
      <c r="H7" s="26"/>
      <c r="I7" s="82"/>
      <c r="J7" s="9"/>
      <c r="K7" s="9"/>
      <c r="L7" s="9"/>
    </row>
    <row r="8" spans="1:12" ht="12.75">
      <c r="A8" s="140" t="s">
        <v>217</v>
      </c>
      <c r="B8" s="141"/>
      <c r="C8" s="130" t="s">
        <v>307</v>
      </c>
      <c r="D8" s="131"/>
      <c r="E8" s="26"/>
      <c r="F8" s="26"/>
      <c r="G8" s="26"/>
      <c r="H8" s="26"/>
      <c r="I8" s="84"/>
      <c r="J8" s="9"/>
      <c r="K8" s="9"/>
      <c r="L8" s="9"/>
    </row>
    <row r="9" spans="1:12" ht="12.75">
      <c r="A9" s="85"/>
      <c r="B9" s="43"/>
      <c r="C9" s="19"/>
      <c r="D9" s="24"/>
      <c r="E9" s="15"/>
      <c r="F9" s="15"/>
      <c r="G9" s="15"/>
      <c r="H9" s="15"/>
      <c r="I9" s="84"/>
      <c r="J9" s="9"/>
      <c r="K9" s="9"/>
      <c r="L9" s="9"/>
    </row>
    <row r="10" spans="1:12" ht="12.75">
      <c r="A10" s="127" t="s">
        <v>218</v>
      </c>
      <c r="B10" s="128"/>
      <c r="C10" s="130" t="s">
        <v>308</v>
      </c>
      <c r="D10" s="131"/>
      <c r="E10" s="15"/>
      <c r="F10" s="15"/>
      <c r="G10" s="15"/>
      <c r="H10" s="15"/>
      <c r="I10" s="84"/>
      <c r="J10" s="9"/>
      <c r="K10" s="9"/>
      <c r="L10" s="9"/>
    </row>
    <row r="11" spans="1:12" ht="12.75">
      <c r="A11" s="129"/>
      <c r="B11" s="128"/>
      <c r="C11" s="15"/>
      <c r="D11" s="15"/>
      <c r="E11" s="15"/>
      <c r="F11" s="15"/>
      <c r="G11" s="15"/>
      <c r="H11" s="15"/>
      <c r="I11" s="84"/>
      <c r="J11" s="9"/>
      <c r="K11" s="9"/>
      <c r="L11" s="9"/>
    </row>
    <row r="12" spans="1:12" ht="12.75">
      <c r="A12" s="138" t="s">
        <v>219</v>
      </c>
      <c r="B12" s="139"/>
      <c r="C12" s="142" t="s">
        <v>309</v>
      </c>
      <c r="D12" s="143"/>
      <c r="E12" s="143"/>
      <c r="F12" s="143"/>
      <c r="G12" s="143"/>
      <c r="H12" s="143"/>
      <c r="I12" s="144"/>
      <c r="J12" s="9"/>
      <c r="K12" s="9"/>
      <c r="L12" s="9"/>
    </row>
    <row r="13" spans="1:12" ht="12.75">
      <c r="A13" s="83"/>
      <c r="B13" s="21"/>
      <c r="C13" s="20"/>
      <c r="D13" s="15"/>
      <c r="E13" s="15"/>
      <c r="F13" s="15"/>
      <c r="G13" s="15"/>
      <c r="H13" s="15"/>
      <c r="I13" s="84"/>
      <c r="J13" s="9"/>
      <c r="K13" s="9"/>
      <c r="L13" s="9"/>
    </row>
    <row r="14" spans="1:12" ht="12.75">
      <c r="A14" s="138" t="s">
        <v>220</v>
      </c>
      <c r="B14" s="139"/>
      <c r="C14" s="145">
        <v>10000</v>
      </c>
      <c r="D14" s="146"/>
      <c r="E14" s="15"/>
      <c r="F14" s="142" t="s">
        <v>310</v>
      </c>
      <c r="G14" s="143"/>
      <c r="H14" s="143"/>
      <c r="I14" s="144"/>
      <c r="J14" s="9"/>
      <c r="K14" s="9"/>
      <c r="L14" s="9"/>
    </row>
    <row r="15" spans="1:12" ht="12.75">
      <c r="A15" s="83"/>
      <c r="B15" s="21"/>
      <c r="C15" s="15"/>
      <c r="D15" s="15"/>
      <c r="E15" s="15"/>
      <c r="F15" s="15"/>
      <c r="G15" s="15"/>
      <c r="H15" s="15"/>
      <c r="I15" s="84"/>
      <c r="J15" s="9"/>
      <c r="K15" s="9"/>
      <c r="L15" s="9"/>
    </row>
    <row r="16" spans="1:12" ht="12.75">
      <c r="A16" s="138" t="s">
        <v>221</v>
      </c>
      <c r="B16" s="139"/>
      <c r="C16" s="142" t="s">
        <v>311</v>
      </c>
      <c r="D16" s="143"/>
      <c r="E16" s="143"/>
      <c r="F16" s="143"/>
      <c r="G16" s="143"/>
      <c r="H16" s="143"/>
      <c r="I16" s="144"/>
      <c r="J16" s="9"/>
      <c r="K16" s="9"/>
      <c r="L16" s="9"/>
    </row>
    <row r="17" spans="1:12" ht="12.75">
      <c r="A17" s="83"/>
      <c r="B17" s="21"/>
      <c r="C17" s="15"/>
      <c r="D17" s="15"/>
      <c r="E17" s="15"/>
      <c r="F17" s="15"/>
      <c r="G17" s="15"/>
      <c r="H17" s="15"/>
      <c r="I17" s="84"/>
      <c r="J17" s="9"/>
      <c r="K17" s="9"/>
      <c r="L17" s="9"/>
    </row>
    <row r="18" spans="1:12" ht="12.75">
      <c r="A18" s="138" t="s">
        <v>222</v>
      </c>
      <c r="B18" s="139"/>
      <c r="C18" s="147" t="s">
        <v>312</v>
      </c>
      <c r="D18" s="148"/>
      <c r="E18" s="148"/>
      <c r="F18" s="148"/>
      <c r="G18" s="148"/>
      <c r="H18" s="148"/>
      <c r="I18" s="149"/>
      <c r="J18" s="9"/>
      <c r="K18" s="9"/>
      <c r="L18" s="9"/>
    </row>
    <row r="19" spans="1:12" ht="12.75">
      <c r="A19" s="83"/>
      <c r="B19" s="21"/>
      <c r="C19" s="20"/>
      <c r="D19" s="15"/>
      <c r="E19" s="15"/>
      <c r="F19" s="15"/>
      <c r="G19" s="15"/>
      <c r="H19" s="15"/>
      <c r="I19" s="84"/>
      <c r="J19" s="9"/>
      <c r="K19" s="9"/>
      <c r="L19" s="9"/>
    </row>
    <row r="20" spans="1:12" ht="12.75">
      <c r="A20" s="138" t="s">
        <v>223</v>
      </c>
      <c r="B20" s="139"/>
      <c r="C20" s="147" t="s">
        <v>313</v>
      </c>
      <c r="D20" s="148"/>
      <c r="E20" s="148"/>
      <c r="F20" s="148"/>
      <c r="G20" s="148"/>
      <c r="H20" s="148"/>
      <c r="I20" s="149"/>
      <c r="J20" s="9"/>
      <c r="K20" s="9"/>
      <c r="L20" s="9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9"/>
      <c r="K21" s="9"/>
      <c r="L21" s="9"/>
    </row>
    <row r="22" spans="1:12" ht="12.75">
      <c r="A22" s="138" t="s">
        <v>224</v>
      </c>
      <c r="B22" s="139"/>
      <c r="C22" s="106">
        <v>133</v>
      </c>
      <c r="D22" s="142" t="s">
        <v>310</v>
      </c>
      <c r="E22" s="150"/>
      <c r="F22" s="151"/>
      <c r="G22" s="138"/>
      <c r="H22" s="152"/>
      <c r="I22" s="86"/>
      <c r="J22" s="9"/>
      <c r="K22" s="9"/>
      <c r="L22" s="9"/>
    </row>
    <row r="23" spans="1:12" ht="12.75">
      <c r="A23" s="83"/>
      <c r="B23" s="21"/>
      <c r="C23" s="15"/>
      <c r="D23" s="22"/>
      <c r="E23" s="22"/>
      <c r="F23" s="22"/>
      <c r="G23" s="22"/>
      <c r="H23" s="15"/>
      <c r="I23" s="84"/>
      <c r="J23" s="9"/>
      <c r="K23" s="9"/>
      <c r="L23" s="9"/>
    </row>
    <row r="24" spans="1:12" ht="12.75">
      <c r="A24" s="138" t="s">
        <v>225</v>
      </c>
      <c r="B24" s="139"/>
      <c r="C24" s="106">
        <v>21</v>
      </c>
      <c r="D24" s="142" t="s">
        <v>314</v>
      </c>
      <c r="E24" s="150"/>
      <c r="F24" s="150"/>
      <c r="G24" s="151"/>
      <c r="H24" s="44" t="s">
        <v>226</v>
      </c>
      <c r="I24" s="126">
        <v>3572</v>
      </c>
      <c r="J24" s="9"/>
      <c r="K24" s="9"/>
      <c r="L24" s="9"/>
    </row>
    <row r="25" spans="1:12" ht="12.75">
      <c r="A25" s="83"/>
      <c r="B25" s="21"/>
      <c r="C25" s="15"/>
      <c r="D25" s="22"/>
      <c r="E25" s="22"/>
      <c r="F25" s="22"/>
      <c r="G25" s="21"/>
      <c r="H25" s="21" t="s">
        <v>280</v>
      </c>
      <c r="I25" s="87"/>
      <c r="J25" s="9"/>
      <c r="K25" s="9"/>
      <c r="L25" s="9"/>
    </row>
    <row r="26" spans="1:12" ht="12.75">
      <c r="A26" s="138" t="s">
        <v>227</v>
      </c>
      <c r="B26" s="139"/>
      <c r="C26" s="107" t="s">
        <v>315</v>
      </c>
      <c r="D26" s="23"/>
      <c r="E26" s="29"/>
      <c r="F26" s="22"/>
      <c r="G26" s="158" t="s">
        <v>228</v>
      </c>
      <c r="H26" s="139"/>
      <c r="I26" s="108" t="s">
        <v>316</v>
      </c>
      <c r="J26" s="9"/>
      <c r="K26" s="9"/>
      <c r="L26" s="9"/>
    </row>
    <row r="27" spans="1:12" ht="12.75">
      <c r="A27" s="83"/>
      <c r="B27" s="21"/>
      <c r="C27" s="15"/>
      <c r="D27" s="22"/>
      <c r="E27" s="22"/>
      <c r="F27" s="22"/>
      <c r="G27" s="22"/>
      <c r="H27" s="15"/>
      <c r="I27" s="88"/>
      <c r="J27" s="9"/>
      <c r="K27" s="9"/>
      <c r="L27" s="9"/>
    </row>
    <row r="28" spans="1:12" ht="12.75">
      <c r="A28" s="159" t="s">
        <v>229</v>
      </c>
      <c r="B28" s="160"/>
      <c r="C28" s="161"/>
      <c r="D28" s="161"/>
      <c r="E28" s="162" t="s">
        <v>230</v>
      </c>
      <c r="F28" s="163"/>
      <c r="G28" s="163"/>
      <c r="H28" s="164" t="s">
        <v>231</v>
      </c>
      <c r="I28" s="164"/>
      <c r="J28" s="9"/>
      <c r="K28" s="9"/>
      <c r="L28" s="9"/>
    </row>
    <row r="29" spans="1:12" ht="12.75">
      <c r="A29" s="9"/>
      <c r="B29" s="9"/>
      <c r="C29" s="9"/>
      <c r="D29" s="24"/>
      <c r="E29" s="15"/>
      <c r="F29" s="15"/>
      <c r="G29" s="15"/>
      <c r="H29" s="25"/>
      <c r="I29" s="109"/>
      <c r="J29" s="9"/>
      <c r="K29" s="9"/>
      <c r="L29" s="9"/>
    </row>
    <row r="30" spans="1:12" ht="12.75">
      <c r="A30" s="9" t="s">
        <v>285</v>
      </c>
      <c r="B30" s="9"/>
      <c r="C30" s="9"/>
      <c r="D30" s="24"/>
      <c r="E30" s="15" t="s">
        <v>286</v>
      </c>
      <c r="F30" s="15"/>
      <c r="G30" s="15"/>
      <c r="H30" s="25">
        <v>1343068</v>
      </c>
      <c r="I30" s="109"/>
      <c r="J30" s="9"/>
      <c r="K30" s="9"/>
      <c r="L30" s="9"/>
    </row>
    <row r="31" spans="1:12" ht="12.75">
      <c r="A31" s="9" t="s">
        <v>287</v>
      </c>
      <c r="B31" s="9"/>
      <c r="C31" s="9"/>
      <c r="D31" s="24"/>
      <c r="E31" s="15" t="s">
        <v>286</v>
      </c>
      <c r="F31" s="15"/>
      <c r="G31" s="15"/>
      <c r="H31" s="25">
        <v>3645363</v>
      </c>
      <c r="I31" s="109"/>
      <c r="J31" s="9"/>
      <c r="K31" s="9"/>
      <c r="L31" s="9"/>
    </row>
    <row r="32" spans="1:12" ht="12.75">
      <c r="A32" s="9" t="s">
        <v>288</v>
      </c>
      <c r="B32" s="9"/>
      <c r="C32" s="9"/>
      <c r="D32" s="24"/>
      <c r="E32" s="15" t="s">
        <v>286</v>
      </c>
      <c r="F32" s="15"/>
      <c r="G32" s="15"/>
      <c r="H32" s="25">
        <v>3282899</v>
      </c>
      <c r="I32" s="109"/>
      <c r="J32" s="9"/>
      <c r="K32" s="9"/>
      <c r="L32" s="9"/>
    </row>
    <row r="33" spans="1:12" ht="12.75">
      <c r="A33" s="9" t="s">
        <v>289</v>
      </c>
      <c r="B33" s="9"/>
      <c r="C33" s="9"/>
      <c r="D33" s="24"/>
      <c r="E33" s="15" t="s">
        <v>286</v>
      </c>
      <c r="F33" s="15"/>
      <c r="G33" s="15"/>
      <c r="H33" s="25">
        <v>3282678</v>
      </c>
      <c r="I33" s="109"/>
      <c r="J33" s="9"/>
      <c r="K33" s="9"/>
      <c r="L33" s="9"/>
    </row>
    <row r="34" spans="1:12" ht="12.75">
      <c r="A34" s="9" t="s">
        <v>290</v>
      </c>
      <c r="B34" s="9"/>
      <c r="C34" s="9"/>
      <c r="D34" s="24"/>
      <c r="E34" s="15" t="s">
        <v>286</v>
      </c>
      <c r="F34" s="15"/>
      <c r="G34" s="15"/>
      <c r="H34" s="25">
        <v>1356216</v>
      </c>
      <c r="I34" s="109"/>
      <c r="J34" s="9"/>
      <c r="K34" s="9"/>
      <c r="L34" s="9"/>
    </row>
    <row r="35" spans="1:12" ht="12.75">
      <c r="A35" s="9" t="s">
        <v>291</v>
      </c>
      <c r="B35" s="9"/>
      <c r="C35" s="9"/>
      <c r="D35" s="24"/>
      <c r="E35" s="15" t="s">
        <v>286</v>
      </c>
      <c r="F35" s="15"/>
      <c r="G35" s="15"/>
      <c r="H35" s="25">
        <v>2435071</v>
      </c>
      <c r="I35" s="109"/>
      <c r="J35" s="9"/>
      <c r="K35" s="9"/>
      <c r="L35" s="9"/>
    </row>
    <row r="36" spans="1:12" ht="12.75">
      <c r="A36" s="9" t="s">
        <v>292</v>
      </c>
      <c r="B36" s="9"/>
      <c r="C36" s="9"/>
      <c r="D36" s="24"/>
      <c r="E36" s="15" t="s">
        <v>286</v>
      </c>
      <c r="F36" s="15"/>
      <c r="G36" s="15"/>
      <c r="H36" s="25">
        <v>3654656</v>
      </c>
      <c r="I36" s="109"/>
      <c r="J36" s="9"/>
      <c r="K36" s="9"/>
      <c r="L36" s="9"/>
    </row>
    <row r="37" spans="1:12" ht="12.75">
      <c r="A37" s="9" t="s">
        <v>293</v>
      </c>
      <c r="B37" s="9"/>
      <c r="C37" s="9"/>
      <c r="D37" s="24"/>
      <c r="E37" s="15" t="s">
        <v>286</v>
      </c>
      <c r="F37" s="15"/>
      <c r="G37" s="15"/>
      <c r="H37" s="25">
        <v>3654664</v>
      </c>
      <c r="I37" s="109"/>
      <c r="J37" s="9"/>
      <c r="K37" s="9"/>
      <c r="L37" s="9"/>
    </row>
    <row r="38" spans="1:12" ht="12.75">
      <c r="A38" s="9" t="s">
        <v>294</v>
      </c>
      <c r="B38" s="9"/>
      <c r="C38" s="9"/>
      <c r="D38" s="24"/>
      <c r="E38" s="15" t="s">
        <v>286</v>
      </c>
      <c r="F38" s="15"/>
      <c r="G38" s="15"/>
      <c r="H38" s="25">
        <v>3641287</v>
      </c>
      <c r="I38" s="109"/>
      <c r="J38" s="9"/>
      <c r="K38" s="9"/>
      <c r="L38" s="9"/>
    </row>
    <row r="39" spans="1:12" ht="12.75">
      <c r="A39" s="9" t="s">
        <v>295</v>
      </c>
      <c r="B39" s="9"/>
      <c r="C39" s="9"/>
      <c r="D39" s="24"/>
      <c r="E39" s="15" t="s">
        <v>286</v>
      </c>
      <c r="F39" s="15"/>
      <c r="G39" s="15"/>
      <c r="H39" s="25">
        <v>3282660</v>
      </c>
      <c r="I39" s="109"/>
      <c r="J39" s="9"/>
      <c r="K39" s="9"/>
      <c r="L39" s="9"/>
    </row>
    <row r="40" spans="1:12" ht="12.75">
      <c r="A40" s="9" t="s">
        <v>296</v>
      </c>
      <c r="B40" s="9"/>
      <c r="C40" s="9"/>
      <c r="D40" s="24"/>
      <c r="E40" s="15" t="s">
        <v>297</v>
      </c>
      <c r="F40" s="15"/>
      <c r="G40" s="15"/>
      <c r="H40" s="25">
        <v>3641279</v>
      </c>
      <c r="I40" s="109"/>
      <c r="J40" s="9"/>
      <c r="K40" s="9"/>
      <c r="L40" s="9"/>
    </row>
    <row r="41" spans="1:12" ht="12.75">
      <c r="A41" s="9" t="s">
        <v>298</v>
      </c>
      <c r="B41" s="9"/>
      <c r="C41" s="9"/>
      <c r="D41" s="24"/>
      <c r="E41" s="15" t="s">
        <v>286</v>
      </c>
      <c r="F41" s="15"/>
      <c r="G41" s="15"/>
      <c r="H41" s="25">
        <v>1403222</v>
      </c>
      <c r="I41" s="109"/>
      <c r="J41" s="9"/>
      <c r="K41" s="9"/>
      <c r="L41" s="9"/>
    </row>
    <row r="42" spans="1:12" ht="12.75">
      <c r="A42" s="9" t="s">
        <v>299</v>
      </c>
      <c r="B42" s="9"/>
      <c r="C42" s="9"/>
      <c r="D42" s="24"/>
      <c r="E42" s="15" t="s">
        <v>286</v>
      </c>
      <c r="F42" s="15"/>
      <c r="G42" s="15"/>
      <c r="H42" s="25">
        <v>3641252</v>
      </c>
      <c r="I42" s="109"/>
      <c r="J42" s="9"/>
      <c r="K42" s="9"/>
      <c r="L42" s="9"/>
    </row>
    <row r="43" spans="1:12" ht="12.75">
      <c r="A43" s="30" t="s">
        <v>300</v>
      </c>
      <c r="B43" s="30"/>
      <c r="C43" s="30"/>
      <c r="D43" s="19"/>
      <c r="E43" s="19" t="s">
        <v>286</v>
      </c>
      <c r="F43" s="30"/>
      <c r="G43" s="19"/>
      <c r="H43" s="28">
        <v>3228398</v>
      </c>
      <c r="I43" s="19"/>
      <c r="J43" s="9"/>
      <c r="K43" s="9"/>
      <c r="L43" s="9"/>
    </row>
    <row r="44" spans="1:12" ht="12.75">
      <c r="A44" s="30" t="s">
        <v>301</v>
      </c>
      <c r="B44" s="30"/>
      <c r="C44" s="30"/>
      <c r="D44" s="19"/>
      <c r="E44" s="19" t="s">
        <v>286</v>
      </c>
      <c r="F44" s="30"/>
      <c r="G44" s="19"/>
      <c r="H44" s="28">
        <v>3654362</v>
      </c>
      <c r="I44" s="19"/>
      <c r="J44" s="9"/>
      <c r="K44" s="9"/>
      <c r="L44" s="9"/>
    </row>
    <row r="45" spans="1:12" ht="12.75">
      <c r="A45" s="30" t="s">
        <v>302</v>
      </c>
      <c r="B45" s="30"/>
      <c r="C45" s="30"/>
      <c r="D45" s="19"/>
      <c r="E45" s="19" t="s">
        <v>286</v>
      </c>
      <c r="F45" s="30"/>
      <c r="G45" s="19"/>
      <c r="H45" s="28">
        <v>3654354</v>
      </c>
      <c r="I45" s="19"/>
      <c r="J45" s="9"/>
      <c r="K45" s="9"/>
      <c r="L45" s="9"/>
    </row>
    <row r="46" spans="1:12" ht="12.75">
      <c r="A46" s="30" t="s">
        <v>303</v>
      </c>
      <c r="B46" s="30"/>
      <c r="C46" s="30"/>
      <c r="D46" s="19"/>
      <c r="E46" s="19" t="s">
        <v>286</v>
      </c>
      <c r="F46" s="30"/>
      <c r="G46" s="19"/>
      <c r="H46" s="28">
        <v>1114328</v>
      </c>
      <c r="I46" s="19"/>
      <c r="J46" s="9"/>
      <c r="K46" s="9"/>
      <c r="L46" s="9"/>
    </row>
    <row r="47" spans="1:12" ht="12.75">
      <c r="A47" s="30" t="s">
        <v>304</v>
      </c>
      <c r="B47" s="30"/>
      <c r="C47" s="30"/>
      <c r="D47" s="19"/>
      <c r="E47" s="19" t="s">
        <v>305</v>
      </c>
      <c r="F47" s="30"/>
      <c r="G47" s="19"/>
      <c r="H47" s="19"/>
      <c r="I47" s="19"/>
      <c r="J47" s="9"/>
      <c r="K47" s="9"/>
      <c r="L47" s="9"/>
    </row>
    <row r="48" spans="1:12" ht="12.75">
      <c r="A48" s="90"/>
      <c r="B48" s="30"/>
      <c r="C48" s="30"/>
      <c r="D48" s="19"/>
      <c r="E48" s="19"/>
      <c r="F48" s="30"/>
      <c r="G48" s="19"/>
      <c r="H48" s="19"/>
      <c r="I48" s="91"/>
      <c r="J48" s="9"/>
      <c r="K48" s="9"/>
      <c r="L48" s="9"/>
    </row>
    <row r="49" spans="1:12" ht="12.75">
      <c r="A49" s="127" t="s">
        <v>232</v>
      </c>
      <c r="B49" s="165"/>
      <c r="C49" s="130"/>
      <c r="D49" s="131"/>
      <c r="E49" s="24"/>
      <c r="F49" s="142"/>
      <c r="G49" s="175"/>
      <c r="H49" s="175"/>
      <c r="I49" s="176"/>
      <c r="J49" s="9"/>
      <c r="K49" s="9"/>
      <c r="L49" s="9"/>
    </row>
    <row r="50" spans="1:12" ht="12.75">
      <c r="A50" s="89"/>
      <c r="B50" s="27"/>
      <c r="C50" s="153"/>
      <c r="D50" s="154"/>
      <c r="E50" s="15"/>
      <c r="F50" s="153"/>
      <c r="G50" s="155"/>
      <c r="H50" s="31"/>
      <c r="I50" s="92"/>
      <c r="J50" s="9"/>
      <c r="K50" s="9"/>
      <c r="L50" s="9"/>
    </row>
    <row r="51" spans="1:12" ht="12.75">
      <c r="A51" s="127" t="s">
        <v>233</v>
      </c>
      <c r="B51" s="165"/>
      <c r="C51" s="142" t="s">
        <v>341</v>
      </c>
      <c r="D51" s="156"/>
      <c r="E51" s="156"/>
      <c r="F51" s="156"/>
      <c r="G51" s="156"/>
      <c r="H51" s="156"/>
      <c r="I51" s="157"/>
      <c r="J51" s="9"/>
      <c r="K51" s="9"/>
      <c r="L51" s="9"/>
    </row>
    <row r="52" spans="1:12" ht="12.75">
      <c r="A52" s="83"/>
      <c r="B52" s="21"/>
      <c r="C52" s="20" t="s">
        <v>234</v>
      </c>
      <c r="D52" s="15"/>
      <c r="E52" s="15"/>
      <c r="F52" s="15"/>
      <c r="G52" s="15"/>
      <c r="H52" s="15"/>
      <c r="I52" s="84"/>
      <c r="J52" s="9"/>
      <c r="K52" s="9"/>
      <c r="L52" s="9"/>
    </row>
    <row r="53" spans="1:12" ht="12.75">
      <c r="A53" s="127" t="s">
        <v>235</v>
      </c>
      <c r="B53" s="165"/>
      <c r="C53" s="166" t="s">
        <v>342</v>
      </c>
      <c r="D53" s="167"/>
      <c r="E53" s="168"/>
      <c r="F53" s="15"/>
      <c r="G53" s="44" t="s">
        <v>236</v>
      </c>
      <c r="H53" s="166" t="s">
        <v>343</v>
      </c>
      <c r="I53" s="168"/>
      <c r="J53" s="9"/>
      <c r="K53" s="9"/>
      <c r="L53" s="9"/>
    </row>
    <row r="54" spans="1:12" ht="12.75">
      <c r="A54" s="83"/>
      <c r="B54" s="21"/>
      <c r="C54" s="20"/>
      <c r="D54" s="15"/>
      <c r="E54" s="15"/>
      <c r="F54" s="15"/>
      <c r="G54" s="15"/>
      <c r="H54" s="15"/>
      <c r="I54" s="84"/>
      <c r="J54" s="9"/>
      <c r="K54" s="9"/>
      <c r="L54" s="9"/>
    </row>
    <row r="55" spans="1:12" ht="12.75">
      <c r="A55" s="127" t="s">
        <v>222</v>
      </c>
      <c r="B55" s="165"/>
      <c r="C55" s="179" t="s">
        <v>344</v>
      </c>
      <c r="D55" s="167"/>
      <c r="E55" s="167"/>
      <c r="F55" s="167"/>
      <c r="G55" s="167"/>
      <c r="H55" s="167"/>
      <c r="I55" s="168"/>
      <c r="J55" s="9"/>
      <c r="K55" s="9"/>
      <c r="L55" s="9"/>
    </row>
    <row r="56" spans="1:12" ht="12.75">
      <c r="A56" s="83"/>
      <c r="B56" s="21"/>
      <c r="C56" s="15"/>
      <c r="D56" s="15"/>
      <c r="E56" s="15"/>
      <c r="F56" s="15"/>
      <c r="G56" s="15"/>
      <c r="H56" s="15"/>
      <c r="I56" s="84"/>
      <c r="J56" s="9"/>
      <c r="K56" s="9"/>
      <c r="L56" s="9"/>
    </row>
    <row r="57" spans="1:12" ht="12.75">
      <c r="A57" s="138" t="s">
        <v>237</v>
      </c>
      <c r="B57" s="139"/>
      <c r="C57" s="166" t="s">
        <v>317</v>
      </c>
      <c r="D57" s="167"/>
      <c r="E57" s="167"/>
      <c r="F57" s="167"/>
      <c r="G57" s="167"/>
      <c r="H57" s="167"/>
      <c r="I57" s="144"/>
      <c r="J57" s="9"/>
      <c r="K57" s="9"/>
      <c r="L57" s="9"/>
    </row>
    <row r="58" spans="1:12" ht="12.75">
      <c r="A58" s="93"/>
      <c r="B58" s="19"/>
      <c r="C58" s="171" t="s">
        <v>238</v>
      </c>
      <c r="D58" s="171"/>
      <c r="E58" s="171"/>
      <c r="F58" s="171"/>
      <c r="G58" s="171"/>
      <c r="H58" s="171"/>
      <c r="I58" s="94"/>
      <c r="J58" s="9"/>
      <c r="K58" s="9"/>
      <c r="L58" s="9"/>
    </row>
    <row r="59" spans="1:12" ht="12.75">
      <c r="A59" s="93"/>
      <c r="B59" s="19"/>
      <c r="C59" s="32"/>
      <c r="D59" s="32"/>
      <c r="E59" s="32"/>
      <c r="F59" s="32"/>
      <c r="G59" s="32"/>
      <c r="H59" s="32"/>
      <c r="I59" s="94"/>
      <c r="J59" s="9"/>
      <c r="K59" s="9"/>
      <c r="L59" s="9"/>
    </row>
    <row r="60" spans="1:12" ht="12.75">
      <c r="A60" s="93"/>
      <c r="B60" s="180" t="s">
        <v>239</v>
      </c>
      <c r="C60" s="181"/>
      <c r="D60" s="181"/>
      <c r="E60" s="181"/>
      <c r="F60" s="42"/>
      <c r="G60" s="42"/>
      <c r="H60" s="42"/>
      <c r="I60" s="95"/>
      <c r="J60" s="9"/>
      <c r="K60" s="9"/>
      <c r="L60" s="9"/>
    </row>
    <row r="61" spans="1:12" ht="12.75">
      <c r="A61" s="93"/>
      <c r="B61" s="182" t="s">
        <v>371</v>
      </c>
      <c r="C61" s="183"/>
      <c r="D61" s="183"/>
      <c r="E61" s="183"/>
      <c r="F61" s="183"/>
      <c r="G61" s="183"/>
      <c r="H61" s="183"/>
      <c r="I61" s="184"/>
      <c r="J61" s="9"/>
      <c r="K61" s="9"/>
      <c r="L61" s="9"/>
    </row>
    <row r="62" spans="1:12" ht="12.75">
      <c r="A62" s="93"/>
      <c r="B62" s="182" t="s">
        <v>270</v>
      </c>
      <c r="C62" s="183"/>
      <c r="D62" s="183"/>
      <c r="E62" s="183"/>
      <c r="F62" s="183"/>
      <c r="G62" s="183"/>
      <c r="H62" s="183"/>
      <c r="I62" s="95"/>
      <c r="J62" s="9"/>
      <c r="K62" s="9"/>
      <c r="L62" s="9"/>
    </row>
    <row r="63" spans="1:12" ht="12.75">
      <c r="A63" s="93"/>
      <c r="B63" s="182" t="s">
        <v>271</v>
      </c>
      <c r="C63" s="183"/>
      <c r="D63" s="183"/>
      <c r="E63" s="183"/>
      <c r="F63" s="183"/>
      <c r="G63" s="183"/>
      <c r="H63" s="183"/>
      <c r="I63" s="184"/>
      <c r="J63" s="9"/>
      <c r="K63" s="9"/>
      <c r="L63" s="9"/>
    </row>
    <row r="64" spans="1:12" ht="12.75">
      <c r="A64" s="93"/>
      <c r="B64" s="182" t="s">
        <v>272</v>
      </c>
      <c r="C64" s="183"/>
      <c r="D64" s="183"/>
      <c r="E64" s="183"/>
      <c r="F64" s="183"/>
      <c r="G64" s="183"/>
      <c r="H64" s="183"/>
      <c r="I64" s="184"/>
      <c r="J64" s="9"/>
      <c r="K64" s="9"/>
      <c r="L64" s="9"/>
    </row>
    <row r="65" spans="1:12" ht="12.75">
      <c r="A65" s="93"/>
      <c r="B65" s="96"/>
      <c r="C65" s="97"/>
      <c r="D65" s="97"/>
      <c r="E65" s="97"/>
      <c r="F65" s="97"/>
      <c r="G65" s="97"/>
      <c r="H65" s="97"/>
      <c r="I65" s="98"/>
      <c r="J65" s="9"/>
      <c r="K65" s="9"/>
      <c r="L65" s="9"/>
    </row>
    <row r="66" spans="1:12" ht="13.5" thickBot="1">
      <c r="A66" s="99" t="s">
        <v>240</v>
      </c>
      <c r="B66" s="15"/>
      <c r="C66" s="15"/>
      <c r="D66" s="15"/>
      <c r="E66" s="15"/>
      <c r="F66" s="15"/>
      <c r="G66" s="33"/>
      <c r="H66" s="34"/>
      <c r="I66" s="100"/>
      <c r="J66" s="9"/>
      <c r="K66" s="9"/>
      <c r="L66" s="9"/>
    </row>
    <row r="67" spans="1:12" ht="12.75">
      <c r="A67" s="79"/>
      <c r="B67" s="15"/>
      <c r="C67" s="15"/>
      <c r="D67" s="15"/>
      <c r="E67" s="19" t="s">
        <v>241</v>
      </c>
      <c r="F67" s="29"/>
      <c r="G67" s="172" t="s">
        <v>242</v>
      </c>
      <c r="H67" s="173"/>
      <c r="I67" s="174"/>
      <c r="J67" s="9"/>
      <c r="K67" s="9"/>
      <c r="L67" s="9"/>
    </row>
    <row r="68" spans="1:12" ht="12.75">
      <c r="A68" s="101"/>
      <c r="B68" s="102"/>
      <c r="C68" s="103"/>
      <c r="D68" s="103"/>
      <c r="E68" s="103"/>
      <c r="F68" s="103"/>
      <c r="G68" s="177"/>
      <c r="H68" s="178"/>
      <c r="I68" s="104"/>
      <c r="J68" s="9"/>
      <c r="K68" s="9"/>
      <c r="L68" s="9"/>
    </row>
  </sheetData>
  <sheetProtection/>
  <protectedRanges>
    <protectedRange sqref="E2 H2 C6:D6 C8:D8 C10:D10 C12:I12 C14:D14 F14:I14 C16:I16 C18:I18 C20:I20 C24:G24 C22:F22 C26 I26 I24" name="Range1"/>
  </protectedRanges>
  <mergeCells count="52">
    <mergeCell ref="G68:H68"/>
    <mergeCell ref="A55:B55"/>
    <mergeCell ref="C55:I55"/>
    <mergeCell ref="A57:B57"/>
    <mergeCell ref="C57:I57"/>
    <mergeCell ref="B60:E60"/>
    <mergeCell ref="B61:I61"/>
    <mergeCell ref="B62:H62"/>
    <mergeCell ref="B63:I63"/>
    <mergeCell ref="B64:I64"/>
    <mergeCell ref="A53:B53"/>
    <mergeCell ref="C53:E53"/>
    <mergeCell ref="H53:I53"/>
    <mergeCell ref="A1:C1"/>
    <mergeCell ref="C58:H58"/>
    <mergeCell ref="G67:I67"/>
    <mergeCell ref="A51:B51"/>
    <mergeCell ref="A49:B49"/>
    <mergeCell ref="C49:D49"/>
    <mergeCell ref="F49:I49"/>
    <mergeCell ref="C50:D50"/>
    <mergeCell ref="F50:G50"/>
    <mergeCell ref="C51:I51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">
    <cfRule type="cellIs" priority="3" dxfId="0" operator="lessThan" stopIfTrue="1">
      <formula>#REF!</formula>
    </cfRule>
  </conditionalFormatting>
  <conditionalFormatting sqref="H29:H42">
    <cfRule type="cellIs" priority="1" dxfId="3" operator="equal" stopIfTrue="1">
      <formula>"DA"</formula>
    </cfRule>
  </conditionalFormatting>
  <hyperlinks>
    <hyperlink ref="C18" r:id="rId1" display="koncar.finance@koncar.hr"/>
    <hyperlink ref="C20" r:id="rId2" display="www.koncar.hr"/>
    <hyperlink ref="C55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Q9" sqref="Q9"/>
    </sheetView>
  </sheetViews>
  <sheetFormatPr defaultColWidth="9.140625" defaultRowHeight="12.75"/>
  <cols>
    <col min="1" max="9" width="9.140625" style="45" customWidth="1"/>
    <col min="10" max="11" width="11.57421875" style="45" customWidth="1"/>
    <col min="12" max="16384" width="9.140625" style="45" customWidth="1"/>
  </cols>
  <sheetData>
    <row r="1" spans="1:11" ht="12.75" customHeight="1">
      <c r="A1" s="222" t="s">
        <v>127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336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318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39</v>
      </c>
      <c r="B4" s="228"/>
      <c r="C4" s="228"/>
      <c r="D4" s="228"/>
      <c r="E4" s="228"/>
      <c r="F4" s="228"/>
      <c r="G4" s="228"/>
      <c r="H4" s="229"/>
      <c r="I4" s="51" t="s">
        <v>243</v>
      </c>
      <c r="J4" s="52" t="s">
        <v>281</v>
      </c>
      <c r="K4" s="53" t="s">
        <v>282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0">
        <v>2</v>
      </c>
      <c r="J5" s="49">
        <v>3</v>
      </c>
      <c r="K5" s="49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194" t="s">
        <v>40</v>
      </c>
      <c r="B7" s="195"/>
      <c r="C7" s="195"/>
      <c r="D7" s="195"/>
      <c r="E7" s="195"/>
      <c r="F7" s="195"/>
      <c r="G7" s="195"/>
      <c r="H7" s="212"/>
      <c r="I7" s="3">
        <v>1</v>
      </c>
      <c r="J7" s="5"/>
      <c r="K7" s="5"/>
    </row>
    <row r="8" spans="1:11" ht="12.75">
      <c r="A8" s="201" t="s">
        <v>10</v>
      </c>
      <c r="B8" s="202"/>
      <c r="C8" s="202"/>
      <c r="D8" s="202"/>
      <c r="E8" s="202"/>
      <c r="F8" s="202"/>
      <c r="G8" s="202"/>
      <c r="H8" s="203"/>
      <c r="I8" s="1">
        <v>2</v>
      </c>
      <c r="J8" s="46">
        <f>J9+J16+J26+J35+J39</f>
        <v>1485476916</v>
      </c>
      <c r="K8" s="46">
        <f>K9+K16+K26+K35+K39</f>
        <v>1481444993</v>
      </c>
    </row>
    <row r="9" spans="1:11" ht="12.75">
      <c r="A9" s="198" t="s">
        <v>170</v>
      </c>
      <c r="B9" s="199"/>
      <c r="C9" s="199"/>
      <c r="D9" s="199"/>
      <c r="E9" s="199"/>
      <c r="F9" s="199"/>
      <c r="G9" s="199"/>
      <c r="H9" s="200"/>
      <c r="I9" s="1">
        <v>3</v>
      </c>
      <c r="J9" s="46">
        <f>SUM(J10:J15)</f>
        <v>37018304</v>
      </c>
      <c r="K9" s="46">
        <f>SUM(K10:K15)</f>
        <v>38040422</v>
      </c>
    </row>
    <row r="10" spans="1:11" ht="12.75">
      <c r="A10" s="198" t="s">
        <v>88</v>
      </c>
      <c r="B10" s="199"/>
      <c r="C10" s="199"/>
      <c r="D10" s="199"/>
      <c r="E10" s="199"/>
      <c r="F10" s="199"/>
      <c r="G10" s="199"/>
      <c r="H10" s="200"/>
      <c r="I10" s="1">
        <v>4</v>
      </c>
      <c r="J10" s="6">
        <v>12498105</v>
      </c>
      <c r="K10" s="6">
        <v>12858844</v>
      </c>
    </row>
    <row r="11" spans="1:11" ht="12.75">
      <c r="A11" s="198" t="s">
        <v>11</v>
      </c>
      <c r="B11" s="199"/>
      <c r="C11" s="199"/>
      <c r="D11" s="199"/>
      <c r="E11" s="199"/>
      <c r="F11" s="199"/>
      <c r="G11" s="199"/>
      <c r="H11" s="200"/>
      <c r="I11" s="1">
        <v>5</v>
      </c>
      <c r="J11" s="6">
        <v>6924985</v>
      </c>
      <c r="K11" s="6">
        <v>6000566</v>
      </c>
    </row>
    <row r="12" spans="1:11" ht="12.75">
      <c r="A12" s="198" t="s">
        <v>89</v>
      </c>
      <c r="B12" s="199"/>
      <c r="C12" s="199"/>
      <c r="D12" s="199"/>
      <c r="E12" s="199"/>
      <c r="F12" s="199"/>
      <c r="G12" s="199"/>
      <c r="H12" s="200"/>
      <c r="I12" s="1">
        <v>6</v>
      </c>
      <c r="J12" s="6">
        <v>7646618</v>
      </c>
      <c r="K12" s="6">
        <v>7646874</v>
      </c>
    </row>
    <row r="13" spans="1:11" ht="12.75">
      <c r="A13" s="198" t="s">
        <v>173</v>
      </c>
      <c r="B13" s="199"/>
      <c r="C13" s="199"/>
      <c r="D13" s="199"/>
      <c r="E13" s="199"/>
      <c r="F13" s="199"/>
      <c r="G13" s="199"/>
      <c r="H13" s="200"/>
      <c r="I13" s="1">
        <v>7</v>
      </c>
      <c r="J13" s="6">
        <v>0</v>
      </c>
      <c r="K13" s="6"/>
    </row>
    <row r="14" spans="1:11" ht="12.75">
      <c r="A14" s="198" t="s">
        <v>174</v>
      </c>
      <c r="B14" s="199"/>
      <c r="C14" s="199"/>
      <c r="D14" s="199"/>
      <c r="E14" s="199"/>
      <c r="F14" s="199"/>
      <c r="G14" s="199"/>
      <c r="H14" s="200"/>
      <c r="I14" s="1">
        <v>8</v>
      </c>
      <c r="J14" s="6">
        <v>9636809</v>
      </c>
      <c r="K14" s="6">
        <v>11267679</v>
      </c>
    </row>
    <row r="15" spans="1:11" ht="12.75">
      <c r="A15" s="198" t="s">
        <v>175</v>
      </c>
      <c r="B15" s="199"/>
      <c r="C15" s="199"/>
      <c r="D15" s="199"/>
      <c r="E15" s="199"/>
      <c r="F15" s="199"/>
      <c r="G15" s="199"/>
      <c r="H15" s="200"/>
      <c r="I15" s="1">
        <v>9</v>
      </c>
      <c r="J15" s="6">
        <v>311787</v>
      </c>
      <c r="K15" s="6">
        <v>266459</v>
      </c>
    </row>
    <row r="16" spans="1:11" ht="12.75">
      <c r="A16" s="198" t="s">
        <v>171</v>
      </c>
      <c r="B16" s="199"/>
      <c r="C16" s="199"/>
      <c r="D16" s="199"/>
      <c r="E16" s="199"/>
      <c r="F16" s="199"/>
      <c r="G16" s="199"/>
      <c r="H16" s="200"/>
      <c r="I16" s="1">
        <v>10</v>
      </c>
      <c r="J16" s="46">
        <f>SUM(J17:J25)</f>
        <v>1151926274</v>
      </c>
      <c r="K16" s="46">
        <f>SUM(K17:K25)</f>
        <v>1116395051</v>
      </c>
    </row>
    <row r="17" spans="1:11" ht="12.75">
      <c r="A17" s="198" t="s">
        <v>176</v>
      </c>
      <c r="B17" s="199"/>
      <c r="C17" s="199"/>
      <c r="D17" s="199"/>
      <c r="E17" s="199"/>
      <c r="F17" s="199"/>
      <c r="G17" s="199"/>
      <c r="H17" s="200"/>
      <c r="I17" s="1">
        <v>11</v>
      </c>
      <c r="J17" s="6">
        <v>160269850</v>
      </c>
      <c r="K17" s="6">
        <v>157797447</v>
      </c>
    </row>
    <row r="18" spans="1:11" ht="12.75">
      <c r="A18" s="198" t="s">
        <v>212</v>
      </c>
      <c r="B18" s="199"/>
      <c r="C18" s="199"/>
      <c r="D18" s="199"/>
      <c r="E18" s="199"/>
      <c r="F18" s="199"/>
      <c r="G18" s="199"/>
      <c r="H18" s="200"/>
      <c r="I18" s="1">
        <v>12</v>
      </c>
      <c r="J18" s="6">
        <v>389873405</v>
      </c>
      <c r="K18" s="6">
        <v>372358714</v>
      </c>
    </row>
    <row r="19" spans="1:11" ht="12.75">
      <c r="A19" s="198" t="s">
        <v>177</v>
      </c>
      <c r="B19" s="199"/>
      <c r="C19" s="199"/>
      <c r="D19" s="199"/>
      <c r="E19" s="199"/>
      <c r="F19" s="199"/>
      <c r="G19" s="199"/>
      <c r="H19" s="200"/>
      <c r="I19" s="1">
        <v>13</v>
      </c>
      <c r="J19" s="6">
        <v>399697878</v>
      </c>
      <c r="K19" s="6">
        <v>388393229</v>
      </c>
    </row>
    <row r="20" spans="1:11" ht="12.75">
      <c r="A20" s="198" t="s">
        <v>21</v>
      </c>
      <c r="B20" s="199"/>
      <c r="C20" s="199"/>
      <c r="D20" s="199"/>
      <c r="E20" s="199"/>
      <c r="F20" s="199"/>
      <c r="G20" s="199"/>
      <c r="H20" s="200"/>
      <c r="I20" s="1">
        <v>14</v>
      </c>
      <c r="J20" s="6">
        <v>74297246</v>
      </c>
      <c r="K20" s="6">
        <v>66482865</v>
      </c>
    </row>
    <row r="21" spans="1:11" ht="12.75">
      <c r="A21" s="198" t="s">
        <v>22</v>
      </c>
      <c r="B21" s="199"/>
      <c r="C21" s="199"/>
      <c r="D21" s="199"/>
      <c r="E21" s="199"/>
      <c r="F21" s="199"/>
      <c r="G21" s="199"/>
      <c r="H21" s="200"/>
      <c r="I21" s="1">
        <v>15</v>
      </c>
      <c r="J21" s="6">
        <v>0</v>
      </c>
      <c r="K21" s="6">
        <v>0</v>
      </c>
    </row>
    <row r="22" spans="1:11" ht="12.75">
      <c r="A22" s="198" t="s">
        <v>48</v>
      </c>
      <c r="B22" s="199"/>
      <c r="C22" s="199"/>
      <c r="D22" s="199"/>
      <c r="E22" s="199"/>
      <c r="F22" s="199"/>
      <c r="G22" s="199"/>
      <c r="H22" s="200"/>
      <c r="I22" s="1">
        <v>16</v>
      </c>
      <c r="J22" s="6">
        <v>14613042</v>
      </c>
      <c r="K22" s="6">
        <v>6544587</v>
      </c>
    </row>
    <row r="23" spans="1:11" ht="12.75">
      <c r="A23" s="198" t="s">
        <v>49</v>
      </c>
      <c r="B23" s="199"/>
      <c r="C23" s="199"/>
      <c r="D23" s="199"/>
      <c r="E23" s="199"/>
      <c r="F23" s="199"/>
      <c r="G23" s="199"/>
      <c r="H23" s="200"/>
      <c r="I23" s="1">
        <v>17</v>
      </c>
      <c r="J23" s="6">
        <v>12101276</v>
      </c>
      <c r="K23" s="6">
        <v>16034099</v>
      </c>
    </row>
    <row r="24" spans="1:11" ht="12.75">
      <c r="A24" s="198" t="s">
        <v>50</v>
      </c>
      <c r="B24" s="199"/>
      <c r="C24" s="199"/>
      <c r="D24" s="199"/>
      <c r="E24" s="199"/>
      <c r="F24" s="199"/>
      <c r="G24" s="199"/>
      <c r="H24" s="200"/>
      <c r="I24" s="1">
        <v>18</v>
      </c>
      <c r="J24" s="6">
        <v>706634</v>
      </c>
      <c r="K24" s="6">
        <v>680641</v>
      </c>
    </row>
    <row r="25" spans="1:11" ht="12.75">
      <c r="A25" s="198" t="s">
        <v>51</v>
      </c>
      <c r="B25" s="199"/>
      <c r="C25" s="199"/>
      <c r="D25" s="199"/>
      <c r="E25" s="199"/>
      <c r="F25" s="199"/>
      <c r="G25" s="199"/>
      <c r="H25" s="200"/>
      <c r="I25" s="1">
        <v>19</v>
      </c>
      <c r="J25" s="6">
        <v>100366943</v>
      </c>
      <c r="K25" s="6">
        <v>108103469</v>
      </c>
    </row>
    <row r="26" spans="1:11" ht="12.75">
      <c r="A26" s="198" t="s">
        <v>155</v>
      </c>
      <c r="B26" s="199"/>
      <c r="C26" s="199"/>
      <c r="D26" s="199"/>
      <c r="E26" s="199"/>
      <c r="F26" s="199"/>
      <c r="G26" s="199"/>
      <c r="H26" s="200"/>
      <c r="I26" s="1">
        <v>20</v>
      </c>
      <c r="J26" s="46">
        <f>SUM(J27:J34)</f>
        <v>267384461</v>
      </c>
      <c r="K26" s="46">
        <f>SUM(K27:K34)</f>
        <v>298227950</v>
      </c>
    </row>
    <row r="27" spans="1:11" ht="12.75">
      <c r="A27" s="198" t="s">
        <v>52</v>
      </c>
      <c r="B27" s="199"/>
      <c r="C27" s="199"/>
      <c r="D27" s="199"/>
      <c r="E27" s="199"/>
      <c r="F27" s="199"/>
      <c r="G27" s="199"/>
      <c r="H27" s="200"/>
      <c r="I27" s="1">
        <v>21</v>
      </c>
      <c r="J27" s="6">
        <v>290067</v>
      </c>
      <c r="K27" s="6">
        <v>8173726</v>
      </c>
    </row>
    <row r="28" spans="1:11" ht="12.75">
      <c r="A28" s="198" t="s">
        <v>53</v>
      </c>
      <c r="B28" s="199"/>
      <c r="C28" s="199"/>
      <c r="D28" s="199"/>
      <c r="E28" s="199"/>
      <c r="F28" s="199"/>
      <c r="G28" s="199"/>
      <c r="H28" s="200"/>
      <c r="I28" s="1">
        <v>22</v>
      </c>
      <c r="J28" s="6">
        <v>0</v>
      </c>
      <c r="K28" s="6">
        <v>0</v>
      </c>
    </row>
    <row r="29" spans="1:11" ht="12.75">
      <c r="A29" s="198" t="s">
        <v>54</v>
      </c>
      <c r="B29" s="199"/>
      <c r="C29" s="199"/>
      <c r="D29" s="199"/>
      <c r="E29" s="199"/>
      <c r="F29" s="199"/>
      <c r="G29" s="199"/>
      <c r="H29" s="200"/>
      <c r="I29" s="1">
        <v>23</v>
      </c>
      <c r="J29" s="6">
        <v>2049216</v>
      </c>
      <c r="K29" s="6">
        <v>2061188</v>
      </c>
    </row>
    <row r="30" spans="1:11" ht="12.75">
      <c r="A30" s="198" t="s">
        <v>59</v>
      </c>
      <c r="B30" s="199"/>
      <c r="C30" s="199"/>
      <c r="D30" s="199"/>
      <c r="E30" s="199"/>
      <c r="F30" s="199"/>
      <c r="G30" s="199"/>
      <c r="H30" s="200"/>
      <c r="I30" s="1">
        <v>24</v>
      </c>
      <c r="J30" s="6">
        <v>0</v>
      </c>
      <c r="K30" s="6">
        <v>0</v>
      </c>
    </row>
    <row r="31" spans="1:11" ht="12.75">
      <c r="A31" s="198" t="s">
        <v>60</v>
      </c>
      <c r="B31" s="199"/>
      <c r="C31" s="199"/>
      <c r="D31" s="199"/>
      <c r="E31" s="199"/>
      <c r="F31" s="199"/>
      <c r="G31" s="199"/>
      <c r="H31" s="200"/>
      <c r="I31" s="1">
        <v>25</v>
      </c>
      <c r="J31" s="6">
        <v>3379260</v>
      </c>
      <c r="K31" s="6">
        <v>4041371</v>
      </c>
    </row>
    <row r="32" spans="1:11" ht="12.75">
      <c r="A32" s="198" t="s">
        <v>61</v>
      </c>
      <c r="B32" s="199"/>
      <c r="C32" s="199"/>
      <c r="D32" s="199"/>
      <c r="E32" s="199"/>
      <c r="F32" s="199"/>
      <c r="G32" s="199"/>
      <c r="H32" s="200"/>
      <c r="I32" s="1">
        <v>26</v>
      </c>
      <c r="J32" s="6">
        <v>2605489</v>
      </c>
      <c r="K32" s="6">
        <v>3579633</v>
      </c>
    </row>
    <row r="33" spans="1:11" ht="12.75">
      <c r="A33" s="198" t="s">
        <v>55</v>
      </c>
      <c r="B33" s="199"/>
      <c r="C33" s="199"/>
      <c r="D33" s="199"/>
      <c r="E33" s="199"/>
      <c r="F33" s="199"/>
      <c r="G33" s="199"/>
      <c r="H33" s="200"/>
      <c r="I33" s="1">
        <v>27</v>
      </c>
      <c r="J33" s="6">
        <v>806120</v>
      </c>
      <c r="K33" s="6">
        <v>1445042</v>
      </c>
    </row>
    <row r="34" spans="1:11" ht="12.75">
      <c r="A34" s="198" t="s">
        <v>148</v>
      </c>
      <c r="B34" s="199"/>
      <c r="C34" s="199"/>
      <c r="D34" s="199"/>
      <c r="E34" s="199"/>
      <c r="F34" s="199"/>
      <c r="G34" s="199"/>
      <c r="H34" s="200"/>
      <c r="I34" s="1">
        <v>28</v>
      </c>
      <c r="J34" s="6">
        <v>258254309</v>
      </c>
      <c r="K34" s="6">
        <v>278926990</v>
      </c>
    </row>
    <row r="35" spans="1:11" ht="12.75">
      <c r="A35" s="198" t="s">
        <v>149</v>
      </c>
      <c r="B35" s="199"/>
      <c r="C35" s="199"/>
      <c r="D35" s="199"/>
      <c r="E35" s="199"/>
      <c r="F35" s="199"/>
      <c r="G35" s="199"/>
      <c r="H35" s="200"/>
      <c r="I35" s="1">
        <v>29</v>
      </c>
      <c r="J35" s="46">
        <f>SUM(J36:J38)</f>
        <v>29147877</v>
      </c>
      <c r="K35" s="46">
        <f>SUM(K36:K38)</f>
        <v>28781570</v>
      </c>
    </row>
    <row r="36" spans="1:11" ht="12.75">
      <c r="A36" s="198" t="s">
        <v>56</v>
      </c>
      <c r="B36" s="199"/>
      <c r="C36" s="199"/>
      <c r="D36" s="199"/>
      <c r="E36" s="199"/>
      <c r="F36" s="199"/>
      <c r="G36" s="199"/>
      <c r="H36" s="200"/>
      <c r="I36" s="1">
        <v>30</v>
      </c>
      <c r="J36" s="6">
        <v>0</v>
      </c>
      <c r="K36" s="6">
        <v>0</v>
      </c>
    </row>
    <row r="37" spans="1:11" ht="12.75">
      <c r="A37" s="198" t="s">
        <v>57</v>
      </c>
      <c r="B37" s="199"/>
      <c r="C37" s="199"/>
      <c r="D37" s="199"/>
      <c r="E37" s="199"/>
      <c r="F37" s="199"/>
      <c r="G37" s="199"/>
      <c r="H37" s="200"/>
      <c r="I37" s="1">
        <v>31</v>
      </c>
      <c r="J37" s="6">
        <v>20121562</v>
      </c>
      <c r="K37" s="6">
        <v>19605560</v>
      </c>
    </row>
    <row r="38" spans="1:11" ht="12.75">
      <c r="A38" s="198" t="s">
        <v>58</v>
      </c>
      <c r="B38" s="199"/>
      <c r="C38" s="199"/>
      <c r="D38" s="199"/>
      <c r="E38" s="199"/>
      <c r="F38" s="199"/>
      <c r="G38" s="199"/>
      <c r="H38" s="200"/>
      <c r="I38" s="1">
        <v>32</v>
      </c>
      <c r="J38" s="6">
        <v>9026315</v>
      </c>
      <c r="K38" s="6">
        <v>9176010</v>
      </c>
    </row>
    <row r="39" spans="1:11" ht="12.75">
      <c r="A39" s="198" t="s">
        <v>150</v>
      </c>
      <c r="B39" s="199"/>
      <c r="C39" s="199"/>
      <c r="D39" s="199"/>
      <c r="E39" s="199"/>
      <c r="F39" s="199"/>
      <c r="G39" s="199"/>
      <c r="H39" s="200"/>
      <c r="I39" s="1">
        <v>33</v>
      </c>
      <c r="J39" s="6">
        <v>0</v>
      </c>
      <c r="K39" s="6">
        <v>0</v>
      </c>
    </row>
    <row r="40" spans="1:11" ht="12.75">
      <c r="A40" s="201" t="s">
        <v>205</v>
      </c>
      <c r="B40" s="202"/>
      <c r="C40" s="202"/>
      <c r="D40" s="202"/>
      <c r="E40" s="202"/>
      <c r="F40" s="202"/>
      <c r="G40" s="202"/>
      <c r="H40" s="203"/>
      <c r="I40" s="1">
        <v>34</v>
      </c>
      <c r="J40" s="46">
        <f>J41+J49+J56+J64</f>
        <v>1975653286</v>
      </c>
      <c r="K40" s="46">
        <f>K41+K49+K56+K64</f>
        <v>2219059165</v>
      </c>
    </row>
    <row r="41" spans="1:11" ht="12.75">
      <c r="A41" s="198" t="s">
        <v>76</v>
      </c>
      <c r="B41" s="199"/>
      <c r="C41" s="199"/>
      <c r="D41" s="199"/>
      <c r="E41" s="199"/>
      <c r="F41" s="199"/>
      <c r="G41" s="199"/>
      <c r="H41" s="200"/>
      <c r="I41" s="1">
        <v>35</v>
      </c>
      <c r="J41" s="46">
        <f>SUM(J42:J48)</f>
        <v>451293423</v>
      </c>
      <c r="K41" s="46">
        <f>SUM(K42:K48)</f>
        <v>585797835</v>
      </c>
    </row>
    <row r="42" spans="1:11" ht="12.75">
      <c r="A42" s="198" t="s">
        <v>91</v>
      </c>
      <c r="B42" s="199"/>
      <c r="C42" s="199"/>
      <c r="D42" s="199"/>
      <c r="E42" s="199"/>
      <c r="F42" s="199"/>
      <c r="G42" s="199"/>
      <c r="H42" s="200"/>
      <c r="I42" s="1">
        <v>36</v>
      </c>
      <c r="J42" s="6">
        <v>230613891</v>
      </c>
      <c r="K42" s="6">
        <v>274251169</v>
      </c>
    </row>
    <row r="43" spans="1:11" ht="12.75">
      <c r="A43" s="198" t="s">
        <v>92</v>
      </c>
      <c r="B43" s="199"/>
      <c r="C43" s="199"/>
      <c r="D43" s="199"/>
      <c r="E43" s="199"/>
      <c r="F43" s="199"/>
      <c r="G43" s="199"/>
      <c r="H43" s="200"/>
      <c r="I43" s="1">
        <v>37</v>
      </c>
      <c r="J43" s="6">
        <v>131192027</v>
      </c>
      <c r="K43" s="6">
        <v>180040441</v>
      </c>
    </row>
    <row r="44" spans="1:11" ht="12.75">
      <c r="A44" s="198" t="s">
        <v>62</v>
      </c>
      <c r="B44" s="199"/>
      <c r="C44" s="199"/>
      <c r="D44" s="199"/>
      <c r="E44" s="199"/>
      <c r="F44" s="199"/>
      <c r="G44" s="199"/>
      <c r="H44" s="200"/>
      <c r="I44" s="1">
        <v>38</v>
      </c>
      <c r="J44" s="6">
        <v>66483941</v>
      </c>
      <c r="K44" s="6">
        <v>50566396</v>
      </c>
    </row>
    <row r="45" spans="1:11" ht="12.75">
      <c r="A45" s="198" t="s">
        <v>63</v>
      </c>
      <c r="B45" s="199"/>
      <c r="C45" s="199"/>
      <c r="D45" s="199"/>
      <c r="E45" s="199"/>
      <c r="F45" s="199"/>
      <c r="G45" s="199"/>
      <c r="H45" s="200"/>
      <c r="I45" s="1">
        <v>39</v>
      </c>
      <c r="J45" s="6">
        <v>11770656</v>
      </c>
      <c r="K45" s="6">
        <v>12728453</v>
      </c>
    </row>
    <row r="46" spans="1:11" ht="12.75">
      <c r="A46" s="198" t="s">
        <v>64</v>
      </c>
      <c r="B46" s="199"/>
      <c r="C46" s="199"/>
      <c r="D46" s="199"/>
      <c r="E46" s="199"/>
      <c r="F46" s="199"/>
      <c r="G46" s="199"/>
      <c r="H46" s="200"/>
      <c r="I46" s="1">
        <v>40</v>
      </c>
      <c r="J46" s="6">
        <v>4981101</v>
      </c>
      <c r="K46" s="6">
        <v>45751968</v>
      </c>
    </row>
    <row r="47" spans="1:11" ht="12.75">
      <c r="A47" s="198" t="s">
        <v>65</v>
      </c>
      <c r="B47" s="199"/>
      <c r="C47" s="199"/>
      <c r="D47" s="199"/>
      <c r="E47" s="199"/>
      <c r="F47" s="199"/>
      <c r="G47" s="199"/>
      <c r="H47" s="200"/>
      <c r="I47" s="1">
        <v>41</v>
      </c>
      <c r="J47" s="6">
        <v>6251807</v>
      </c>
      <c r="K47" s="6">
        <v>22459408</v>
      </c>
    </row>
    <row r="48" spans="1:11" ht="12.75">
      <c r="A48" s="198" t="s">
        <v>66</v>
      </c>
      <c r="B48" s="199"/>
      <c r="C48" s="199"/>
      <c r="D48" s="199"/>
      <c r="E48" s="199"/>
      <c r="F48" s="199"/>
      <c r="G48" s="199"/>
      <c r="H48" s="200"/>
      <c r="I48" s="1">
        <v>42</v>
      </c>
      <c r="J48" s="6">
        <v>0</v>
      </c>
      <c r="K48" s="6">
        <v>0</v>
      </c>
    </row>
    <row r="49" spans="1:11" ht="12.75">
      <c r="A49" s="198" t="s">
        <v>77</v>
      </c>
      <c r="B49" s="199"/>
      <c r="C49" s="199"/>
      <c r="D49" s="199"/>
      <c r="E49" s="199"/>
      <c r="F49" s="199"/>
      <c r="G49" s="199"/>
      <c r="H49" s="200"/>
      <c r="I49" s="1">
        <v>43</v>
      </c>
      <c r="J49" s="46">
        <f>SUM(J50:J55)</f>
        <v>772769167</v>
      </c>
      <c r="K49" s="46">
        <f>SUM(K50:K55)</f>
        <v>750609247</v>
      </c>
    </row>
    <row r="50" spans="1:11" ht="12.75">
      <c r="A50" s="198" t="s">
        <v>165</v>
      </c>
      <c r="B50" s="199"/>
      <c r="C50" s="199"/>
      <c r="D50" s="199"/>
      <c r="E50" s="199"/>
      <c r="F50" s="199"/>
      <c r="G50" s="199"/>
      <c r="H50" s="200"/>
      <c r="I50" s="1">
        <v>44</v>
      </c>
      <c r="J50" s="6">
        <v>64650324</v>
      </c>
      <c r="K50" s="6">
        <v>24786249</v>
      </c>
    </row>
    <row r="51" spans="1:11" ht="12.75">
      <c r="A51" s="198" t="s">
        <v>166</v>
      </c>
      <c r="B51" s="199"/>
      <c r="C51" s="199"/>
      <c r="D51" s="199"/>
      <c r="E51" s="199"/>
      <c r="F51" s="199"/>
      <c r="G51" s="199"/>
      <c r="H51" s="200"/>
      <c r="I51" s="1">
        <v>45</v>
      </c>
      <c r="J51" s="6">
        <v>591402077</v>
      </c>
      <c r="K51" s="6">
        <v>663151649</v>
      </c>
    </row>
    <row r="52" spans="1:11" ht="12.75">
      <c r="A52" s="198" t="s">
        <v>167</v>
      </c>
      <c r="B52" s="199"/>
      <c r="C52" s="199"/>
      <c r="D52" s="199"/>
      <c r="E52" s="199"/>
      <c r="F52" s="199"/>
      <c r="G52" s="199"/>
      <c r="H52" s="200"/>
      <c r="I52" s="1">
        <v>46</v>
      </c>
      <c r="J52" s="6">
        <v>0</v>
      </c>
      <c r="K52" s="6">
        <v>0</v>
      </c>
    </row>
    <row r="53" spans="1:11" ht="12.75">
      <c r="A53" s="198" t="s">
        <v>168</v>
      </c>
      <c r="B53" s="199"/>
      <c r="C53" s="199"/>
      <c r="D53" s="199"/>
      <c r="E53" s="199"/>
      <c r="F53" s="199"/>
      <c r="G53" s="199"/>
      <c r="H53" s="200"/>
      <c r="I53" s="1">
        <v>47</v>
      </c>
      <c r="J53" s="6">
        <v>1069714</v>
      </c>
      <c r="K53" s="6">
        <v>2713920</v>
      </c>
    </row>
    <row r="54" spans="1:11" ht="12.75">
      <c r="A54" s="198" t="s">
        <v>7</v>
      </c>
      <c r="B54" s="199"/>
      <c r="C54" s="199"/>
      <c r="D54" s="199"/>
      <c r="E54" s="199"/>
      <c r="F54" s="199"/>
      <c r="G54" s="199"/>
      <c r="H54" s="200"/>
      <c r="I54" s="1">
        <v>48</v>
      </c>
      <c r="J54" s="6">
        <v>33657170</v>
      </c>
      <c r="K54" s="6">
        <v>37045364</v>
      </c>
    </row>
    <row r="55" spans="1:11" ht="12.75">
      <c r="A55" s="198" t="s">
        <v>8</v>
      </c>
      <c r="B55" s="199"/>
      <c r="C55" s="199"/>
      <c r="D55" s="199"/>
      <c r="E55" s="199"/>
      <c r="F55" s="199"/>
      <c r="G55" s="199"/>
      <c r="H55" s="200"/>
      <c r="I55" s="1">
        <v>49</v>
      </c>
      <c r="J55" s="6">
        <v>81989882</v>
      </c>
      <c r="K55" s="6">
        <v>22912065</v>
      </c>
    </row>
    <row r="56" spans="1:11" ht="12.75">
      <c r="A56" s="198" t="s">
        <v>78</v>
      </c>
      <c r="B56" s="199"/>
      <c r="C56" s="199"/>
      <c r="D56" s="199"/>
      <c r="E56" s="199"/>
      <c r="F56" s="199"/>
      <c r="G56" s="199"/>
      <c r="H56" s="200"/>
      <c r="I56" s="1">
        <v>50</v>
      </c>
      <c r="J56" s="46">
        <f>SUM(J57:J63)</f>
        <v>305358260</v>
      </c>
      <c r="K56" s="46">
        <f>SUM(K57:K63)</f>
        <v>405514258</v>
      </c>
    </row>
    <row r="57" spans="1:11" ht="12.75">
      <c r="A57" s="198" t="s">
        <v>52</v>
      </c>
      <c r="B57" s="199"/>
      <c r="C57" s="199"/>
      <c r="D57" s="199"/>
      <c r="E57" s="199"/>
      <c r="F57" s="199"/>
      <c r="G57" s="199"/>
      <c r="H57" s="200"/>
      <c r="I57" s="1">
        <v>51</v>
      </c>
      <c r="J57" s="6">
        <v>0</v>
      </c>
      <c r="K57" s="6">
        <v>0</v>
      </c>
    </row>
    <row r="58" spans="1:11" ht="12.75">
      <c r="A58" s="198" t="s">
        <v>53</v>
      </c>
      <c r="B58" s="199"/>
      <c r="C58" s="199"/>
      <c r="D58" s="199"/>
      <c r="E58" s="199"/>
      <c r="F58" s="199"/>
      <c r="G58" s="199"/>
      <c r="H58" s="200"/>
      <c r="I58" s="1">
        <v>52</v>
      </c>
      <c r="J58" s="6">
        <v>0</v>
      </c>
      <c r="K58" s="6">
        <v>0</v>
      </c>
    </row>
    <row r="59" spans="1:11" ht="12.75">
      <c r="A59" s="198" t="s">
        <v>207</v>
      </c>
      <c r="B59" s="199"/>
      <c r="C59" s="199"/>
      <c r="D59" s="199"/>
      <c r="E59" s="199"/>
      <c r="F59" s="199"/>
      <c r="G59" s="199"/>
      <c r="H59" s="200"/>
      <c r="I59" s="1">
        <v>53</v>
      </c>
      <c r="J59" s="6">
        <v>0</v>
      </c>
      <c r="K59" s="6">
        <v>0</v>
      </c>
    </row>
    <row r="60" spans="1:11" ht="12.75">
      <c r="A60" s="198" t="s">
        <v>59</v>
      </c>
      <c r="B60" s="199"/>
      <c r="C60" s="199"/>
      <c r="D60" s="199"/>
      <c r="E60" s="199"/>
      <c r="F60" s="199"/>
      <c r="G60" s="199"/>
      <c r="H60" s="200"/>
      <c r="I60" s="1">
        <v>54</v>
      </c>
      <c r="J60" s="6">
        <v>0</v>
      </c>
      <c r="K60" s="6">
        <v>0</v>
      </c>
    </row>
    <row r="61" spans="1:11" ht="12.75">
      <c r="A61" s="198" t="s">
        <v>60</v>
      </c>
      <c r="B61" s="199"/>
      <c r="C61" s="199"/>
      <c r="D61" s="199"/>
      <c r="E61" s="199"/>
      <c r="F61" s="199"/>
      <c r="G61" s="199"/>
      <c r="H61" s="200"/>
      <c r="I61" s="1">
        <v>55</v>
      </c>
      <c r="J61" s="6">
        <v>0</v>
      </c>
      <c r="K61" s="6">
        <v>0</v>
      </c>
    </row>
    <row r="62" spans="1:11" ht="12.75">
      <c r="A62" s="198" t="s">
        <v>61</v>
      </c>
      <c r="B62" s="199"/>
      <c r="C62" s="199"/>
      <c r="D62" s="199"/>
      <c r="E62" s="199"/>
      <c r="F62" s="199"/>
      <c r="G62" s="199"/>
      <c r="H62" s="200"/>
      <c r="I62" s="1">
        <v>56</v>
      </c>
      <c r="J62" s="6">
        <v>302405387</v>
      </c>
      <c r="K62" s="6">
        <v>404021724</v>
      </c>
    </row>
    <row r="63" spans="1:11" ht="12.75">
      <c r="A63" s="198" t="s">
        <v>31</v>
      </c>
      <c r="B63" s="199"/>
      <c r="C63" s="199"/>
      <c r="D63" s="199"/>
      <c r="E63" s="199"/>
      <c r="F63" s="199"/>
      <c r="G63" s="199"/>
      <c r="H63" s="200"/>
      <c r="I63" s="1">
        <v>57</v>
      </c>
      <c r="J63" s="6">
        <v>2952873</v>
      </c>
      <c r="K63" s="6">
        <v>1492534</v>
      </c>
    </row>
    <row r="64" spans="1:11" ht="12.75">
      <c r="A64" s="198" t="s">
        <v>172</v>
      </c>
      <c r="B64" s="199"/>
      <c r="C64" s="199"/>
      <c r="D64" s="199"/>
      <c r="E64" s="199"/>
      <c r="F64" s="199"/>
      <c r="G64" s="199"/>
      <c r="H64" s="200"/>
      <c r="I64" s="1">
        <v>58</v>
      </c>
      <c r="J64" s="6">
        <v>446232436</v>
      </c>
      <c r="K64" s="6">
        <v>477137825</v>
      </c>
    </row>
    <row r="65" spans="1:11" ht="12.75">
      <c r="A65" s="201" t="s">
        <v>36</v>
      </c>
      <c r="B65" s="202"/>
      <c r="C65" s="202"/>
      <c r="D65" s="202"/>
      <c r="E65" s="202"/>
      <c r="F65" s="202"/>
      <c r="G65" s="202"/>
      <c r="H65" s="203"/>
      <c r="I65" s="1">
        <v>59</v>
      </c>
      <c r="J65" s="6">
        <v>5999951</v>
      </c>
      <c r="K65" s="6">
        <v>7050883</v>
      </c>
    </row>
    <row r="66" spans="1:11" ht="12.75">
      <c r="A66" s="201" t="s">
        <v>206</v>
      </c>
      <c r="B66" s="202"/>
      <c r="C66" s="202"/>
      <c r="D66" s="202"/>
      <c r="E66" s="202"/>
      <c r="F66" s="202"/>
      <c r="G66" s="202"/>
      <c r="H66" s="203"/>
      <c r="I66" s="1">
        <v>60</v>
      </c>
      <c r="J66" s="46">
        <f>J7+J8+J40+J65</f>
        <v>3467130153</v>
      </c>
      <c r="K66" s="46">
        <f>K7+K8+K40+K65</f>
        <v>3707555041</v>
      </c>
    </row>
    <row r="67" spans="1:11" ht="12.75">
      <c r="A67" s="213" t="s">
        <v>67</v>
      </c>
      <c r="B67" s="214"/>
      <c r="C67" s="214"/>
      <c r="D67" s="214"/>
      <c r="E67" s="214"/>
      <c r="F67" s="214"/>
      <c r="G67" s="214"/>
      <c r="H67" s="215"/>
      <c r="I67" s="4">
        <v>61</v>
      </c>
      <c r="J67" s="7">
        <v>2115371922</v>
      </c>
      <c r="K67" s="7">
        <v>2335591404</v>
      </c>
    </row>
    <row r="68" spans="1:11" ht="12.75">
      <c r="A68" s="190" t="s">
        <v>38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4" t="s">
        <v>156</v>
      </c>
      <c r="B69" s="195"/>
      <c r="C69" s="195"/>
      <c r="D69" s="195"/>
      <c r="E69" s="195"/>
      <c r="F69" s="195"/>
      <c r="G69" s="195"/>
      <c r="H69" s="212"/>
      <c r="I69" s="3">
        <v>62</v>
      </c>
      <c r="J69" s="47">
        <f>J70+J71+J72+J78+J79+J82+J85</f>
        <v>2175508335</v>
      </c>
      <c r="K69" s="47">
        <f>K70+K71+K72+K78+K79+K82+K85</f>
        <v>2182341789</v>
      </c>
    </row>
    <row r="70" spans="1:11" ht="12.75">
      <c r="A70" s="198" t="s">
        <v>115</v>
      </c>
      <c r="B70" s="199"/>
      <c r="C70" s="199"/>
      <c r="D70" s="199"/>
      <c r="E70" s="199"/>
      <c r="F70" s="199"/>
      <c r="G70" s="199"/>
      <c r="H70" s="200"/>
      <c r="I70" s="1">
        <v>63</v>
      </c>
      <c r="J70" s="6">
        <v>1028847600</v>
      </c>
      <c r="K70" s="6">
        <v>1208895930</v>
      </c>
    </row>
    <row r="71" spans="1:11" ht="12.75">
      <c r="A71" s="198" t="s">
        <v>116</v>
      </c>
      <c r="B71" s="199"/>
      <c r="C71" s="199"/>
      <c r="D71" s="199"/>
      <c r="E71" s="199"/>
      <c r="F71" s="199"/>
      <c r="G71" s="199"/>
      <c r="H71" s="200"/>
      <c r="I71" s="1">
        <v>64</v>
      </c>
      <c r="J71" s="6">
        <v>719579</v>
      </c>
      <c r="K71" s="6">
        <v>719579</v>
      </c>
    </row>
    <row r="72" spans="1:11" ht="12.75">
      <c r="A72" s="198" t="s">
        <v>117</v>
      </c>
      <c r="B72" s="199"/>
      <c r="C72" s="199"/>
      <c r="D72" s="199"/>
      <c r="E72" s="199"/>
      <c r="F72" s="199"/>
      <c r="G72" s="199"/>
      <c r="H72" s="200"/>
      <c r="I72" s="1">
        <v>65</v>
      </c>
      <c r="J72" s="46">
        <f>J73+J74-J75+J76+J77</f>
        <v>417141957</v>
      </c>
      <c r="K72" s="46">
        <f>K73+K74-K75+K76+K77</f>
        <v>402347055</v>
      </c>
    </row>
    <row r="73" spans="1:11" ht="12.75">
      <c r="A73" s="198" t="s">
        <v>118</v>
      </c>
      <c r="B73" s="199"/>
      <c r="C73" s="199"/>
      <c r="D73" s="199"/>
      <c r="E73" s="199"/>
      <c r="F73" s="199"/>
      <c r="G73" s="199"/>
      <c r="H73" s="200"/>
      <c r="I73" s="1">
        <v>66</v>
      </c>
      <c r="J73" s="6">
        <v>32472690</v>
      </c>
      <c r="K73" s="6">
        <v>41494430</v>
      </c>
    </row>
    <row r="74" spans="1:11" ht="12.75">
      <c r="A74" s="198" t="s">
        <v>119</v>
      </c>
      <c r="B74" s="199"/>
      <c r="C74" s="199"/>
      <c r="D74" s="199"/>
      <c r="E74" s="199"/>
      <c r="F74" s="199"/>
      <c r="G74" s="199"/>
      <c r="H74" s="200"/>
      <c r="I74" s="1">
        <v>67</v>
      </c>
      <c r="J74" s="6">
        <v>3237715</v>
      </c>
      <c r="K74" s="6">
        <v>1338982</v>
      </c>
    </row>
    <row r="75" spans="1:11" ht="12.75">
      <c r="A75" s="198" t="s">
        <v>107</v>
      </c>
      <c r="B75" s="199"/>
      <c r="C75" s="199"/>
      <c r="D75" s="199"/>
      <c r="E75" s="199"/>
      <c r="F75" s="199"/>
      <c r="G75" s="199"/>
      <c r="H75" s="200"/>
      <c r="I75" s="1">
        <v>68</v>
      </c>
      <c r="J75" s="6">
        <v>3237715</v>
      </c>
      <c r="K75" s="6">
        <v>1338982</v>
      </c>
    </row>
    <row r="76" spans="1:11" ht="12.75">
      <c r="A76" s="198" t="s">
        <v>108</v>
      </c>
      <c r="B76" s="199"/>
      <c r="C76" s="199"/>
      <c r="D76" s="199"/>
      <c r="E76" s="199"/>
      <c r="F76" s="199"/>
      <c r="G76" s="199"/>
      <c r="H76" s="200"/>
      <c r="I76" s="1">
        <v>69</v>
      </c>
      <c r="J76" s="6">
        <v>244177137</v>
      </c>
      <c r="K76" s="6">
        <v>288037569</v>
      </c>
    </row>
    <row r="77" spans="1:11" ht="12.75">
      <c r="A77" s="198" t="s">
        <v>109</v>
      </c>
      <c r="B77" s="199"/>
      <c r="C77" s="199"/>
      <c r="D77" s="199"/>
      <c r="E77" s="199"/>
      <c r="F77" s="199"/>
      <c r="G77" s="199"/>
      <c r="H77" s="200"/>
      <c r="I77" s="1">
        <v>70</v>
      </c>
      <c r="J77" s="6">
        <v>140492130</v>
      </c>
      <c r="K77" s="6">
        <v>72815056</v>
      </c>
    </row>
    <row r="78" spans="1:11" ht="12.75">
      <c r="A78" s="198" t="s">
        <v>110</v>
      </c>
      <c r="B78" s="199"/>
      <c r="C78" s="199"/>
      <c r="D78" s="199"/>
      <c r="E78" s="199"/>
      <c r="F78" s="199"/>
      <c r="G78" s="199"/>
      <c r="H78" s="200"/>
      <c r="I78" s="1">
        <v>71</v>
      </c>
      <c r="J78" s="6">
        <v>0</v>
      </c>
      <c r="K78" s="6">
        <v>0</v>
      </c>
    </row>
    <row r="79" spans="1:11" ht="12.75">
      <c r="A79" s="198" t="s">
        <v>203</v>
      </c>
      <c r="B79" s="199"/>
      <c r="C79" s="199"/>
      <c r="D79" s="199"/>
      <c r="E79" s="199"/>
      <c r="F79" s="199"/>
      <c r="G79" s="199"/>
      <c r="H79" s="200"/>
      <c r="I79" s="1">
        <v>72</v>
      </c>
      <c r="J79" s="46">
        <f>J80-J81</f>
        <v>350456478</v>
      </c>
      <c r="K79" s="46">
        <f>K80-K81</f>
        <v>291027165</v>
      </c>
    </row>
    <row r="80" spans="1:11" ht="12.75">
      <c r="A80" s="209" t="s">
        <v>139</v>
      </c>
      <c r="B80" s="210"/>
      <c r="C80" s="210"/>
      <c r="D80" s="210"/>
      <c r="E80" s="210"/>
      <c r="F80" s="210"/>
      <c r="G80" s="210"/>
      <c r="H80" s="211"/>
      <c r="I80" s="1">
        <v>73</v>
      </c>
      <c r="J80" s="6">
        <v>350456478</v>
      </c>
      <c r="K80" s="6">
        <v>291027165</v>
      </c>
    </row>
    <row r="81" spans="1:11" ht="12.75">
      <c r="A81" s="209" t="s">
        <v>140</v>
      </c>
      <c r="B81" s="210"/>
      <c r="C81" s="210"/>
      <c r="D81" s="210"/>
      <c r="E81" s="210"/>
      <c r="F81" s="210"/>
      <c r="G81" s="210"/>
      <c r="H81" s="211"/>
      <c r="I81" s="1">
        <v>74</v>
      </c>
      <c r="J81" s="6"/>
      <c r="K81" s="6">
        <v>0</v>
      </c>
    </row>
    <row r="82" spans="1:11" ht="12.75">
      <c r="A82" s="198" t="s">
        <v>204</v>
      </c>
      <c r="B82" s="199"/>
      <c r="C82" s="199"/>
      <c r="D82" s="199"/>
      <c r="E82" s="199"/>
      <c r="F82" s="199"/>
      <c r="G82" s="199"/>
      <c r="H82" s="200"/>
      <c r="I82" s="1">
        <v>75</v>
      </c>
      <c r="J82" s="46">
        <f>J83-J84</f>
        <v>135112460</v>
      </c>
      <c r="K82" s="46">
        <f>K83-K84</f>
        <v>38091942</v>
      </c>
    </row>
    <row r="83" spans="1:11" ht="12.75">
      <c r="A83" s="209" t="s">
        <v>141</v>
      </c>
      <c r="B83" s="210"/>
      <c r="C83" s="210"/>
      <c r="D83" s="210"/>
      <c r="E83" s="210"/>
      <c r="F83" s="210"/>
      <c r="G83" s="210"/>
      <c r="H83" s="211"/>
      <c r="I83" s="1">
        <v>76</v>
      </c>
      <c r="J83" s="6">
        <v>135112460</v>
      </c>
      <c r="K83" s="6">
        <v>38091942</v>
      </c>
    </row>
    <row r="84" spans="1:11" ht="12.75">
      <c r="A84" s="209" t="s">
        <v>142</v>
      </c>
      <c r="B84" s="210"/>
      <c r="C84" s="210"/>
      <c r="D84" s="210"/>
      <c r="E84" s="210"/>
      <c r="F84" s="210"/>
      <c r="G84" s="210"/>
      <c r="H84" s="211"/>
      <c r="I84" s="1">
        <v>77</v>
      </c>
      <c r="J84" s="6">
        <v>0</v>
      </c>
      <c r="K84" s="6">
        <v>0</v>
      </c>
    </row>
    <row r="85" spans="1:11" ht="12.75">
      <c r="A85" s="198" t="s">
        <v>143</v>
      </c>
      <c r="B85" s="199"/>
      <c r="C85" s="199"/>
      <c r="D85" s="199"/>
      <c r="E85" s="199"/>
      <c r="F85" s="199"/>
      <c r="G85" s="199"/>
      <c r="H85" s="200"/>
      <c r="I85" s="1">
        <v>78</v>
      </c>
      <c r="J85" s="6">
        <v>243230261</v>
      </c>
      <c r="K85" s="6">
        <v>241260118</v>
      </c>
    </row>
    <row r="86" spans="1:11" ht="12.75">
      <c r="A86" s="201" t="s">
        <v>13</v>
      </c>
      <c r="B86" s="202"/>
      <c r="C86" s="202"/>
      <c r="D86" s="202"/>
      <c r="E86" s="202"/>
      <c r="F86" s="202"/>
      <c r="G86" s="202"/>
      <c r="H86" s="203"/>
      <c r="I86" s="1">
        <v>79</v>
      </c>
      <c r="J86" s="46">
        <f>SUM(J87:J89)</f>
        <v>338862288</v>
      </c>
      <c r="K86" s="46">
        <f>SUM(K87:K89)</f>
        <v>308888051</v>
      </c>
    </row>
    <row r="87" spans="1:11" ht="12.75">
      <c r="A87" s="198" t="s">
        <v>103</v>
      </c>
      <c r="B87" s="199"/>
      <c r="C87" s="199"/>
      <c r="D87" s="199"/>
      <c r="E87" s="199"/>
      <c r="F87" s="199"/>
      <c r="G87" s="199"/>
      <c r="H87" s="200"/>
      <c r="I87" s="1">
        <v>80</v>
      </c>
      <c r="J87" s="6">
        <v>28161589</v>
      </c>
      <c r="K87" s="6">
        <v>20577562</v>
      </c>
    </row>
    <row r="88" spans="1:11" ht="12.75">
      <c r="A88" s="198" t="s">
        <v>104</v>
      </c>
      <c r="B88" s="199"/>
      <c r="C88" s="199"/>
      <c r="D88" s="199"/>
      <c r="E88" s="199"/>
      <c r="F88" s="199"/>
      <c r="G88" s="199"/>
      <c r="H88" s="200"/>
      <c r="I88" s="1">
        <v>81</v>
      </c>
      <c r="J88" s="6">
        <v>0</v>
      </c>
      <c r="K88" s="6">
        <v>0</v>
      </c>
    </row>
    <row r="89" spans="1:11" ht="12.75">
      <c r="A89" s="198" t="s">
        <v>105</v>
      </c>
      <c r="B89" s="199"/>
      <c r="C89" s="199"/>
      <c r="D89" s="199"/>
      <c r="E89" s="199"/>
      <c r="F89" s="199"/>
      <c r="G89" s="199"/>
      <c r="H89" s="200"/>
      <c r="I89" s="1">
        <v>82</v>
      </c>
      <c r="J89" s="6">
        <v>310700699</v>
      </c>
      <c r="K89" s="6">
        <v>288310489</v>
      </c>
    </row>
    <row r="90" spans="1:11" ht="12.75">
      <c r="A90" s="201" t="s">
        <v>14</v>
      </c>
      <c r="B90" s="202"/>
      <c r="C90" s="202"/>
      <c r="D90" s="202"/>
      <c r="E90" s="202"/>
      <c r="F90" s="202"/>
      <c r="G90" s="202"/>
      <c r="H90" s="203"/>
      <c r="I90" s="1">
        <v>83</v>
      </c>
      <c r="J90" s="46">
        <f>SUM(J91:J99)</f>
        <v>206519645</v>
      </c>
      <c r="K90" s="46">
        <f>SUM(K91:K99)</f>
        <v>200807962</v>
      </c>
    </row>
    <row r="91" spans="1:11" ht="12.75">
      <c r="A91" s="198" t="s">
        <v>106</v>
      </c>
      <c r="B91" s="199"/>
      <c r="C91" s="199"/>
      <c r="D91" s="199"/>
      <c r="E91" s="199"/>
      <c r="F91" s="199"/>
      <c r="G91" s="199"/>
      <c r="H91" s="200"/>
      <c r="I91" s="1">
        <v>84</v>
      </c>
      <c r="J91" s="6">
        <v>0</v>
      </c>
      <c r="K91" s="6">
        <v>0</v>
      </c>
    </row>
    <row r="92" spans="1:11" ht="12.75">
      <c r="A92" s="198" t="s">
        <v>208</v>
      </c>
      <c r="B92" s="199"/>
      <c r="C92" s="199"/>
      <c r="D92" s="199"/>
      <c r="E92" s="199"/>
      <c r="F92" s="199"/>
      <c r="G92" s="199"/>
      <c r="H92" s="200"/>
      <c r="I92" s="1">
        <v>85</v>
      </c>
      <c r="J92" s="6">
        <v>170000</v>
      </c>
      <c r="K92" s="6">
        <v>0</v>
      </c>
    </row>
    <row r="93" spans="1:11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6">
        <v>206349645</v>
      </c>
      <c r="K93" s="6">
        <v>200563839</v>
      </c>
    </row>
    <row r="94" spans="1:11" ht="12.75">
      <c r="A94" s="198" t="s">
        <v>209</v>
      </c>
      <c r="B94" s="199"/>
      <c r="C94" s="199"/>
      <c r="D94" s="199"/>
      <c r="E94" s="199"/>
      <c r="F94" s="199"/>
      <c r="G94" s="199"/>
      <c r="H94" s="200"/>
      <c r="I94" s="1">
        <v>87</v>
      </c>
      <c r="J94" s="6">
        <v>0</v>
      </c>
      <c r="K94" s="6">
        <v>0</v>
      </c>
    </row>
    <row r="95" spans="1:11" ht="12.75">
      <c r="A95" s="198" t="s">
        <v>210</v>
      </c>
      <c r="B95" s="199"/>
      <c r="C95" s="199"/>
      <c r="D95" s="199"/>
      <c r="E95" s="199"/>
      <c r="F95" s="199"/>
      <c r="G95" s="199"/>
      <c r="H95" s="200"/>
      <c r="I95" s="1">
        <v>88</v>
      </c>
      <c r="J95" s="6">
        <v>0</v>
      </c>
      <c r="K95" s="6">
        <v>0</v>
      </c>
    </row>
    <row r="96" spans="1:11" ht="12.75">
      <c r="A96" s="198" t="s">
        <v>211</v>
      </c>
      <c r="B96" s="199"/>
      <c r="C96" s="199"/>
      <c r="D96" s="199"/>
      <c r="E96" s="199"/>
      <c r="F96" s="199"/>
      <c r="G96" s="199"/>
      <c r="H96" s="200"/>
      <c r="I96" s="1">
        <v>89</v>
      </c>
      <c r="J96" s="6">
        <v>0</v>
      </c>
      <c r="K96" s="6">
        <v>0</v>
      </c>
    </row>
    <row r="97" spans="1:11" ht="12.75">
      <c r="A97" s="198" t="s">
        <v>70</v>
      </c>
      <c r="B97" s="199"/>
      <c r="C97" s="199"/>
      <c r="D97" s="199"/>
      <c r="E97" s="199"/>
      <c r="F97" s="199"/>
      <c r="G97" s="199"/>
      <c r="H97" s="200"/>
      <c r="I97" s="1">
        <v>90</v>
      </c>
      <c r="J97" s="6">
        <v>0</v>
      </c>
      <c r="K97" s="6">
        <v>0</v>
      </c>
    </row>
    <row r="98" spans="1:11" ht="12.75">
      <c r="A98" s="198" t="s">
        <v>68</v>
      </c>
      <c r="B98" s="199"/>
      <c r="C98" s="199"/>
      <c r="D98" s="199"/>
      <c r="E98" s="199"/>
      <c r="F98" s="199"/>
      <c r="G98" s="199"/>
      <c r="H98" s="200"/>
      <c r="I98" s="1">
        <v>91</v>
      </c>
      <c r="J98" s="6">
        <v>0</v>
      </c>
      <c r="K98" s="6">
        <v>244123</v>
      </c>
    </row>
    <row r="99" spans="1:11" ht="12.75">
      <c r="A99" s="198" t="s">
        <v>69</v>
      </c>
      <c r="B99" s="199"/>
      <c r="C99" s="199"/>
      <c r="D99" s="199"/>
      <c r="E99" s="199"/>
      <c r="F99" s="199"/>
      <c r="G99" s="199"/>
      <c r="H99" s="200"/>
      <c r="I99" s="1">
        <v>92</v>
      </c>
      <c r="J99" s="6">
        <v>0</v>
      </c>
      <c r="K99" s="6">
        <v>0</v>
      </c>
    </row>
    <row r="100" spans="1:11" ht="12.75">
      <c r="A100" s="201" t="s">
        <v>15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46">
        <f>SUM(J101:J112)</f>
        <v>658139873</v>
      </c>
      <c r="K100" s="46">
        <f>SUM(K101:K112)</f>
        <v>912713885</v>
      </c>
    </row>
    <row r="101" spans="1:11" ht="12.75">
      <c r="A101" s="198" t="s">
        <v>106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6">
        <v>2981260</v>
      </c>
      <c r="K101" s="6">
        <v>457409</v>
      </c>
    </row>
    <row r="102" spans="1:11" ht="12.75">
      <c r="A102" s="198" t="s">
        <v>208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6">
        <v>340000</v>
      </c>
      <c r="K102" s="6">
        <v>340000</v>
      </c>
    </row>
    <row r="103" spans="1:11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6">
        <v>93865601</v>
      </c>
      <c r="K103" s="6">
        <v>80964347</v>
      </c>
    </row>
    <row r="104" spans="1:11" ht="12.75">
      <c r="A104" s="198" t="s">
        <v>209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6">
        <v>141868566</v>
      </c>
      <c r="K104" s="6">
        <v>408549507</v>
      </c>
    </row>
    <row r="105" spans="1:11" ht="12.75">
      <c r="A105" s="198" t="s">
        <v>210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6">
        <v>304782880</v>
      </c>
      <c r="K105" s="6">
        <v>354524109</v>
      </c>
    </row>
    <row r="106" spans="1:11" ht="12.75">
      <c r="A106" s="198" t="s">
        <v>211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6">
        <v>0</v>
      </c>
      <c r="K106" s="6">
        <v>0</v>
      </c>
    </row>
    <row r="107" spans="1:11" ht="12.75">
      <c r="A107" s="198" t="s">
        <v>70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6">
        <v>0</v>
      </c>
      <c r="K107" s="6">
        <v>0</v>
      </c>
    </row>
    <row r="108" spans="1:11" ht="12.75">
      <c r="A108" s="198" t="s">
        <v>71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6">
        <v>31058526</v>
      </c>
      <c r="K108" s="6">
        <v>31457262</v>
      </c>
    </row>
    <row r="109" spans="1:11" ht="12.75">
      <c r="A109" s="198" t="s">
        <v>72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6">
        <v>37233349</v>
      </c>
      <c r="K109" s="6">
        <v>31364665</v>
      </c>
    </row>
    <row r="110" spans="1:11" ht="12.75">
      <c r="A110" s="198" t="s">
        <v>75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6">
        <v>474678</v>
      </c>
      <c r="K110" s="6">
        <v>599764</v>
      </c>
    </row>
    <row r="111" spans="1:11" ht="12.75">
      <c r="A111" s="198" t="s">
        <v>73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6">
        <v>0</v>
      </c>
      <c r="K111" s="6">
        <v>0</v>
      </c>
    </row>
    <row r="112" spans="1:11" ht="12.75">
      <c r="A112" s="198" t="s">
        <v>74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6">
        <v>45535013</v>
      </c>
      <c r="K112" s="6">
        <v>4456822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6">
        <v>88100012</v>
      </c>
      <c r="K113" s="6">
        <v>102803354</v>
      </c>
    </row>
    <row r="114" spans="1:11" ht="12.75">
      <c r="A114" s="201" t="s">
        <v>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46">
        <f>J69+J86+J90+J100+J113</f>
        <v>3467130153</v>
      </c>
      <c r="K114" s="46">
        <f>K69+K86+K90+K100+K113</f>
        <v>3707555041</v>
      </c>
    </row>
    <row r="115" spans="1:11" ht="12.75">
      <c r="A115" s="187" t="s">
        <v>37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7">
        <v>2115371922</v>
      </c>
      <c r="K115" s="7">
        <v>2335591404</v>
      </c>
    </row>
    <row r="116" spans="1:11" ht="12.75">
      <c r="A116" s="190" t="s">
        <v>273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</row>
    <row r="117" spans="1:11" ht="12.75">
      <c r="A117" s="194" t="s">
        <v>151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>
      <c r="A118" s="198" t="s">
        <v>5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6">
        <v>1932278074</v>
      </c>
      <c r="K118" s="6">
        <v>1941081671</v>
      </c>
    </row>
    <row r="119" spans="1:11" ht="12.75">
      <c r="A119" s="204" t="s">
        <v>6</v>
      </c>
      <c r="B119" s="205"/>
      <c r="C119" s="205"/>
      <c r="D119" s="205"/>
      <c r="E119" s="205"/>
      <c r="F119" s="205"/>
      <c r="G119" s="205"/>
      <c r="H119" s="206"/>
      <c r="I119" s="4">
        <v>110</v>
      </c>
      <c r="J119" s="7">
        <v>243230261</v>
      </c>
      <c r="K119" s="7">
        <v>241260118</v>
      </c>
    </row>
    <row r="120" spans="1:11" ht="12.75">
      <c r="A120" s="207" t="s">
        <v>274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1:11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J1:J9 J16 J26 J35 J40:J41 J49 J56 J66 J68:J69 J72 J79 J82 J86 J90 J100 J114 J116:J117 J120:J65536 K1:IV65536"/>
    <dataValidation type="whole" operator="greaterThanOrEqual" allowBlank="1" showInputMessage="1" showErrorMessage="1" errorTitle="Pogrešan unos" error="Mogu se unijeti samo cjelobrojne pozitivne vrijednosti." sqref="J91:J99 J10:J15 J17:J25 J27:J34 J36:J39 J42:J48 J50:J55 J57:J65 J67 J70 J73:J77 J80:J81 J83:J84 J87:J89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110" zoomScaleSheetLayoutView="110" zoomScalePageLayoutView="0" workbookViewId="0" topLeftCell="A1">
      <selection activeCell="Q27" sqref="Q27"/>
    </sheetView>
  </sheetViews>
  <sheetFormatPr defaultColWidth="9.140625" defaultRowHeight="12.75"/>
  <cols>
    <col min="1" max="9" width="9.140625" style="45" customWidth="1"/>
    <col min="10" max="10" width="10.8515625" style="45" customWidth="1"/>
    <col min="11" max="12" width="11.140625" style="45" customWidth="1"/>
    <col min="13" max="13" width="11.421875" style="45" customWidth="1"/>
    <col min="14" max="14" width="10.28125" style="45" bestFit="1" customWidth="1"/>
    <col min="15" max="16384" width="9.140625" style="45" customWidth="1"/>
  </cols>
  <sheetData>
    <row r="1" spans="1:13" ht="12.75" customHeight="1">
      <c r="A1" s="222" t="s">
        <v>128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0" t="s">
        <v>337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4" t="s">
        <v>318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39</v>
      </c>
      <c r="B4" s="245"/>
      <c r="C4" s="245"/>
      <c r="D4" s="245"/>
      <c r="E4" s="245"/>
      <c r="F4" s="245"/>
      <c r="G4" s="245"/>
      <c r="H4" s="245"/>
      <c r="I4" s="51" t="s">
        <v>244</v>
      </c>
      <c r="J4" s="246" t="s">
        <v>281</v>
      </c>
      <c r="K4" s="246"/>
      <c r="L4" s="246" t="s">
        <v>282</v>
      </c>
      <c r="M4" s="246"/>
    </row>
    <row r="5" spans="1:13" ht="12.75">
      <c r="A5" s="245"/>
      <c r="B5" s="245"/>
      <c r="C5" s="245"/>
      <c r="D5" s="245"/>
      <c r="E5" s="245"/>
      <c r="F5" s="245"/>
      <c r="G5" s="245"/>
      <c r="H5" s="245"/>
      <c r="I5" s="51"/>
      <c r="J5" s="53" t="s">
        <v>277</v>
      </c>
      <c r="K5" s="53" t="s">
        <v>278</v>
      </c>
      <c r="L5" s="53" t="s">
        <v>277</v>
      </c>
      <c r="M5" s="53" t="s">
        <v>278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194" t="s">
        <v>20</v>
      </c>
      <c r="B7" s="195"/>
      <c r="C7" s="195"/>
      <c r="D7" s="195"/>
      <c r="E7" s="195"/>
      <c r="F7" s="195"/>
      <c r="G7" s="195"/>
      <c r="H7" s="212"/>
      <c r="I7" s="3">
        <v>111</v>
      </c>
      <c r="J7" s="47">
        <f>SUM(J8:J9)</f>
        <v>1255297997</v>
      </c>
      <c r="K7" s="47">
        <f>SUM(K8:K9)</f>
        <v>693409629</v>
      </c>
      <c r="L7" s="47">
        <f>SUM(L8:L9)</f>
        <v>1196878749</v>
      </c>
      <c r="M7" s="47">
        <f>SUM(M8:M9)</f>
        <v>686626381</v>
      </c>
    </row>
    <row r="8" spans="1:13" ht="12.75">
      <c r="A8" s="201" t="s">
        <v>126</v>
      </c>
      <c r="B8" s="202"/>
      <c r="C8" s="202"/>
      <c r="D8" s="202"/>
      <c r="E8" s="202"/>
      <c r="F8" s="202"/>
      <c r="G8" s="202"/>
      <c r="H8" s="203"/>
      <c r="I8" s="1">
        <v>112</v>
      </c>
      <c r="J8" s="6">
        <v>1211604811</v>
      </c>
      <c r="K8" s="6">
        <v>667937831</v>
      </c>
      <c r="L8" s="6">
        <v>1126923579</v>
      </c>
      <c r="M8" s="6">
        <v>655481797</v>
      </c>
    </row>
    <row r="9" spans="1:13" ht="12.75">
      <c r="A9" s="201" t="s">
        <v>79</v>
      </c>
      <c r="B9" s="202"/>
      <c r="C9" s="202"/>
      <c r="D9" s="202"/>
      <c r="E9" s="202"/>
      <c r="F9" s="202"/>
      <c r="G9" s="202"/>
      <c r="H9" s="203"/>
      <c r="I9" s="1">
        <v>113</v>
      </c>
      <c r="J9" s="6">
        <v>43693186</v>
      </c>
      <c r="K9" s="6">
        <v>25471798</v>
      </c>
      <c r="L9" s="6">
        <v>69955170</v>
      </c>
      <c r="M9" s="6">
        <v>31144584</v>
      </c>
    </row>
    <row r="10" spans="1:13" ht="12.75">
      <c r="A10" s="201" t="s">
        <v>9</v>
      </c>
      <c r="B10" s="202"/>
      <c r="C10" s="202"/>
      <c r="D10" s="202"/>
      <c r="E10" s="202"/>
      <c r="F10" s="202"/>
      <c r="G10" s="202"/>
      <c r="H10" s="203"/>
      <c r="I10" s="1">
        <v>114</v>
      </c>
      <c r="J10" s="46">
        <f>J11+J12+J16+J20+J21+J22+J25+J26</f>
        <v>1198759227</v>
      </c>
      <c r="K10" s="46">
        <f>K11+K12+K16+K20+K21+K22+K25+K26</f>
        <v>649709909</v>
      </c>
      <c r="L10" s="46">
        <f>L11+L12+L16+L20+L21+L22+L25+L26</f>
        <v>1155789180</v>
      </c>
      <c r="M10" s="46">
        <f>M11+M12+M16+M20+M21+M22+M25+M26</f>
        <v>653165282</v>
      </c>
    </row>
    <row r="11" spans="1:13" ht="12.75">
      <c r="A11" s="201" t="s">
        <v>80</v>
      </c>
      <c r="B11" s="202"/>
      <c r="C11" s="202"/>
      <c r="D11" s="202"/>
      <c r="E11" s="202"/>
      <c r="F11" s="202"/>
      <c r="G11" s="202"/>
      <c r="H11" s="203"/>
      <c r="I11" s="1">
        <v>115</v>
      </c>
      <c r="J11" s="6">
        <v>-27993900</v>
      </c>
      <c r="K11" s="6">
        <v>11261588</v>
      </c>
      <c r="L11" s="6">
        <v>-39619647</v>
      </c>
      <c r="M11" s="6">
        <v>-11853827</v>
      </c>
    </row>
    <row r="12" spans="1:13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1">
        <v>116</v>
      </c>
      <c r="J12" s="46">
        <f>SUM(J13:J15)</f>
        <v>811611728</v>
      </c>
      <c r="K12" s="46">
        <f>SUM(K13:K15)</f>
        <v>419497236</v>
      </c>
      <c r="L12" s="46">
        <f>SUM(L13:L15)</f>
        <v>783246953</v>
      </c>
      <c r="M12" s="46">
        <f>SUM(M13:M15)</f>
        <v>444613637</v>
      </c>
    </row>
    <row r="13" spans="1:13" ht="12.75">
      <c r="A13" s="198" t="s">
        <v>120</v>
      </c>
      <c r="B13" s="199"/>
      <c r="C13" s="199"/>
      <c r="D13" s="199"/>
      <c r="E13" s="199"/>
      <c r="F13" s="199"/>
      <c r="G13" s="199"/>
      <c r="H13" s="200"/>
      <c r="I13" s="1">
        <v>117</v>
      </c>
      <c r="J13" s="6">
        <v>635890015</v>
      </c>
      <c r="K13" s="6">
        <v>320808810</v>
      </c>
      <c r="L13" s="6">
        <v>580705082</v>
      </c>
      <c r="M13" s="6">
        <v>327713958</v>
      </c>
    </row>
    <row r="14" spans="1:13" ht="12.75">
      <c r="A14" s="198" t="s">
        <v>121</v>
      </c>
      <c r="B14" s="199"/>
      <c r="C14" s="199"/>
      <c r="D14" s="199"/>
      <c r="E14" s="199"/>
      <c r="F14" s="199"/>
      <c r="G14" s="199"/>
      <c r="H14" s="200"/>
      <c r="I14" s="1">
        <v>118</v>
      </c>
      <c r="J14" s="6">
        <v>42390980</v>
      </c>
      <c r="K14" s="6">
        <v>24603226</v>
      </c>
      <c r="L14" s="6">
        <v>74386650</v>
      </c>
      <c r="M14" s="6">
        <v>45254265</v>
      </c>
    </row>
    <row r="15" spans="1:13" ht="12.75">
      <c r="A15" s="198" t="s">
        <v>41</v>
      </c>
      <c r="B15" s="199"/>
      <c r="C15" s="199"/>
      <c r="D15" s="199"/>
      <c r="E15" s="199"/>
      <c r="F15" s="199"/>
      <c r="G15" s="199"/>
      <c r="H15" s="200"/>
      <c r="I15" s="1">
        <v>119</v>
      </c>
      <c r="J15" s="6">
        <v>133330733</v>
      </c>
      <c r="K15" s="6">
        <v>74085200</v>
      </c>
      <c r="L15" s="6">
        <v>128155221</v>
      </c>
      <c r="M15" s="6">
        <v>71645414</v>
      </c>
    </row>
    <row r="16" spans="1:13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46">
        <f>SUM(J17:J19)</f>
        <v>242261606</v>
      </c>
      <c r="K16" s="46">
        <f>SUM(K17:K19)</f>
        <v>123638172</v>
      </c>
      <c r="L16" s="46">
        <f>SUM(L17:L19)</f>
        <v>242578966</v>
      </c>
      <c r="M16" s="46">
        <f>SUM(M17:M19)</f>
        <v>125210778</v>
      </c>
    </row>
    <row r="17" spans="1:13" ht="12.75">
      <c r="A17" s="198" t="s">
        <v>42</v>
      </c>
      <c r="B17" s="199"/>
      <c r="C17" s="199"/>
      <c r="D17" s="199"/>
      <c r="E17" s="199"/>
      <c r="F17" s="199"/>
      <c r="G17" s="199"/>
      <c r="H17" s="200"/>
      <c r="I17" s="1">
        <v>121</v>
      </c>
      <c r="J17" s="6">
        <v>139663557</v>
      </c>
      <c r="K17" s="6">
        <v>70510256</v>
      </c>
      <c r="L17" s="6">
        <v>136443840</v>
      </c>
      <c r="M17" s="6">
        <v>69514368</v>
      </c>
    </row>
    <row r="18" spans="1:13" ht="12.75">
      <c r="A18" s="198" t="s">
        <v>43</v>
      </c>
      <c r="B18" s="199"/>
      <c r="C18" s="199"/>
      <c r="D18" s="199"/>
      <c r="E18" s="199"/>
      <c r="F18" s="199"/>
      <c r="G18" s="199"/>
      <c r="H18" s="200"/>
      <c r="I18" s="1">
        <v>122</v>
      </c>
      <c r="J18" s="6">
        <v>71796359</v>
      </c>
      <c r="K18" s="6">
        <v>36747767</v>
      </c>
      <c r="L18" s="6">
        <v>75920241</v>
      </c>
      <c r="M18" s="6">
        <v>40322211</v>
      </c>
    </row>
    <row r="19" spans="1:13" ht="12.75">
      <c r="A19" s="198" t="s">
        <v>44</v>
      </c>
      <c r="B19" s="199"/>
      <c r="C19" s="199"/>
      <c r="D19" s="199"/>
      <c r="E19" s="199"/>
      <c r="F19" s="199"/>
      <c r="G19" s="199"/>
      <c r="H19" s="200"/>
      <c r="I19" s="1">
        <v>123</v>
      </c>
      <c r="J19" s="6">
        <v>30801690</v>
      </c>
      <c r="K19" s="6">
        <v>16380149</v>
      </c>
      <c r="L19" s="6">
        <v>30214885</v>
      </c>
      <c r="M19" s="6">
        <v>15374199</v>
      </c>
    </row>
    <row r="20" spans="1:13" ht="12.75">
      <c r="A20" s="201" t="s">
        <v>81</v>
      </c>
      <c r="B20" s="202"/>
      <c r="C20" s="202"/>
      <c r="D20" s="202"/>
      <c r="E20" s="202"/>
      <c r="F20" s="202"/>
      <c r="G20" s="202"/>
      <c r="H20" s="203"/>
      <c r="I20" s="1">
        <v>124</v>
      </c>
      <c r="J20" s="6">
        <v>38641870</v>
      </c>
      <c r="K20" s="6">
        <v>19577454</v>
      </c>
      <c r="L20" s="6">
        <v>42771904</v>
      </c>
      <c r="M20" s="6">
        <v>21201287</v>
      </c>
    </row>
    <row r="21" spans="1:13" ht="12.75">
      <c r="A21" s="201" t="s">
        <v>82</v>
      </c>
      <c r="B21" s="202"/>
      <c r="C21" s="202"/>
      <c r="D21" s="202"/>
      <c r="E21" s="202"/>
      <c r="F21" s="202"/>
      <c r="G21" s="202"/>
      <c r="H21" s="203"/>
      <c r="I21" s="1">
        <v>125</v>
      </c>
      <c r="J21" s="6">
        <v>106634951</v>
      </c>
      <c r="K21" s="6">
        <v>55802249</v>
      </c>
      <c r="L21" s="6">
        <v>112984653</v>
      </c>
      <c r="M21" s="6">
        <v>62740219</v>
      </c>
    </row>
    <row r="22" spans="1:13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46">
        <f>SUM(J23:J24)</f>
        <v>3021780</v>
      </c>
      <c r="K22" s="46">
        <f>SUM(K23:K24)</f>
        <v>2085271</v>
      </c>
      <c r="L22" s="46">
        <f>SUM(L23:L24)</f>
        <v>1036418</v>
      </c>
      <c r="M22" s="46">
        <f>SUM(M23:M24)</f>
        <v>673219</v>
      </c>
    </row>
    <row r="23" spans="1:13" ht="12.75">
      <c r="A23" s="198" t="s">
        <v>111</v>
      </c>
      <c r="B23" s="199"/>
      <c r="C23" s="199"/>
      <c r="D23" s="199"/>
      <c r="E23" s="199"/>
      <c r="F23" s="199"/>
      <c r="G23" s="199"/>
      <c r="H23" s="200"/>
      <c r="I23" s="1">
        <v>127</v>
      </c>
      <c r="J23" s="6">
        <v>0</v>
      </c>
      <c r="K23" s="6">
        <v>0</v>
      </c>
      <c r="L23" s="6"/>
      <c r="M23" s="6">
        <v>0</v>
      </c>
    </row>
    <row r="24" spans="1:13" ht="12.75">
      <c r="A24" s="198" t="s">
        <v>112</v>
      </c>
      <c r="B24" s="199"/>
      <c r="C24" s="199"/>
      <c r="D24" s="199"/>
      <c r="E24" s="199"/>
      <c r="F24" s="199"/>
      <c r="G24" s="199"/>
      <c r="H24" s="200"/>
      <c r="I24" s="1">
        <v>128</v>
      </c>
      <c r="J24" s="6">
        <v>3021780</v>
      </c>
      <c r="K24" s="6">
        <v>2085271</v>
      </c>
      <c r="L24" s="6">
        <v>1036418</v>
      </c>
      <c r="M24" s="6">
        <v>673219</v>
      </c>
    </row>
    <row r="25" spans="1:13" ht="12.75">
      <c r="A25" s="201" t="s">
        <v>83</v>
      </c>
      <c r="B25" s="202"/>
      <c r="C25" s="202"/>
      <c r="D25" s="202"/>
      <c r="E25" s="202"/>
      <c r="F25" s="202"/>
      <c r="G25" s="202"/>
      <c r="H25" s="203"/>
      <c r="I25" s="1">
        <v>129</v>
      </c>
      <c r="J25" s="6">
        <v>14666420</v>
      </c>
      <c r="K25" s="6">
        <v>12174340</v>
      </c>
      <c r="L25" s="6">
        <v>10689153</v>
      </c>
      <c r="M25" s="6">
        <v>9935227</v>
      </c>
    </row>
    <row r="26" spans="1:13" ht="12.75">
      <c r="A26" s="201" t="s">
        <v>35</v>
      </c>
      <c r="B26" s="202"/>
      <c r="C26" s="202"/>
      <c r="D26" s="202"/>
      <c r="E26" s="202"/>
      <c r="F26" s="202"/>
      <c r="G26" s="202"/>
      <c r="H26" s="203"/>
      <c r="I26" s="1">
        <v>130</v>
      </c>
      <c r="J26" s="6">
        <v>9914772</v>
      </c>
      <c r="K26" s="6">
        <v>5673599</v>
      </c>
      <c r="L26" s="6">
        <v>2100780</v>
      </c>
      <c r="M26" s="6">
        <v>644742</v>
      </c>
    </row>
    <row r="27" spans="1:13" ht="12.75">
      <c r="A27" s="201" t="s">
        <v>178</v>
      </c>
      <c r="B27" s="202"/>
      <c r="C27" s="202"/>
      <c r="D27" s="202"/>
      <c r="E27" s="202"/>
      <c r="F27" s="202"/>
      <c r="G27" s="202"/>
      <c r="H27" s="203"/>
      <c r="I27" s="1">
        <v>131</v>
      </c>
      <c r="J27" s="46">
        <f>SUM(J28:J32)</f>
        <v>20537780</v>
      </c>
      <c r="K27" s="46">
        <f>SUM(K28:K32)</f>
        <v>12300244</v>
      </c>
      <c r="L27" s="46">
        <f>SUM(L28:L32)</f>
        <v>16374819</v>
      </c>
      <c r="M27" s="46">
        <f>SUM(M28:M32)</f>
        <v>9120392</v>
      </c>
    </row>
    <row r="28" spans="1:13" ht="12.75">
      <c r="A28" s="201" t="s">
        <v>192</v>
      </c>
      <c r="B28" s="202"/>
      <c r="C28" s="202"/>
      <c r="D28" s="202"/>
      <c r="E28" s="202"/>
      <c r="F28" s="202"/>
      <c r="G28" s="202"/>
      <c r="H28" s="203"/>
      <c r="I28" s="1">
        <v>132</v>
      </c>
      <c r="J28" s="6">
        <v>602726</v>
      </c>
      <c r="K28" s="6">
        <v>266427</v>
      </c>
      <c r="L28" s="6">
        <v>251084</v>
      </c>
      <c r="M28" s="6">
        <v>43764</v>
      </c>
    </row>
    <row r="29" spans="1:13" ht="12.75">
      <c r="A29" s="201" t="s">
        <v>129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6">
        <v>18721993</v>
      </c>
      <c r="K29" s="6">
        <v>11471521</v>
      </c>
      <c r="L29" s="6">
        <v>15995454</v>
      </c>
      <c r="M29" s="6">
        <v>8996885</v>
      </c>
    </row>
    <row r="30" spans="1:13" ht="12.75">
      <c r="A30" s="201" t="s">
        <v>113</v>
      </c>
      <c r="B30" s="202"/>
      <c r="C30" s="202"/>
      <c r="D30" s="202"/>
      <c r="E30" s="202"/>
      <c r="F30" s="202"/>
      <c r="G30" s="202"/>
      <c r="H30" s="203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1" t="s">
        <v>188</v>
      </c>
      <c r="B31" s="202"/>
      <c r="C31" s="202"/>
      <c r="D31" s="202"/>
      <c r="E31" s="202"/>
      <c r="F31" s="202"/>
      <c r="G31" s="202"/>
      <c r="H31" s="203"/>
      <c r="I31" s="1">
        <v>135</v>
      </c>
      <c r="J31" s="6">
        <v>123946</v>
      </c>
      <c r="K31" s="6">
        <v>0</v>
      </c>
      <c r="L31" s="6">
        <v>0</v>
      </c>
      <c r="M31" s="6">
        <v>0</v>
      </c>
    </row>
    <row r="32" spans="1:13" ht="12.75">
      <c r="A32" s="201" t="s">
        <v>114</v>
      </c>
      <c r="B32" s="202"/>
      <c r="C32" s="202"/>
      <c r="D32" s="202"/>
      <c r="E32" s="202"/>
      <c r="F32" s="202"/>
      <c r="G32" s="202"/>
      <c r="H32" s="203"/>
      <c r="I32" s="1">
        <v>136</v>
      </c>
      <c r="J32" s="6">
        <v>1089115</v>
      </c>
      <c r="K32" s="6">
        <v>562296</v>
      </c>
      <c r="L32" s="6">
        <v>128281</v>
      </c>
      <c r="M32" s="6">
        <v>79743</v>
      </c>
    </row>
    <row r="33" spans="1:13" ht="12.75">
      <c r="A33" s="201" t="s">
        <v>179</v>
      </c>
      <c r="B33" s="202"/>
      <c r="C33" s="202"/>
      <c r="D33" s="202"/>
      <c r="E33" s="202"/>
      <c r="F33" s="202"/>
      <c r="G33" s="202"/>
      <c r="H33" s="203"/>
      <c r="I33" s="1">
        <v>137</v>
      </c>
      <c r="J33" s="46">
        <f>SUM(J34:J37)</f>
        <v>27644342</v>
      </c>
      <c r="K33" s="46">
        <f>SUM(K34:K37)</f>
        <v>20283470</v>
      </c>
      <c r="L33" s="46">
        <f>SUM(L34:L37)</f>
        <v>19648678</v>
      </c>
      <c r="M33" s="46">
        <f>SUM(M34:M37)</f>
        <v>12910457</v>
      </c>
    </row>
    <row r="34" spans="1:13" ht="12.75">
      <c r="A34" s="201" t="s">
        <v>46</v>
      </c>
      <c r="B34" s="202"/>
      <c r="C34" s="202"/>
      <c r="D34" s="202"/>
      <c r="E34" s="202"/>
      <c r="F34" s="202"/>
      <c r="G34" s="202"/>
      <c r="H34" s="203"/>
      <c r="I34" s="1">
        <v>138</v>
      </c>
      <c r="J34" s="6">
        <v>592068</v>
      </c>
      <c r="K34" s="6">
        <v>268608</v>
      </c>
      <c r="L34" s="6">
        <v>309629</v>
      </c>
      <c r="M34" s="6">
        <v>100185</v>
      </c>
    </row>
    <row r="35" spans="1:13" ht="12.75">
      <c r="A35" s="201" t="s">
        <v>45</v>
      </c>
      <c r="B35" s="202"/>
      <c r="C35" s="202"/>
      <c r="D35" s="202"/>
      <c r="E35" s="202"/>
      <c r="F35" s="202"/>
      <c r="G35" s="202"/>
      <c r="H35" s="203"/>
      <c r="I35" s="1">
        <v>139</v>
      </c>
      <c r="J35" s="6">
        <v>26898906</v>
      </c>
      <c r="K35" s="6">
        <v>19983104</v>
      </c>
      <c r="L35" s="6">
        <v>19310946</v>
      </c>
      <c r="M35" s="6">
        <v>12806059</v>
      </c>
    </row>
    <row r="36" spans="1:13" ht="12.75">
      <c r="A36" s="201" t="s">
        <v>189</v>
      </c>
      <c r="B36" s="202"/>
      <c r="C36" s="202"/>
      <c r="D36" s="202"/>
      <c r="E36" s="202"/>
      <c r="F36" s="202"/>
      <c r="G36" s="202"/>
      <c r="H36" s="203"/>
      <c r="I36" s="1">
        <v>140</v>
      </c>
      <c r="J36" s="6">
        <v>31758</v>
      </c>
      <c r="K36" s="6">
        <v>31758</v>
      </c>
      <c r="L36" s="6">
        <v>0</v>
      </c>
      <c r="M36" s="6">
        <v>0</v>
      </c>
    </row>
    <row r="37" spans="1:13" ht="12.75">
      <c r="A37" s="201" t="s">
        <v>47</v>
      </c>
      <c r="B37" s="202"/>
      <c r="C37" s="202"/>
      <c r="D37" s="202"/>
      <c r="E37" s="202"/>
      <c r="F37" s="202"/>
      <c r="G37" s="202"/>
      <c r="H37" s="203"/>
      <c r="I37" s="1">
        <v>141</v>
      </c>
      <c r="J37" s="6">
        <v>121610</v>
      </c>
      <c r="K37" s="6">
        <v>0</v>
      </c>
      <c r="L37" s="6">
        <v>28103</v>
      </c>
      <c r="M37" s="6">
        <v>4213</v>
      </c>
    </row>
    <row r="38" spans="1:13" ht="12.75">
      <c r="A38" s="201" t="s">
        <v>160</v>
      </c>
      <c r="B38" s="202"/>
      <c r="C38" s="202"/>
      <c r="D38" s="202"/>
      <c r="E38" s="202"/>
      <c r="F38" s="202"/>
      <c r="G38" s="202"/>
      <c r="H38" s="203"/>
      <c r="I38" s="1">
        <v>142</v>
      </c>
      <c r="J38" s="6">
        <v>18482752</v>
      </c>
      <c r="K38" s="6">
        <v>4907142</v>
      </c>
      <c r="L38" s="6">
        <v>20681116</v>
      </c>
      <c r="M38" s="6">
        <v>11282301</v>
      </c>
    </row>
    <row r="39" spans="1:13" ht="12.75">
      <c r="A39" s="201" t="s">
        <v>161</v>
      </c>
      <c r="B39" s="202"/>
      <c r="C39" s="202"/>
      <c r="D39" s="202"/>
      <c r="E39" s="202"/>
      <c r="F39" s="202"/>
      <c r="G39" s="202"/>
      <c r="H39" s="203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01" t="s">
        <v>190</v>
      </c>
      <c r="B40" s="202"/>
      <c r="C40" s="202"/>
      <c r="D40" s="202"/>
      <c r="E40" s="202"/>
      <c r="F40" s="202"/>
      <c r="G40" s="202"/>
      <c r="H40" s="203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1" t="s">
        <v>191</v>
      </c>
      <c r="B41" s="202"/>
      <c r="C41" s="202"/>
      <c r="D41" s="202"/>
      <c r="E41" s="202"/>
      <c r="F41" s="202"/>
      <c r="G41" s="202"/>
      <c r="H41" s="203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01" t="s">
        <v>180</v>
      </c>
      <c r="B42" s="202"/>
      <c r="C42" s="202"/>
      <c r="D42" s="202"/>
      <c r="E42" s="202"/>
      <c r="F42" s="202"/>
      <c r="G42" s="202"/>
      <c r="H42" s="203"/>
      <c r="I42" s="1">
        <v>146</v>
      </c>
      <c r="J42" s="46">
        <f>J7+J27+J38+J40</f>
        <v>1294318529</v>
      </c>
      <c r="K42" s="46">
        <f>K7+K27+K38+K40</f>
        <v>710617015</v>
      </c>
      <c r="L42" s="46">
        <f>L7+L27+L38+L40</f>
        <v>1233934684</v>
      </c>
      <c r="M42" s="46">
        <f>M7+M27+M38+M40</f>
        <v>707029074</v>
      </c>
    </row>
    <row r="43" spans="1:13" ht="12.75">
      <c r="A43" s="201" t="s">
        <v>181</v>
      </c>
      <c r="B43" s="202"/>
      <c r="C43" s="202"/>
      <c r="D43" s="202"/>
      <c r="E43" s="202"/>
      <c r="F43" s="202"/>
      <c r="G43" s="202"/>
      <c r="H43" s="203"/>
      <c r="I43" s="1">
        <v>147</v>
      </c>
      <c r="J43" s="46">
        <f>J10+J33+J39+J41</f>
        <v>1226403569</v>
      </c>
      <c r="K43" s="46">
        <f>K10+K33+K39+K41</f>
        <v>669993379</v>
      </c>
      <c r="L43" s="46">
        <f>L10+L33+L39+L41</f>
        <v>1175437858</v>
      </c>
      <c r="M43" s="46">
        <f>M10+M33+M39+M41</f>
        <v>666075739</v>
      </c>
    </row>
    <row r="44" spans="1:13" ht="12.75">
      <c r="A44" s="201" t="s">
        <v>201</v>
      </c>
      <c r="B44" s="202"/>
      <c r="C44" s="202"/>
      <c r="D44" s="202"/>
      <c r="E44" s="202"/>
      <c r="F44" s="202"/>
      <c r="G44" s="202"/>
      <c r="H44" s="203"/>
      <c r="I44" s="1">
        <v>148</v>
      </c>
      <c r="J44" s="46">
        <f>J42-J43</f>
        <v>67914960</v>
      </c>
      <c r="K44" s="46">
        <f>K42-K43</f>
        <v>40623636</v>
      </c>
      <c r="L44" s="46">
        <f>L42-L43</f>
        <v>58496826</v>
      </c>
      <c r="M44" s="46">
        <f>M42-M43</f>
        <v>40953335</v>
      </c>
    </row>
    <row r="45" spans="1:13" ht="12.75">
      <c r="A45" s="209" t="s">
        <v>183</v>
      </c>
      <c r="B45" s="210"/>
      <c r="C45" s="210"/>
      <c r="D45" s="210"/>
      <c r="E45" s="210"/>
      <c r="F45" s="210"/>
      <c r="G45" s="210"/>
      <c r="H45" s="211"/>
      <c r="I45" s="1">
        <v>149</v>
      </c>
      <c r="J45" s="46"/>
      <c r="K45" s="46"/>
      <c r="L45" s="46">
        <f>IF(L42&gt;L43,L42-L43,0)</f>
        <v>58496826</v>
      </c>
      <c r="M45" s="46">
        <f>IF(M42&gt;M43,M42-M43,0)</f>
        <v>40953335</v>
      </c>
    </row>
    <row r="46" spans="1:13" ht="12.75">
      <c r="A46" s="209" t="s">
        <v>184</v>
      </c>
      <c r="B46" s="210"/>
      <c r="C46" s="210"/>
      <c r="D46" s="210"/>
      <c r="E46" s="210"/>
      <c r="F46" s="210"/>
      <c r="G46" s="210"/>
      <c r="H46" s="211"/>
      <c r="I46" s="1">
        <v>150</v>
      </c>
      <c r="J46" s="46">
        <v>0</v>
      </c>
      <c r="K46" s="46">
        <v>0</v>
      </c>
      <c r="L46" s="46">
        <f>IF(L43&gt;L42,L43-L42,0)</f>
        <v>0</v>
      </c>
      <c r="M46" s="46">
        <f>IF(M43&gt;M42,M43-M42,0)</f>
        <v>0</v>
      </c>
    </row>
    <row r="47" spans="1:13" ht="12.75">
      <c r="A47" s="201" t="s">
        <v>182</v>
      </c>
      <c r="B47" s="202"/>
      <c r="C47" s="202"/>
      <c r="D47" s="202"/>
      <c r="E47" s="202"/>
      <c r="F47" s="202"/>
      <c r="G47" s="202"/>
      <c r="H47" s="203"/>
      <c r="I47" s="1">
        <v>151</v>
      </c>
      <c r="J47" s="6">
        <v>9363956</v>
      </c>
      <c r="K47" s="6">
        <v>5052541</v>
      </c>
      <c r="L47" s="6">
        <v>8031515</v>
      </c>
      <c r="M47" s="6">
        <v>3876147</v>
      </c>
    </row>
    <row r="48" spans="1:13" ht="12.75">
      <c r="A48" s="201" t="s">
        <v>202</v>
      </c>
      <c r="B48" s="202"/>
      <c r="C48" s="202"/>
      <c r="D48" s="202"/>
      <c r="E48" s="202"/>
      <c r="F48" s="202"/>
      <c r="G48" s="202"/>
      <c r="H48" s="203"/>
      <c r="I48" s="1">
        <v>152</v>
      </c>
      <c r="J48" s="46">
        <f>J44-J47</f>
        <v>58551004</v>
      </c>
      <c r="K48" s="46">
        <f>K44-K47</f>
        <v>35571095</v>
      </c>
      <c r="L48" s="46">
        <f>L44-L47</f>
        <v>50465311</v>
      </c>
      <c r="M48" s="46">
        <f>M44-M47</f>
        <v>37077188</v>
      </c>
    </row>
    <row r="49" spans="1:13" ht="12.75">
      <c r="A49" s="209" t="s">
        <v>157</v>
      </c>
      <c r="B49" s="210"/>
      <c r="C49" s="210"/>
      <c r="D49" s="210"/>
      <c r="E49" s="210"/>
      <c r="F49" s="210"/>
      <c r="G49" s="210"/>
      <c r="H49" s="211"/>
      <c r="I49" s="1">
        <v>153</v>
      </c>
      <c r="J49" s="46">
        <f>IF(J48&gt;0,J48,0)</f>
        <v>58551004</v>
      </c>
      <c r="K49" s="46">
        <f>IF(K48&gt;0,K48,0)</f>
        <v>35571095</v>
      </c>
      <c r="L49" s="46">
        <f>IF(L48&gt;0,L48,0)</f>
        <v>50465311</v>
      </c>
      <c r="M49" s="46">
        <f>IF(M48&gt;0,M48,0)</f>
        <v>37077188</v>
      </c>
    </row>
    <row r="50" spans="1:13" ht="12.75">
      <c r="A50" s="241" t="s">
        <v>185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190" t="s">
        <v>275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3" ht="12.75" customHeight="1">
      <c r="A52" s="194" t="s">
        <v>152</v>
      </c>
      <c r="B52" s="195"/>
      <c r="C52" s="195"/>
      <c r="D52" s="195"/>
      <c r="E52" s="195"/>
      <c r="F52" s="195"/>
      <c r="G52" s="195"/>
      <c r="H52" s="195"/>
      <c r="I52" s="48"/>
      <c r="J52" s="48"/>
      <c r="K52" s="48"/>
      <c r="L52" s="48"/>
      <c r="M52" s="55"/>
    </row>
    <row r="53" spans="1:14" ht="12.75">
      <c r="A53" s="238" t="s">
        <v>199</v>
      </c>
      <c r="B53" s="239"/>
      <c r="C53" s="239"/>
      <c r="D53" s="239"/>
      <c r="E53" s="239"/>
      <c r="F53" s="239"/>
      <c r="G53" s="239"/>
      <c r="H53" s="240"/>
      <c r="I53" s="1">
        <v>155</v>
      </c>
      <c r="J53" s="6">
        <v>44694346</v>
      </c>
      <c r="K53" s="6">
        <v>29378254</v>
      </c>
      <c r="L53" s="6">
        <v>38091942</v>
      </c>
      <c r="M53" s="6">
        <v>29824045</v>
      </c>
      <c r="N53" s="112"/>
    </row>
    <row r="54" spans="1:14" ht="12.75">
      <c r="A54" s="238" t="s">
        <v>200</v>
      </c>
      <c r="B54" s="239"/>
      <c r="C54" s="239"/>
      <c r="D54" s="239"/>
      <c r="E54" s="239"/>
      <c r="F54" s="239"/>
      <c r="G54" s="239"/>
      <c r="H54" s="240"/>
      <c r="I54" s="1">
        <v>156</v>
      </c>
      <c r="J54" s="7">
        <v>13856658</v>
      </c>
      <c r="K54" s="7">
        <v>6192841</v>
      </c>
      <c r="L54" s="7">
        <v>12373369</v>
      </c>
      <c r="M54" s="7">
        <v>7253143</v>
      </c>
      <c r="N54" s="112"/>
    </row>
    <row r="55" spans="1:13" ht="12.75" customHeight="1">
      <c r="A55" s="190" t="s">
        <v>154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ht="12.75">
      <c r="A56" s="194" t="s">
        <v>169</v>
      </c>
      <c r="B56" s="195"/>
      <c r="C56" s="195"/>
      <c r="D56" s="195"/>
      <c r="E56" s="195"/>
      <c r="F56" s="195"/>
      <c r="G56" s="195"/>
      <c r="H56" s="212"/>
      <c r="I56" s="8">
        <v>157</v>
      </c>
      <c r="J56" s="5">
        <v>58551004</v>
      </c>
      <c r="K56" s="5">
        <v>35571095</v>
      </c>
      <c r="L56" s="5">
        <v>50465311</v>
      </c>
      <c r="M56" s="5">
        <v>37077188</v>
      </c>
    </row>
    <row r="57" spans="1:13" ht="12.75">
      <c r="A57" s="201" t="s">
        <v>186</v>
      </c>
      <c r="B57" s="202"/>
      <c r="C57" s="202"/>
      <c r="D57" s="202"/>
      <c r="E57" s="202"/>
      <c r="F57" s="202"/>
      <c r="G57" s="202"/>
      <c r="H57" s="203"/>
      <c r="I57" s="1">
        <v>158</v>
      </c>
      <c r="J57" s="46">
        <f>J58+J59+J60+J61+J62+J63+J64</f>
        <v>-229783</v>
      </c>
      <c r="K57" s="46">
        <f>K58+K59+K60+K61+K62+K63+K64</f>
        <v>-217883</v>
      </c>
      <c r="L57" s="46">
        <f>SUM(L58:L64)</f>
        <v>-7686</v>
      </c>
      <c r="M57" s="46">
        <f>SUM(M58:M64)</f>
        <v>-64382</v>
      </c>
    </row>
    <row r="58" spans="1:13" ht="12.75">
      <c r="A58" s="201" t="s">
        <v>193</v>
      </c>
      <c r="B58" s="202"/>
      <c r="C58" s="202"/>
      <c r="D58" s="202"/>
      <c r="E58" s="202"/>
      <c r="F58" s="202"/>
      <c r="G58" s="202"/>
      <c r="H58" s="203"/>
      <c r="I58" s="1">
        <v>159</v>
      </c>
      <c r="J58" s="6">
        <v>-229783</v>
      </c>
      <c r="K58" s="6">
        <v>-217883</v>
      </c>
      <c r="L58" s="6">
        <v>-7686</v>
      </c>
      <c r="M58" s="6">
        <v>-64382</v>
      </c>
    </row>
    <row r="59" spans="1:13" ht="12.75">
      <c r="A59" s="201" t="s">
        <v>194</v>
      </c>
      <c r="B59" s="202"/>
      <c r="C59" s="202"/>
      <c r="D59" s="202"/>
      <c r="E59" s="202"/>
      <c r="F59" s="202"/>
      <c r="G59" s="202"/>
      <c r="H59" s="203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>
      <c r="A60" s="201" t="s">
        <v>30</v>
      </c>
      <c r="B60" s="202"/>
      <c r="C60" s="202"/>
      <c r="D60" s="202"/>
      <c r="E60" s="202"/>
      <c r="F60" s="202"/>
      <c r="G60" s="202"/>
      <c r="H60" s="203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>
      <c r="A61" s="201" t="s">
        <v>195</v>
      </c>
      <c r="B61" s="202"/>
      <c r="C61" s="202"/>
      <c r="D61" s="202"/>
      <c r="E61" s="202"/>
      <c r="F61" s="202"/>
      <c r="G61" s="202"/>
      <c r="H61" s="203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>
      <c r="A62" s="201" t="s">
        <v>196</v>
      </c>
      <c r="B62" s="202"/>
      <c r="C62" s="202"/>
      <c r="D62" s="202"/>
      <c r="E62" s="202"/>
      <c r="F62" s="202"/>
      <c r="G62" s="202"/>
      <c r="H62" s="203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201" t="s">
        <v>197</v>
      </c>
      <c r="B63" s="202"/>
      <c r="C63" s="202"/>
      <c r="D63" s="202"/>
      <c r="E63" s="202"/>
      <c r="F63" s="202"/>
      <c r="G63" s="202"/>
      <c r="H63" s="203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201" t="s">
        <v>198</v>
      </c>
      <c r="B64" s="202"/>
      <c r="C64" s="202"/>
      <c r="D64" s="202"/>
      <c r="E64" s="202"/>
      <c r="F64" s="202"/>
      <c r="G64" s="202"/>
      <c r="H64" s="203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201" t="s">
        <v>187</v>
      </c>
      <c r="B65" s="202"/>
      <c r="C65" s="202"/>
      <c r="D65" s="202"/>
      <c r="E65" s="202"/>
      <c r="F65" s="202"/>
      <c r="G65" s="202"/>
      <c r="H65" s="203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>
      <c r="A66" s="201" t="s">
        <v>158</v>
      </c>
      <c r="B66" s="202"/>
      <c r="C66" s="202"/>
      <c r="D66" s="202"/>
      <c r="E66" s="202"/>
      <c r="F66" s="202"/>
      <c r="G66" s="202"/>
      <c r="H66" s="203"/>
      <c r="I66" s="1">
        <v>167</v>
      </c>
      <c r="J66" s="46">
        <f>J57-J65</f>
        <v>-229783</v>
      </c>
      <c r="K66" s="46">
        <f>K57-K65</f>
        <v>-217883</v>
      </c>
      <c r="L66" s="46">
        <f>L57-L65</f>
        <v>-7686</v>
      </c>
      <c r="M66" s="46">
        <f>M57-M65</f>
        <v>-64382</v>
      </c>
    </row>
    <row r="67" spans="1:13" ht="12.75">
      <c r="A67" s="201" t="s">
        <v>159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4">
        <f>J56+J66</f>
        <v>58321221</v>
      </c>
      <c r="K67" s="54">
        <f>K56+K66</f>
        <v>35353212</v>
      </c>
      <c r="L67" s="54">
        <f>L56+L66</f>
        <v>50457625</v>
      </c>
      <c r="M67" s="54">
        <f>M56+M66</f>
        <v>37012806</v>
      </c>
    </row>
    <row r="68" spans="1:13" ht="12.75" customHeight="1">
      <c r="A68" s="234" t="s">
        <v>276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153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2.75">
      <c r="A70" s="238" t="s">
        <v>199</v>
      </c>
      <c r="B70" s="239"/>
      <c r="C70" s="239"/>
      <c r="D70" s="239"/>
      <c r="E70" s="239"/>
      <c r="F70" s="239"/>
      <c r="G70" s="239"/>
      <c r="H70" s="240"/>
      <c r="I70" s="1">
        <v>169</v>
      </c>
      <c r="J70" s="110">
        <v>44464563</v>
      </c>
      <c r="K70" s="110">
        <v>29160371</v>
      </c>
      <c r="L70" s="6">
        <v>38084256</v>
      </c>
      <c r="M70" s="6">
        <v>29759663</v>
      </c>
    </row>
    <row r="71" spans="1:13" ht="12.75">
      <c r="A71" s="231" t="s">
        <v>200</v>
      </c>
      <c r="B71" s="232"/>
      <c r="C71" s="232"/>
      <c r="D71" s="232"/>
      <c r="E71" s="232"/>
      <c r="F71" s="232"/>
      <c r="G71" s="232"/>
      <c r="H71" s="233"/>
      <c r="I71" s="4">
        <v>170</v>
      </c>
      <c r="J71" s="111">
        <v>13856658</v>
      </c>
      <c r="K71" s="111">
        <v>6192841</v>
      </c>
      <c r="L71" s="7">
        <v>12373369</v>
      </c>
      <c r="M71" s="7">
        <v>7253143</v>
      </c>
    </row>
    <row r="72" spans="11:13" ht="12.75">
      <c r="K72" s="112"/>
      <c r="L72" s="112"/>
      <c r="M72" s="112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J72:K65536 J68:K69 J1:K6 J51:K52 J55:K55 L1:IV65536"/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</dataValidations>
  <printOptions/>
  <pageMargins left="0.45" right="0.35" top="0.72" bottom="0.74" header="0.5" footer="0.5"/>
  <pageSetup fitToHeight="1" fitToWidth="1" horizontalDpi="600" verticalDpi="600" orientation="portrait" paperSize="9" scale="7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N25" sqref="N25"/>
    </sheetView>
  </sheetViews>
  <sheetFormatPr defaultColWidth="9.140625" defaultRowHeight="12.75"/>
  <cols>
    <col min="1" max="9" width="9.140625" style="45" customWidth="1"/>
    <col min="10" max="10" width="11.421875" style="45" customWidth="1"/>
    <col min="11" max="11" width="11.00390625" style="45" customWidth="1"/>
    <col min="12" max="16384" width="9.140625" style="45" customWidth="1"/>
  </cols>
  <sheetData>
    <row r="1" spans="1:11" ht="12.75" customHeight="1">
      <c r="A1" s="255" t="s">
        <v>162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4" t="s">
        <v>318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3.25">
      <c r="A4" s="257" t="s">
        <v>39</v>
      </c>
      <c r="B4" s="257"/>
      <c r="C4" s="257"/>
      <c r="D4" s="257"/>
      <c r="E4" s="257"/>
      <c r="F4" s="257"/>
      <c r="G4" s="257"/>
      <c r="H4" s="257"/>
      <c r="I4" s="57" t="s">
        <v>244</v>
      </c>
      <c r="J4" s="58" t="s">
        <v>281</v>
      </c>
      <c r="K4" s="58" t="s">
        <v>282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1">
        <v>2</v>
      </c>
      <c r="J5" s="62" t="s">
        <v>247</v>
      </c>
      <c r="K5" s="62" t="s">
        <v>248</v>
      </c>
    </row>
    <row r="6" spans="1:11" ht="12.75">
      <c r="A6" s="190" t="s">
        <v>130</v>
      </c>
      <c r="B6" s="191"/>
      <c r="C6" s="191"/>
      <c r="D6" s="191"/>
      <c r="E6" s="191"/>
      <c r="F6" s="191"/>
      <c r="G6" s="191"/>
      <c r="H6" s="191"/>
      <c r="I6" s="247"/>
      <c r="J6" s="247"/>
      <c r="K6" s="248"/>
    </row>
    <row r="7" spans="1:11" ht="12.75">
      <c r="A7" s="198" t="s">
        <v>164</v>
      </c>
      <c r="B7" s="199"/>
      <c r="C7" s="199"/>
      <c r="D7" s="199"/>
      <c r="E7" s="199"/>
      <c r="F7" s="199"/>
      <c r="G7" s="199"/>
      <c r="H7" s="199"/>
      <c r="I7" s="1">
        <v>1</v>
      </c>
      <c r="J7" s="6">
        <v>1507821609</v>
      </c>
      <c r="K7" s="6">
        <v>1478972202</v>
      </c>
    </row>
    <row r="8" spans="1:11" ht="12.75">
      <c r="A8" s="198" t="s">
        <v>93</v>
      </c>
      <c r="B8" s="199"/>
      <c r="C8" s="199"/>
      <c r="D8" s="199"/>
      <c r="E8" s="199"/>
      <c r="F8" s="199"/>
      <c r="G8" s="199"/>
      <c r="H8" s="199"/>
      <c r="I8" s="1">
        <v>2</v>
      </c>
      <c r="J8" s="6">
        <v>0</v>
      </c>
      <c r="K8" s="6">
        <v>0</v>
      </c>
    </row>
    <row r="9" spans="1:11" ht="12.75">
      <c r="A9" s="198" t="s">
        <v>94</v>
      </c>
      <c r="B9" s="199"/>
      <c r="C9" s="199"/>
      <c r="D9" s="199"/>
      <c r="E9" s="199"/>
      <c r="F9" s="199"/>
      <c r="G9" s="199"/>
      <c r="H9" s="199"/>
      <c r="I9" s="1">
        <v>3</v>
      </c>
      <c r="J9" s="6">
        <v>13693154</v>
      </c>
      <c r="K9" s="6">
        <v>1614403</v>
      </c>
    </row>
    <row r="10" spans="1:11" ht="12.75">
      <c r="A10" s="198" t="s">
        <v>95</v>
      </c>
      <c r="B10" s="199"/>
      <c r="C10" s="199"/>
      <c r="D10" s="199"/>
      <c r="E10" s="199"/>
      <c r="F10" s="199"/>
      <c r="G10" s="199"/>
      <c r="H10" s="199"/>
      <c r="I10" s="1">
        <v>4</v>
      </c>
      <c r="J10" s="6">
        <v>71294224</v>
      </c>
      <c r="K10" s="6">
        <v>50036874</v>
      </c>
    </row>
    <row r="11" spans="1:11" ht="12.75">
      <c r="A11" s="198" t="s">
        <v>96</v>
      </c>
      <c r="B11" s="199"/>
      <c r="C11" s="199"/>
      <c r="D11" s="199"/>
      <c r="E11" s="199"/>
      <c r="F11" s="199"/>
      <c r="G11" s="199"/>
      <c r="H11" s="199"/>
      <c r="I11" s="1">
        <v>5</v>
      </c>
      <c r="J11" s="6">
        <v>30558790</v>
      </c>
      <c r="K11" s="6">
        <v>22148065</v>
      </c>
    </row>
    <row r="12" spans="1:11" ht="12.75">
      <c r="A12" s="201" t="s">
        <v>163</v>
      </c>
      <c r="B12" s="202"/>
      <c r="C12" s="202"/>
      <c r="D12" s="202"/>
      <c r="E12" s="202"/>
      <c r="F12" s="202"/>
      <c r="G12" s="202"/>
      <c r="H12" s="202"/>
      <c r="I12" s="1">
        <v>6</v>
      </c>
      <c r="J12" s="46">
        <f>SUM(J7:J11)</f>
        <v>1623367777</v>
      </c>
      <c r="K12" s="46">
        <f>SUM(K7:K11)</f>
        <v>1552771544</v>
      </c>
    </row>
    <row r="13" spans="1:11" ht="12.75">
      <c r="A13" s="198" t="s">
        <v>97</v>
      </c>
      <c r="B13" s="199"/>
      <c r="C13" s="199"/>
      <c r="D13" s="199"/>
      <c r="E13" s="199"/>
      <c r="F13" s="199"/>
      <c r="G13" s="199"/>
      <c r="H13" s="199"/>
      <c r="I13" s="1">
        <v>7</v>
      </c>
      <c r="J13" s="6">
        <v>1040509705</v>
      </c>
      <c r="K13" s="6">
        <v>933976076</v>
      </c>
    </row>
    <row r="14" spans="1:11" ht="12.75">
      <c r="A14" s="198" t="s">
        <v>98</v>
      </c>
      <c r="B14" s="199"/>
      <c r="C14" s="199"/>
      <c r="D14" s="199"/>
      <c r="E14" s="199"/>
      <c r="F14" s="199"/>
      <c r="G14" s="199"/>
      <c r="H14" s="199"/>
      <c r="I14" s="1">
        <v>8</v>
      </c>
      <c r="J14" s="6">
        <v>282231388</v>
      </c>
      <c r="K14" s="6">
        <v>264992286</v>
      </c>
    </row>
    <row r="15" spans="1:11" ht="12.75">
      <c r="A15" s="198" t="s">
        <v>99</v>
      </c>
      <c r="B15" s="199"/>
      <c r="C15" s="199"/>
      <c r="D15" s="199"/>
      <c r="E15" s="199"/>
      <c r="F15" s="199"/>
      <c r="G15" s="199"/>
      <c r="H15" s="199"/>
      <c r="I15" s="1">
        <v>9</v>
      </c>
      <c r="J15" s="6">
        <v>6826334</v>
      </c>
      <c r="K15" s="6">
        <v>3437363</v>
      </c>
    </row>
    <row r="16" spans="1:11" ht="12.75">
      <c r="A16" s="198" t="s">
        <v>100</v>
      </c>
      <c r="B16" s="199"/>
      <c r="C16" s="199"/>
      <c r="D16" s="199"/>
      <c r="E16" s="199"/>
      <c r="F16" s="199"/>
      <c r="G16" s="199"/>
      <c r="H16" s="199"/>
      <c r="I16" s="1">
        <v>10</v>
      </c>
      <c r="J16" s="6">
        <v>7158116</v>
      </c>
      <c r="K16" s="6">
        <v>5692089</v>
      </c>
    </row>
    <row r="17" spans="1:11" ht="12.75">
      <c r="A17" s="198" t="s">
        <v>101</v>
      </c>
      <c r="B17" s="199"/>
      <c r="C17" s="199"/>
      <c r="D17" s="199"/>
      <c r="E17" s="199"/>
      <c r="F17" s="199"/>
      <c r="G17" s="199"/>
      <c r="H17" s="199"/>
      <c r="I17" s="1">
        <v>11</v>
      </c>
      <c r="J17" s="6">
        <v>110117617</v>
      </c>
      <c r="K17" s="6">
        <v>105303558</v>
      </c>
    </row>
    <row r="18" spans="1:11" ht="12.75">
      <c r="A18" s="198" t="s">
        <v>102</v>
      </c>
      <c r="B18" s="199"/>
      <c r="C18" s="199"/>
      <c r="D18" s="199"/>
      <c r="E18" s="199"/>
      <c r="F18" s="199"/>
      <c r="G18" s="199"/>
      <c r="H18" s="199"/>
      <c r="I18" s="1">
        <v>12</v>
      </c>
      <c r="J18" s="6">
        <v>68738347</v>
      </c>
      <c r="K18" s="6">
        <v>72987803</v>
      </c>
    </row>
    <row r="19" spans="1:11" ht="12.75">
      <c r="A19" s="201" t="s">
        <v>32</v>
      </c>
      <c r="B19" s="202"/>
      <c r="C19" s="202"/>
      <c r="D19" s="202"/>
      <c r="E19" s="202"/>
      <c r="F19" s="202"/>
      <c r="G19" s="202"/>
      <c r="H19" s="202"/>
      <c r="I19" s="1">
        <v>13</v>
      </c>
      <c r="J19" s="46">
        <f>SUM(J13:J18)</f>
        <v>1515581507</v>
      </c>
      <c r="K19" s="46">
        <f>SUM(K13:K18)</f>
        <v>1386389175</v>
      </c>
    </row>
    <row r="20" spans="1:11" ht="12.75">
      <c r="A20" s="201" t="s">
        <v>84</v>
      </c>
      <c r="B20" s="251"/>
      <c r="C20" s="251"/>
      <c r="D20" s="251"/>
      <c r="E20" s="251"/>
      <c r="F20" s="251"/>
      <c r="G20" s="251"/>
      <c r="H20" s="252"/>
      <c r="I20" s="1">
        <v>14</v>
      </c>
      <c r="J20" s="46">
        <f>IF(J12&gt;J19,J12-J19,0)</f>
        <v>107786270</v>
      </c>
      <c r="K20" s="46">
        <f>IF(K12&gt;K19,K12-K19,0)</f>
        <v>166382369</v>
      </c>
    </row>
    <row r="21" spans="1:11" ht="12.75">
      <c r="A21" s="213" t="s">
        <v>85</v>
      </c>
      <c r="B21" s="249"/>
      <c r="C21" s="249"/>
      <c r="D21" s="249"/>
      <c r="E21" s="249"/>
      <c r="F21" s="249"/>
      <c r="G21" s="249"/>
      <c r="H21" s="250"/>
      <c r="I21" s="1">
        <v>15</v>
      </c>
      <c r="J21" s="46">
        <f>IF(J19&gt;J12,J19-J12,0)</f>
        <v>0</v>
      </c>
      <c r="K21" s="46">
        <f>IF(K19&gt;K12,K19-K12,0)</f>
        <v>0</v>
      </c>
    </row>
    <row r="22" spans="1:11" ht="12.75">
      <c r="A22" s="190" t="s">
        <v>131</v>
      </c>
      <c r="B22" s="191"/>
      <c r="C22" s="191"/>
      <c r="D22" s="191"/>
      <c r="E22" s="191"/>
      <c r="F22" s="191"/>
      <c r="G22" s="191"/>
      <c r="H22" s="191"/>
      <c r="I22" s="247"/>
      <c r="J22" s="247"/>
      <c r="K22" s="248"/>
    </row>
    <row r="23" spans="1:11" ht="12.75">
      <c r="A23" s="198" t="s">
        <v>136</v>
      </c>
      <c r="B23" s="199"/>
      <c r="C23" s="199"/>
      <c r="D23" s="199"/>
      <c r="E23" s="199"/>
      <c r="F23" s="199"/>
      <c r="G23" s="199"/>
      <c r="H23" s="199"/>
      <c r="I23" s="1">
        <v>16</v>
      </c>
      <c r="J23" s="6">
        <v>2203029</v>
      </c>
      <c r="K23" s="6">
        <v>1673240</v>
      </c>
    </row>
    <row r="24" spans="1:11" ht="12.75">
      <c r="A24" s="198" t="s">
        <v>137</v>
      </c>
      <c r="B24" s="199"/>
      <c r="C24" s="199"/>
      <c r="D24" s="199"/>
      <c r="E24" s="199"/>
      <c r="F24" s="199"/>
      <c r="G24" s="199"/>
      <c r="H24" s="199"/>
      <c r="I24" s="1">
        <v>17</v>
      </c>
      <c r="J24" s="6">
        <v>234630</v>
      </c>
      <c r="K24" s="6">
        <v>1290697</v>
      </c>
    </row>
    <row r="25" spans="1:11" ht="12.75">
      <c r="A25" s="198" t="s">
        <v>283</v>
      </c>
      <c r="B25" s="199"/>
      <c r="C25" s="199"/>
      <c r="D25" s="199"/>
      <c r="E25" s="199"/>
      <c r="F25" s="199"/>
      <c r="G25" s="199"/>
      <c r="H25" s="199"/>
      <c r="I25" s="1">
        <v>18</v>
      </c>
      <c r="J25" s="6">
        <v>0</v>
      </c>
      <c r="K25" s="6">
        <v>0</v>
      </c>
    </row>
    <row r="26" spans="1:11" ht="12.75">
      <c r="A26" s="198" t="s">
        <v>284</v>
      </c>
      <c r="B26" s="199"/>
      <c r="C26" s="199"/>
      <c r="D26" s="199"/>
      <c r="E26" s="199"/>
      <c r="F26" s="199"/>
      <c r="G26" s="199"/>
      <c r="H26" s="199"/>
      <c r="I26" s="1">
        <v>19</v>
      </c>
      <c r="J26" s="6">
        <v>715571</v>
      </c>
      <c r="K26" s="6">
        <v>45873978</v>
      </c>
    </row>
    <row r="27" spans="1:11" ht="12.75">
      <c r="A27" s="198" t="s">
        <v>138</v>
      </c>
      <c r="B27" s="199"/>
      <c r="C27" s="199"/>
      <c r="D27" s="199"/>
      <c r="E27" s="199"/>
      <c r="F27" s="199"/>
      <c r="G27" s="199"/>
      <c r="H27" s="199"/>
      <c r="I27" s="1">
        <v>20</v>
      </c>
      <c r="J27" s="6">
        <v>0</v>
      </c>
      <c r="K27" s="6">
        <v>0</v>
      </c>
    </row>
    <row r="28" spans="1:11" ht="12.75">
      <c r="A28" s="201" t="s">
        <v>90</v>
      </c>
      <c r="B28" s="202"/>
      <c r="C28" s="202"/>
      <c r="D28" s="202"/>
      <c r="E28" s="202"/>
      <c r="F28" s="202"/>
      <c r="G28" s="202"/>
      <c r="H28" s="202"/>
      <c r="I28" s="1">
        <v>21</v>
      </c>
      <c r="J28" s="46">
        <f>SUM(J23:J27)</f>
        <v>3153230</v>
      </c>
      <c r="K28" s="46">
        <f>SUM(K23:K27)</f>
        <v>48837915</v>
      </c>
    </row>
    <row r="29" spans="1:11" ht="12.75">
      <c r="A29" s="198" t="s">
        <v>2</v>
      </c>
      <c r="B29" s="199"/>
      <c r="C29" s="199"/>
      <c r="D29" s="199"/>
      <c r="E29" s="199"/>
      <c r="F29" s="199"/>
      <c r="G29" s="199"/>
      <c r="H29" s="199"/>
      <c r="I29" s="1">
        <v>22</v>
      </c>
      <c r="J29" s="6">
        <v>35708955</v>
      </c>
      <c r="K29" s="6">
        <v>16729607</v>
      </c>
    </row>
    <row r="30" spans="1:11" ht="12.75">
      <c r="A30" s="198" t="s">
        <v>3</v>
      </c>
      <c r="B30" s="199"/>
      <c r="C30" s="199"/>
      <c r="D30" s="199"/>
      <c r="E30" s="199"/>
      <c r="F30" s="199"/>
      <c r="G30" s="199"/>
      <c r="H30" s="199"/>
      <c r="I30" s="1">
        <v>23</v>
      </c>
      <c r="J30" s="6">
        <v>100170</v>
      </c>
      <c r="K30" s="6">
        <v>896800</v>
      </c>
    </row>
    <row r="31" spans="1:11" ht="12.75">
      <c r="A31" s="198" t="s">
        <v>4</v>
      </c>
      <c r="B31" s="199"/>
      <c r="C31" s="199"/>
      <c r="D31" s="199"/>
      <c r="E31" s="199"/>
      <c r="F31" s="199"/>
      <c r="G31" s="199"/>
      <c r="H31" s="199"/>
      <c r="I31" s="1">
        <v>24</v>
      </c>
      <c r="J31" s="6">
        <v>0</v>
      </c>
      <c r="K31" s="6">
        <v>0</v>
      </c>
    </row>
    <row r="32" spans="1:11" ht="12.75">
      <c r="A32" s="201" t="s">
        <v>33</v>
      </c>
      <c r="B32" s="202"/>
      <c r="C32" s="202"/>
      <c r="D32" s="202"/>
      <c r="E32" s="202"/>
      <c r="F32" s="202"/>
      <c r="G32" s="202"/>
      <c r="H32" s="202"/>
      <c r="I32" s="1">
        <v>25</v>
      </c>
      <c r="J32" s="46">
        <f>SUM(J29:J31)</f>
        <v>35809125</v>
      </c>
      <c r="K32" s="46">
        <f>SUM(K29:K31)</f>
        <v>17626407</v>
      </c>
    </row>
    <row r="33" spans="1:11" ht="12.75">
      <c r="A33" s="201" t="s">
        <v>86</v>
      </c>
      <c r="B33" s="202"/>
      <c r="C33" s="202"/>
      <c r="D33" s="202"/>
      <c r="E33" s="202"/>
      <c r="F33" s="202"/>
      <c r="G33" s="202"/>
      <c r="H33" s="202"/>
      <c r="I33" s="1">
        <v>26</v>
      </c>
      <c r="J33" s="46">
        <f>IF(J28&gt;J32,J28-J32,0)</f>
        <v>0</v>
      </c>
      <c r="K33" s="46">
        <f>IF(K28&gt;K32,K28-K32,0)</f>
        <v>31211508</v>
      </c>
    </row>
    <row r="34" spans="1:11" ht="12.75">
      <c r="A34" s="201" t="s">
        <v>87</v>
      </c>
      <c r="B34" s="202"/>
      <c r="C34" s="202"/>
      <c r="D34" s="202"/>
      <c r="E34" s="202"/>
      <c r="F34" s="202"/>
      <c r="G34" s="202"/>
      <c r="H34" s="202"/>
      <c r="I34" s="1">
        <v>27</v>
      </c>
      <c r="J34" s="46">
        <f>IF(J32&gt;J28,J32-J28,0)</f>
        <v>32655895</v>
      </c>
      <c r="K34" s="46">
        <f>IF(K32&gt;K28,K32-K28,0)</f>
        <v>0</v>
      </c>
    </row>
    <row r="35" spans="1:11" ht="12.75">
      <c r="A35" s="190" t="s">
        <v>132</v>
      </c>
      <c r="B35" s="191"/>
      <c r="C35" s="191"/>
      <c r="D35" s="191"/>
      <c r="E35" s="191"/>
      <c r="F35" s="191"/>
      <c r="G35" s="191"/>
      <c r="H35" s="191"/>
      <c r="I35" s="247">
        <v>0</v>
      </c>
      <c r="J35" s="247"/>
      <c r="K35" s="248"/>
    </row>
    <row r="36" spans="1:11" ht="12.75">
      <c r="A36" s="198" t="s">
        <v>144</v>
      </c>
      <c r="B36" s="199"/>
      <c r="C36" s="199"/>
      <c r="D36" s="199"/>
      <c r="E36" s="199"/>
      <c r="F36" s="199"/>
      <c r="G36" s="199"/>
      <c r="H36" s="199"/>
      <c r="I36" s="1">
        <v>28</v>
      </c>
      <c r="J36" s="6">
        <v>0</v>
      </c>
      <c r="K36" s="6">
        <v>0</v>
      </c>
    </row>
    <row r="37" spans="1:11" ht="12.75">
      <c r="A37" s="198" t="s">
        <v>23</v>
      </c>
      <c r="B37" s="199"/>
      <c r="C37" s="199"/>
      <c r="D37" s="199"/>
      <c r="E37" s="199"/>
      <c r="F37" s="199"/>
      <c r="G37" s="199"/>
      <c r="H37" s="199"/>
      <c r="I37" s="1">
        <v>29</v>
      </c>
      <c r="J37" s="6">
        <v>6496092</v>
      </c>
      <c r="K37" s="6">
        <v>6987848</v>
      </c>
    </row>
    <row r="38" spans="1:11" ht="12.75">
      <c r="A38" s="198" t="s">
        <v>24</v>
      </c>
      <c r="B38" s="199"/>
      <c r="C38" s="199"/>
      <c r="D38" s="199"/>
      <c r="E38" s="199"/>
      <c r="F38" s="199"/>
      <c r="G38" s="199"/>
      <c r="H38" s="199"/>
      <c r="I38" s="1">
        <v>30</v>
      </c>
      <c r="J38" s="6">
        <v>86569302</v>
      </c>
      <c r="K38" s="6">
        <v>264585170</v>
      </c>
    </row>
    <row r="39" spans="1:11" ht="12.75">
      <c r="A39" s="201" t="s">
        <v>34</v>
      </c>
      <c r="B39" s="202"/>
      <c r="C39" s="202"/>
      <c r="D39" s="202"/>
      <c r="E39" s="202"/>
      <c r="F39" s="202"/>
      <c r="G39" s="202"/>
      <c r="H39" s="202"/>
      <c r="I39" s="1">
        <v>31</v>
      </c>
      <c r="J39" s="46">
        <f>SUM(J36:J38)</f>
        <v>93065394</v>
      </c>
      <c r="K39" s="46">
        <f>SUM(K36:K38)</f>
        <v>271573018</v>
      </c>
    </row>
    <row r="40" spans="1:11" ht="12.75">
      <c r="A40" s="198" t="s">
        <v>25</v>
      </c>
      <c r="B40" s="199"/>
      <c r="C40" s="199"/>
      <c r="D40" s="199"/>
      <c r="E40" s="199"/>
      <c r="F40" s="199"/>
      <c r="G40" s="199"/>
      <c r="H40" s="199"/>
      <c r="I40" s="1">
        <v>32</v>
      </c>
      <c r="J40" s="6">
        <v>31825215</v>
      </c>
      <c r="K40" s="6">
        <v>22790467</v>
      </c>
    </row>
    <row r="41" spans="1:11" ht="12.75">
      <c r="A41" s="198" t="s">
        <v>26</v>
      </c>
      <c r="B41" s="199"/>
      <c r="C41" s="199"/>
      <c r="D41" s="199"/>
      <c r="E41" s="199"/>
      <c r="F41" s="199"/>
      <c r="G41" s="199"/>
      <c r="H41" s="199"/>
      <c r="I41" s="1">
        <v>33</v>
      </c>
      <c r="J41" s="6">
        <v>46267428</v>
      </c>
      <c r="K41" s="6">
        <v>45097479</v>
      </c>
    </row>
    <row r="42" spans="1:11" ht="12.75">
      <c r="A42" s="198" t="s">
        <v>27</v>
      </c>
      <c r="B42" s="199"/>
      <c r="C42" s="199"/>
      <c r="D42" s="199"/>
      <c r="E42" s="199"/>
      <c r="F42" s="199"/>
      <c r="G42" s="199"/>
      <c r="H42" s="199"/>
      <c r="I42" s="1">
        <v>34</v>
      </c>
      <c r="J42" s="6">
        <v>0</v>
      </c>
      <c r="K42" s="6">
        <v>0</v>
      </c>
    </row>
    <row r="43" spans="1:11" ht="12.75">
      <c r="A43" s="198" t="s">
        <v>28</v>
      </c>
      <c r="B43" s="199"/>
      <c r="C43" s="199"/>
      <c r="D43" s="199"/>
      <c r="E43" s="199"/>
      <c r="F43" s="199"/>
      <c r="G43" s="199"/>
      <c r="H43" s="199"/>
      <c r="I43" s="1">
        <v>35</v>
      </c>
      <c r="J43" s="6">
        <v>8411090</v>
      </c>
      <c r="K43" s="6">
        <v>0</v>
      </c>
    </row>
    <row r="44" spans="1:11" ht="12.75">
      <c r="A44" s="198" t="s">
        <v>29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">
        <v>198902560</v>
      </c>
      <c r="K44" s="6">
        <v>370373560</v>
      </c>
    </row>
    <row r="45" spans="1:11" ht="12.75">
      <c r="A45" s="201" t="s">
        <v>122</v>
      </c>
      <c r="B45" s="202"/>
      <c r="C45" s="202"/>
      <c r="D45" s="202"/>
      <c r="E45" s="202"/>
      <c r="F45" s="202"/>
      <c r="G45" s="202"/>
      <c r="H45" s="202"/>
      <c r="I45" s="1">
        <v>37</v>
      </c>
      <c r="J45" s="46">
        <f>SUM(J40:J44)</f>
        <v>285406293</v>
      </c>
      <c r="K45" s="46">
        <f>SUM(K40:K44)</f>
        <v>438261506</v>
      </c>
    </row>
    <row r="46" spans="1:11" ht="12.75">
      <c r="A46" s="201" t="s">
        <v>134</v>
      </c>
      <c r="B46" s="202"/>
      <c r="C46" s="202"/>
      <c r="D46" s="202"/>
      <c r="E46" s="202"/>
      <c r="F46" s="202"/>
      <c r="G46" s="202"/>
      <c r="H46" s="202"/>
      <c r="I46" s="1">
        <v>38</v>
      </c>
      <c r="J46" s="46">
        <f>IF(J39&gt;J45,J39-J45,0)</f>
        <v>0</v>
      </c>
      <c r="K46" s="46">
        <f>IF(K39&gt;K45,K39-K45,0)</f>
        <v>0</v>
      </c>
    </row>
    <row r="47" spans="1:11" ht="12.75">
      <c r="A47" s="201" t="s">
        <v>135</v>
      </c>
      <c r="B47" s="202"/>
      <c r="C47" s="202"/>
      <c r="D47" s="202"/>
      <c r="E47" s="202"/>
      <c r="F47" s="202"/>
      <c r="G47" s="202"/>
      <c r="H47" s="202"/>
      <c r="I47" s="1">
        <v>39</v>
      </c>
      <c r="J47" s="46">
        <f>IF(J45&gt;J39,J45-J39,0)</f>
        <v>192340899</v>
      </c>
      <c r="K47" s="46">
        <f>IF(K45&gt;K39,K45-K39,0)</f>
        <v>166688488</v>
      </c>
    </row>
    <row r="48" spans="1:11" ht="12.75">
      <c r="A48" s="201" t="s">
        <v>123</v>
      </c>
      <c r="B48" s="202"/>
      <c r="C48" s="202"/>
      <c r="D48" s="202"/>
      <c r="E48" s="202"/>
      <c r="F48" s="202"/>
      <c r="G48" s="202"/>
      <c r="H48" s="202"/>
      <c r="I48" s="1">
        <v>40</v>
      </c>
      <c r="J48" s="46">
        <f>IF(J20-J21+J33-J34+J46-J47&gt;0,J20-J21+J33-J34+J46-J47,0)</f>
        <v>0</v>
      </c>
      <c r="K48" s="46">
        <f>IF(K20-K21+K33-K34+K46-K47&gt;0,K20-K21+K33-K34+K46-K47,0)</f>
        <v>30905389</v>
      </c>
    </row>
    <row r="49" spans="1:11" ht="12.75">
      <c r="A49" s="201" t="s">
        <v>12</v>
      </c>
      <c r="B49" s="202"/>
      <c r="C49" s="202"/>
      <c r="D49" s="202"/>
      <c r="E49" s="202"/>
      <c r="F49" s="202"/>
      <c r="G49" s="202"/>
      <c r="H49" s="202"/>
      <c r="I49" s="1">
        <v>41</v>
      </c>
      <c r="J49" s="46">
        <f>IF(J21-J20+J34-J33+J47-J46&gt;0,J21-J20+J34-J33+J47-J46,0)</f>
        <v>117210524</v>
      </c>
      <c r="K49" s="46">
        <f>IF(K21-K20+K34-K33+K47-K46&gt;0,K21-K20+K34-K33+K47-K46,0)</f>
        <v>0</v>
      </c>
    </row>
    <row r="50" spans="1:11" ht="12.75">
      <c r="A50" s="201" t="s">
        <v>133</v>
      </c>
      <c r="B50" s="202"/>
      <c r="C50" s="202"/>
      <c r="D50" s="202"/>
      <c r="E50" s="202"/>
      <c r="F50" s="202"/>
      <c r="G50" s="202"/>
      <c r="H50" s="202"/>
      <c r="I50" s="1">
        <v>42</v>
      </c>
      <c r="J50" s="6">
        <v>411667762</v>
      </c>
      <c r="K50" s="6">
        <v>446232436</v>
      </c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6">
        <v>0</v>
      </c>
      <c r="K51" s="6">
        <v>30905389</v>
      </c>
    </row>
    <row r="52" spans="1:11" ht="12.75">
      <c r="A52" s="201" t="s">
        <v>146</v>
      </c>
      <c r="B52" s="202"/>
      <c r="C52" s="202"/>
      <c r="D52" s="202"/>
      <c r="E52" s="202"/>
      <c r="F52" s="202"/>
      <c r="G52" s="202"/>
      <c r="H52" s="202"/>
      <c r="I52" s="1">
        <v>44</v>
      </c>
      <c r="J52" s="6">
        <v>117210524</v>
      </c>
      <c r="K52" s="6"/>
    </row>
    <row r="53" spans="1:11" ht="12.75">
      <c r="A53" s="213" t="s">
        <v>147</v>
      </c>
      <c r="B53" s="214"/>
      <c r="C53" s="214"/>
      <c r="D53" s="214"/>
      <c r="E53" s="214"/>
      <c r="F53" s="214"/>
      <c r="G53" s="214"/>
      <c r="H53" s="214"/>
      <c r="I53" s="4">
        <v>45</v>
      </c>
      <c r="J53" s="54">
        <f>J50+J51-J52</f>
        <v>294457238</v>
      </c>
      <c r="K53" s="54">
        <f>K50+K51-K52</f>
        <v>477137825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ht="12.75">
      <c r="K55" s="112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4">
    <dataValidation allowBlank="1" sqref="A1:I65536 K1:IV65536 J1:J6 J22 J35 J54:J65536"/>
    <dataValidation type="whole" operator="notEqual" allowBlank="1" showInputMessage="1" showErrorMessage="1" errorTitle="Pogrešan unos" error="Mogu se unijeti samo cjelobrojne vrijednosti." sqref="J23:J27 J29:J31 J7:J11 J13:J18 J40:J44 J36:J38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 J19:J21 J28 J32:J34 J39 J45:J49">
      <formula1>0</formula1>
    </dataValidation>
    <dataValidation type="whole" operator="notEqual" allowBlank="1" showInputMessage="1" showErrorMessage="1" errorTitle="Pogrešan unos" error="Mogu se unijeti samo cjelobrojne pozitivne vrijednosti." sqref="J53">
      <formula1>9999999999</formula1>
    </dataValidation>
  </dataValidations>
  <printOptions/>
  <pageMargins left="0.53" right="0.52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O22" sqref="O22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0.8515625" style="65" bestFit="1" customWidth="1"/>
    <col min="12" max="12" width="10.421875" style="65" hidden="1" customWidth="1"/>
    <col min="13" max="16384" width="9.140625" style="65" customWidth="1"/>
  </cols>
  <sheetData>
    <row r="1" spans="1:12" ht="12.75">
      <c r="A1" s="273" t="s">
        <v>245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4"/>
    </row>
    <row r="2" spans="1:12" ht="15.75">
      <c r="A2" s="35"/>
      <c r="B2" s="63"/>
      <c r="C2" s="258" t="s">
        <v>246</v>
      </c>
      <c r="D2" s="258"/>
      <c r="E2" s="66" t="s">
        <v>319</v>
      </c>
      <c r="F2" s="36" t="s">
        <v>215</v>
      </c>
      <c r="G2" s="259" t="s">
        <v>338</v>
      </c>
      <c r="H2" s="260"/>
      <c r="I2" s="63"/>
      <c r="J2" s="63"/>
      <c r="K2" s="63"/>
      <c r="L2" s="67"/>
    </row>
    <row r="3" spans="1:11" ht="23.25">
      <c r="A3" s="261" t="s">
        <v>39</v>
      </c>
      <c r="B3" s="261"/>
      <c r="C3" s="261"/>
      <c r="D3" s="261"/>
      <c r="E3" s="261"/>
      <c r="F3" s="261"/>
      <c r="G3" s="261"/>
      <c r="H3" s="261"/>
      <c r="I3" s="70" t="s">
        <v>269</v>
      </c>
      <c r="J3" s="71" t="s">
        <v>124</v>
      </c>
      <c r="K3" s="71" t="s">
        <v>125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73">
        <v>2</v>
      </c>
      <c r="J4" s="72" t="s">
        <v>247</v>
      </c>
      <c r="K4" s="72" t="s">
        <v>248</v>
      </c>
    </row>
    <row r="5" spans="1:11" ht="12.75">
      <c r="A5" s="263" t="s">
        <v>249</v>
      </c>
      <c r="B5" s="264"/>
      <c r="C5" s="264"/>
      <c r="D5" s="264"/>
      <c r="E5" s="264"/>
      <c r="F5" s="264"/>
      <c r="G5" s="264"/>
      <c r="H5" s="264"/>
      <c r="I5" s="37">
        <v>1</v>
      </c>
      <c r="J5" s="38">
        <v>1130756740</v>
      </c>
      <c r="K5" s="38">
        <v>1310805070</v>
      </c>
    </row>
    <row r="6" spans="1:11" ht="12.75">
      <c r="A6" s="263" t="s">
        <v>250</v>
      </c>
      <c r="B6" s="264"/>
      <c r="C6" s="264"/>
      <c r="D6" s="264"/>
      <c r="E6" s="264"/>
      <c r="F6" s="264"/>
      <c r="G6" s="264"/>
      <c r="H6" s="264"/>
      <c r="I6" s="37">
        <v>2</v>
      </c>
      <c r="J6" s="39">
        <v>719579</v>
      </c>
      <c r="K6" s="39">
        <v>719579</v>
      </c>
    </row>
    <row r="7" spans="1:11" ht="12.75">
      <c r="A7" s="263" t="s">
        <v>251</v>
      </c>
      <c r="B7" s="264"/>
      <c r="C7" s="264"/>
      <c r="D7" s="264"/>
      <c r="E7" s="264"/>
      <c r="F7" s="264"/>
      <c r="G7" s="264"/>
      <c r="H7" s="264"/>
      <c r="I7" s="37">
        <v>3</v>
      </c>
      <c r="J7" s="39">
        <v>515654171</v>
      </c>
      <c r="K7" s="39">
        <v>512503268</v>
      </c>
    </row>
    <row r="8" spans="1:11" ht="12.75">
      <c r="A8" s="263" t="s">
        <v>252</v>
      </c>
      <c r="B8" s="264"/>
      <c r="C8" s="264"/>
      <c r="D8" s="264"/>
      <c r="E8" s="264"/>
      <c r="F8" s="264"/>
      <c r="G8" s="264"/>
      <c r="H8" s="264"/>
      <c r="I8" s="37">
        <v>4</v>
      </c>
      <c r="J8" s="39">
        <v>364682468</v>
      </c>
      <c r="K8" s="39">
        <v>307848561</v>
      </c>
    </row>
    <row r="9" spans="1:11" ht="12.75">
      <c r="A9" s="263" t="s">
        <v>253</v>
      </c>
      <c r="B9" s="264"/>
      <c r="C9" s="264"/>
      <c r="D9" s="264"/>
      <c r="E9" s="264"/>
      <c r="F9" s="264"/>
      <c r="G9" s="264"/>
      <c r="H9" s="264"/>
      <c r="I9" s="37">
        <v>5</v>
      </c>
      <c r="J9" s="39">
        <v>163695377</v>
      </c>
      <c r="K9" s="39">
        <v>50465311</v>
      </c>
    </row>
    <row r="10" spans="1:11" ht="12.75">
      <c r="A10" s="263" t="s">
        <v>254</v>
      </c>
      <c r="B10" s="264"/>
      <c r="C10" s="264"/>
      <c r="D10" s="264"/>
      <c r="E10" s="264"/>
      <c r="F10" s="264"/>
      <c r="G10" s="264"/>
      <c r="H10" s="264"/>
      <c r="I10" s="37">
        <v>6</v>
      </c>
      <c r="J10" s="39">
        <v>0</v>
      </c>
      <c r="K10" s="39">
        <v>0</v>
      </c>
    </row>
    <row r="11" spans="1:11" ht="12.75">
      <c r="A11" s="263" t="s">
        <v>255</v>
      </c>
      <c r="B11" s="264"/>
      <c r="C11" s="264"/>
      <c r="D11" s="264"/>
      <c r="E11" s="264"/>
      <c r="F11" s="264"/>
      <c r="G11" s="264"/>
      <c r="H11" s="264"/>
      <c r="I11" s="37">
        <v>7</v>
      </c>
      <c r="J11" s="39">
        <v>0</v>
      </c>
      <c r="K11" s="39">
        <v>0</v>
      </c>
    </row>
    <row r="12" spans="1:11" ht="12.75">
      <c r="A12" s="263" t="s">
        <v>256</v>
      </c>
      <c r="B12" s="264"/>
      <c r="C12" s="264"/>
      <c r="D12" s="264"/>
      <c r="E12" s="264"/>
      <c r="F12" s="264"/>
      <c r="G12" s="264"/>
      <c r="H12" s="264"/>
      <c r="I12" s="37">
        <v>8</v>
      </c>
      <c r="J12" s="39">
        <v>0</v>
      </c>
      <c r="K12" s="39">
        <v>0</v>
      </c>
    </row>
    <row r="13" spans="1:11" ht="12.75">
      <c r="A13" s="263" t="s">
        <v>257</v>
      </c>
      <c r="B13" s="264"/>
      <c r="C13" s="264"/>
      <c r="D13" s="264"/>
      <c r="E13" s="264"/>
      <c r="F13" s="264"/>
      <c r="G13" s="264"/>
      <c r="H13" s="264"/>
      <c r="I13" s="37">
        <v>9</v>
      </c>
      <c r="J13" s="39">
        <v>0</v>
      </c>
      <c r="K13" s="39">
        <v>0</v>
      </c>
    </row>
    <row r="14" spans="1:12" ht="12.75">
      <c r="A14" s="265" t="s">
        <v>258</v>
      </c>
      <c r="B14" s="266"/>
      <c r="C14" s="266"/>
      <c r="D14" s="266"/>
      <c r="E14" s="266"/>
      <c r="F14" s="266"/>
      <c r="G14" s="266"/>
      <c r="H14" s="266"/>
      <c r="I14" s="37">
        <v>10</v>
      </c>
      <c r="J14" s="68">
        <f>SUM(J5:J13)</f>
        <v>2175508335</v>
      </c>
      <c r="K14" s="68">
        <f>SUM(K5:K13)</f>
        <v>2182341789</v>
      </c>
      <c r="L14" s="125"/>
    </row>
    <row r="15" spans="1:11" ht="12.75">
      <c r="A15" s="263" t="s">
        <v>259</v>
      </c>
      <c r="B15" s="264"/>
      <c r="C15" s="264"/>
      <c r="D15" s="264"/>
      <c r="E15" s="264"/>
      <c r="F15" s="264"/>
      <c r="G15" s="264"/>
      <c r="H15" s="264"/>
      <c r="I15" s="37">
        <v>11</v>
      </c>
      <c r="J15" s="39">
        <v>-14870</v>
      </c>
      <c r="K15" s="39">
        <v>-7686</v>
      </c>
    </row>
    <row r="16" spans="1:11" ht="12.75">
      <c r="A16" s="263" t="s">
        <v>260</v>
      </c>
      <c r="B16" s="264"/>
      <c r="C16" s="264"/>
      <c r="D16" s="264"/>
      <c r="E16" s="264"/>
      <c r="F16" s="264"/>
      <c r="G16" s="264"/>
      <c r="H16" s="264"/>
      <c r="I16" s="37">
        <v>12</v>
      </c>
      <c r="J16" s="39">
        <v>0</v>
      </c>
      <c r="K16" s="39">
        <v>0</v>
      </c>
    </row>
    <row r="17" spans="1:11" ht="12.75">
      <c r="A17" s="263" t="s">
        <v>261</v>
      </c>
      <c r="B17" s="264"/>
      <c r="C17" s="264"/>
      <c r="D17" s="264"/>
      <c r="E17" s="264"/>
      <c r="F17" s="264"/>
      <c r="G17" s="264"/>
      <c r="H17" s="264"/>
      <c r="I17" s="37">
        <v>13</v>
      </c>
      <c r="J17" s="39">
        <v>0</v>
      </c>
      <c r="K17" s="39">
        <v>0</v>
      </c>
    </row>
    <row r="18" spans="1:11" ht="12.75">
      <c r="A18" s="263" t="s">
        <v>262</v>
      </c>
      <c r="B18" s="264"/>
      <c r="C18" s="264"/>
      <c r="D18" s="264"/>
      <c r="E18" s="264"/>
      <c r="F18" s="264"/>
      <c r="G18" s="264"/>
      <c r="H18" s="264"/>
      <c r="I18" s="37">
        <v>14</v>
      </c>
      <c r="J18" s="39">
        <v>0</v>
      </c>
      <c r="K18" s="39">
        <v>0</v>
      </c>
    </row>
    <row r="19" spans="1:11" ht="12.75">
      <c r="A19" s="263" t="s">
        <v>263</v>
      </c>
      <c r="B19" s="264"/>
      <c r="C19" s="264"/>
      <c r="D19" s="264"/>
      <c r="E19" s="264"/>
      <c r="F19" s="264"/>
      <c r="G19" s="264"/>
      <c r="H19" s="264"/>
      <c r="I19" s="37">
        <v>15</v>
      </c>
      <c r="J19" s="39">
        <v>-183487</v>
      </c>
      <c r="K19" s="39">
        <v>0</v>
      </c>
    </row>
    <row r="20" spans="1:11" ht="12.75">
      <c r="A20" s="263" t="s">
        <v>264</v>
      </c>
      <c r="B20" s="264"/>
      <c r="C20" s="264"/>
      <c r="D20" s="264"/>
      <c r="E20" s="264"/>
      <c r="F20" s="264"/>
      <c r="G20" s="264"/>
      <c r="H20" s="264"/>
      <c r="I20" s="37">
        <v>16</v>
      </c>
      <c r="J20" s="39">
        <v>107764001</v>
      </c>
      <c r="K20" s="39">
        <v>6841140</v>
      </c>
    </row>
    <row r="21" spans="1:11" ht="12.75">
      <c r="A21" s="265" t="s">
        <v>265</v>
      </c>
      <c r="B21" s="266"/>
      <c r="C21" s="266"/>
      <c r="D21" s="266"/>
      <c r="E21" s="266"/>
      <c r="F21" s="266"/>
      <c r="G21" s="266"/>
      <c r="H21" s="266"/>
      <c r="I21" s="37">
        <v>17</v>
      </c>
      <c r="J21" s="69">
        <f>SUM(J15:J20)</f>
        <v>107565644</v>
      </c>
      <c r="K21" s="69">
        <f>SUM(K15:K20)</f>
        <v>6833454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3" ht="12.75">
      <c r="A23" s="267" t="s">
        <v>266</v>
      </c>
      <c r="B23" s="268"/>
      <c r="C23" s="268"/>
      <c r="D23" s="268"/>
      <c r="E23" s="268"/>
      <c r="F23" s="268"/>
      <c r="G23" s="268"/>
      <c r="H23" s="268"/>
      <c r="I23" s="40">
        <v>18</v>
      </c>
      <c r="J23" s="38">
        <v>98945508</v>
      </c>
      <c r="K23" s="38">
        <v>8803597</v>
      </c>
      <c r="L23" s="125"/>
      <c r="M23" s="125"/>
    </row>
    <row r="24" spans="1:11" ht="17.25" customHeight="1">
      <c r="A24" s="269" t="s">
        <v>267</v>
      </c>
      <c r="B24" s="270"/>
      <c r="C24" s="270"/>
      <c r="D24" s="270"/>
      <c r="E24" s="270"/>
      <c r="F24" s="270"/>
      <c r="G24" s="270"/>
      <c r="H24" s="270"/>
      <c r="I24" s="41">
        <v>19</v>
      </c>
      <c r="J24" s="69">
        <v>8620136</v>
      </c>
      <c r="K24" s="69">
        <v>-1970143</v>
      </c>
    </row>
    <row r="25" spans="1:11" ht="30" customHeight="1">
      <c r="A25" s="271" t="s">
        <v>268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110" zoomScaleSheetLayoutView="110" zoomScalePageLayoutView="0" workbookViewId="0" topLeftCell="A13">
      <selection activeCell="P32" sqref="P32"/>
    </sheetView>
  </sheetViews>
  <sheetFormatPr defaultColWidth="9.140625" defaultRowHeight="12.75"/>
  <cols>
    <col min="10" max="10" width="11.00390625" style="0" customWidth="1"/>
  </cols>
  <sheetData>
    <row r="1" spans="1:10" ht="12.75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279" t="s">
        <v>320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280" t="s">
        <v>321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2.75" customHeight="1">
      <c r="A6" s="115" t="s">
        <v>322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2.75" customHeight="1">
      <c r="A7" s="115"/>
      <c r="B7" s="116" t="s">
        <v>323</v>
      </c>
      <c r="C7" s="115"/>
      <c r="D7" s="115"/>
      <c r="E7" s="115"/>
      <c r="F7" s="115"/>
      <c r="G7" s="115"/>
      <c r="H7" s="115"/>
      <c r="I7" s="115"/>
      <c r="J7" s="115"/>
    </row>
    <row r="8" spans="1:10" ht="12.75" customHeight="1">
      <c r="A8" s="115"/>
      <c r="B8" s="116"/>
      <c r="C8" s="115"/>
      <c r="D8" s="115"/>
      <c r="E8" s="115"/>
      <c r="F8" s="115"/>
      <c r="G8" s="115"/>
      <c r="H8" s="115"/>
      <c r="I8" s="115"/>
      <c r="J8" s="115"/>
    </row>
    <row r="9" spans="1:10" ht="12.75" customHeight="1">
      <c r="A9" s="115" t="s">
        <v>324</v>
      </c>
      <c r="B9" s="116"/>
      <c r="C9" s="115"/>
      <c r="D9" s="115"/>
      <c r="E9" s="115"/>
      <c r="F9" s="115"/>
      <c r="G9" s="115"/>
      <c r="H9" s="115"/>
      <c r="I9" s="115"/>
      <c r="J9" s="115"/>
    </row>
    <row r="10" spans="1:10" ht="12.75" customHeight="1">
      <c r="A10" s="115"/>
      <c r="B10" s="116" t="s">
        <v>347</v>
      </c>
      <c r="C10" s="115"/>
      <c r="D10" s="115"/>
      <c r="E10" s="115"/>
      <c r="F10" s="115"/>
      <c r="G10" s="115"/>
      <c r="H10" s="115"/>
      <c r="I10" s="115"/>
      <c r="J10" s="115"/>
    </row>
    <row r="11" spans="1:10" ht="12.75">
      <c r="A11" s="115"/>
      <c r="B11" s="116" t="s">
        <v>372</v>
      </c>
      <c r="C11" s="115"/>
      <c r="D11" s="115"/>
      <c r="E11" s="115"/>
      <c r="F11" s="115"/>
      <c r="G11" s="115"/>
      <c r="H11" s="115"/>
      <c r="I11" s="115"/>
      <c r="J11" s="115"/>
    </row>
    <row r="12" spans="1:10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17" t="s">
        <v>325</v>
      </c>
      <c r="B13" s="118"/>
      <c r="C13" s="118"/>
      <c r="D13" s="118"/>
      <c r="E13" s="113"/>
      <c r="F13" s="113"/>
      <c r="G13" s="113"/>
      <c r="H13" s="113"/>
      <c r="I13" s="113"/>
      <c r="J13" s="113"/>
    </row>
    <row r="14" spans="1:10" ht="12.75">
      <c r="A14" s="117"/>
      <c r="B14" s="118" t="s">
        <v>345</v>
      </c>
      <c r="C14" s="118"/>
      <c r="D14" s="118"/>
      <c r="E14" s="113"/>
      <c r="F14" s="113"/>
      <c r="G14" s="113"/>
      <c r="H14" s="113"/>
      <c r="I14" s="113"/>
      <c r="J14" s="113"/>
    </row>
    <row r="15" spans="1:10" ht="12.75">
      <c r="A15" s="117"/>
      <c r="B15" s="118"/>
      <c r="C15" s="118"/>
      <c r="D15" s="118"/>
      <c r="E15" s="113"/>
      <c r="F15" s="113"/>
      <c r="G15" s="113"/>
      <c r="H15" s="113"/>
      <c r="I15" s="113"/>
      <c r="J15" s="113"/>
    </row>
    <row r="16" spans="1:10" ht="12.75">
      <c r="A16" s="119" t="s">
        <v>326</v>
      </c>
      <c r="B16" s="120"/>
      <c r="C16" s="120"/>
      <c r="D16" s="120"/>
      <c r="E16" s="120"/>
      <c r="F16" s="120"/>
      <c r="G16" s="120"/>
      <c r="H16" s="120"/>
      <c r="I16" s="120"/>
      <c r="J16" s="120"/>
    </row>
    <row r="17" spans="1:10" ht="12.75">
      <c r="A17" s="120"/>
      <c r="B17" s="120" t="s">
        <v>327</v>
      </c>
      <c r="C17" s="120"/>
      <c r="D17" s="120"/>
      <c r="E17" s="120"/>
      <c r="F17" s="120"/>
      <c r="G17" s="120"/>
      <c r="H17" s="120"/>
      <c r="I17" s="120"/>
      <c r="J17" s="120"/>
    </row>
    <row r="18" spans="1:10" ht="12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0" ht="12.75">
      <c r="A19" s="119" t="s">
        <v>328</v>
      </c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ht="12.75">
      <c r="A20" s="120"/>
      <c r="B20" s="120" t="s">
        <v>329</v>
      </c>
      <c r="C20" s="120"/>
      <c r="D20" s="120"/>
      <c r="E20" s="120"/>
      <c r="F20" s="120"/>
      <c r="G20" s="120"/>
      <c r="H20" s="120"/>
      <c r="I20" s="120"/>
      <c r="J20" s="120"/>
    </row>
    <row r="21" spans="1:10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ht="12.75">
      <c r="A22" s="119" t="s">
        <v>330</v>
      </c>
      <c r="B22" s="120"/>
      <c r="C22" s="120"/>
      <c r="D22" s="120"/>
      <c r="E22" s="120"/>
      <c r="F22" s="120"/>
      <c r="G22" s="120"/>
      <c r="H22" s="120"/>
      <c r="I22" s="120"/>
      <c r="J22" s="120"/>
    </row>
    <row r="23" spans="1:10" ht="12.75">
      <c r="A23" s="120"/>
      <c r="B23" s="120" t="s">
        <v>348</v>
      </c>
      <c r="C23" s="120"/>
      <c r="D23" s="120"/>
      <c r="E23" s="120"/>
      <c r="F23" s="120"/>
      <c r="G23" s="120"/>
      <c r="H23" s="120"/>
      <c r="I23" s="120"/>
      <c r="J23" s="120"/>
    </row>
    <row r="24" spans="1:10" ht="12.75">
      <c r="A24" s="120"/>
      <c r="B24" s="120" t="s">
        <v>349</v>
      </c>
      <c r="C24" s="120"/>
      <c r="D24" s="120"/>
      <c r="E24" s="120"/>
      <c r="F24" s="120"/>
      <c r="G24" s="120"/>
      <c r="H24" s="120"/>
      <c r="I24" s="120"/>
      <c r="J24" s="121"/>
    </row>
    <row r="25" spans="1:10" ht="12.75">
      <c r="A25" s="122"/>
      <c r="B25" s="120" t="s">
        <v>351</v>
      </c>
      <c r="C25" s="120"/>
      <c r="D25" s="120"/>
      <c r="E25" s="120"/>
      <c r="F25" s="120"/>
      <c r="G25" s="120"/>
      <c r="H25" s="120"/>
      <c r="I25" s="120"/>
      <c r="J25" s="120"/>
    </row>
    <row r="26" spans="1:10" ht="12.75">
      <c r="A26" s="122"/>
      <c r="B26" s="120" t="s">
        <v>350</v>
      </c>
      <c r="C26" s="120"/>
      <c r="D26" s="120"/>
      <c r="E26" s="120"/>
      <c r="F26" s="120"/>
      <c r="G26" s="120"/>
      <c r="H26" s="120"/>
      <c r="I26" s="120"/>
      <c r="J26" s="120"/>
    </row>
    <row r="27" spans="1:10" ht="12.75">
      <c r="A27" s="122"/>
      <c r="B27" s="122" t="s">
        <v>364</v>
      </c>
      <c r="C27" s="122"/>
      <c r="D27" s="122"/>
      <c r="E27" s="122"/>
      <c r="F27" s="122"/>
      <c r="G27" s="122"/>
      <c r="H27" s="122"/>
      <c r="I27" s="122"/>
      <c r="J27" s="122"/>
    </row>
    <row r="28" spans="1:10" ht="12.75">
      <c r="A28" s="122"/>
      <c r="B28" s="122" t="s">
        <v>365</v>
      </c>
      <c r="C28" s="122"/>
      <c r="D28" s="122"/>
      <c r="E28" s="122"/>
      <c r="F28" s="122"/>
      <c r="G28" s="122"/>
      <c r="H28" s="122"/>
      <c r="I28" s="122"/>
      <c r="J28" s="122"/>
    </row>
    <row r="29" spans="1:10" ht="12.75">
      <c r="A29" s="122"/>
      <c r="B29" s="122" t="s">
        <v>366</v>
      </c>
      <c r="C29" s="122"/>
      <c r="D29" s="122"/>
      <c r="E29" s="122"/>
      <c r="F29" s="122"/>
      <c r="G29" s="122"/>
      <c r="H29" s="122"/>
      <c r="I29" s="122"/>
      <c r="J29" s="122"/>
    </row>
    <row r="30" spans="1:10" ht="12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0" ht="12.75">
      <c r="A31" s="123" t="s">
        <v>331</v>
      </c>
      <c r="B31" s="122"/>
      <c r="C31" s="122"/>
      <c r="D31" s="122"/>
      <c r="E31" s="122"/>
      <c r="F31" s="122"/>
      <c r="G31" s="122"/>
      <c r="H31" s="122"/>
      <c r="I31" s="122"/>
      <c r="J31" s="122"/>
    </row>
    <row r="32" spans="1:10" ht="12.75">
      <c r="A32" s="122"/>
      <c r="B32" s="122" t="s">
        <v>362</v>
      </c>
      <c r="C32" s="122"/>
      <c r="D32" s="122"/>
      <c r="E32" s="122"/>
      <c r="F32" s="122"/>
      <c r="G32" s="122"/>
      <c r="H32" s="122"/>
      <c r="I32" s="122"/>
      <c r="J32" s="122"/>
    </row>
    <row r="33" spans="1:10" ht="12.75">
      <c r="A33" s="122"/>
      <c r="B33" s="122" t="s">
        <v>363</v>
      </c>
      <c r="C33" s="122"/>
      <c r="D33" s="122"/>
      <c r="E33" s="122"/>
      <c r="F33" s="122"/>
      <c r="G33" s="122"/>
      <c r="H33" s="122"/>
      <c r="I33" s="122"/>
      <c r="J33" s="122"/>
    </row>
    <row r="34" spans="1:10" ht="12.75">
      <c r="A34" s="122"/>
      <c r="B34" s="122"/>
      <c r="C34" s="122"/>
      <c r="D34" s="122"/>
      <c r="E34" s="122"/>
      <c r="F34" s="122"/>
      <c r="G34" s="122"/>
      <c r="H34" s="122"/>
      <c r="I34" s="122"/>
      <c r="J34" s="122"/>
    </row>
    <row r="35" spans="1:10" ht="12.75">
      <c r="A35" s="123" t="s">
        <v>332</v>
      </c>
      <c r="B35" s="122"/>
      <c r="C35" s="122"/>
      <c r="D35" s="122"/>
      <c r="E35" s="122"/>
      <c r="F35" s="122"/>
      <c r="G35" s="122"/>
      <c r="H35" s="122"/>
      <c r="I35" s="122"/>
      <c r="J35" s="122"/>
    </row>
    <row r="36" spans="1:10" ht="12.75">
      <c r="A36" s="122"/>
      <c r="B36" s="122" t="s">
        <v>346</v>
      </c>
      <c r="C36" s="122"/>
      <c r="D36" s="122"/>
      <c r="E36" s="122"/>
      <c r="F36" s="122"/>
      <c r="G36" s="122"/>
      <c r="H36" s="122"/>
      <c r="I36" s="122"/>
      <c r="J36" s="122"/>
    </row>
    <row r="37" spans="1:10" ht="12.75">
      <c r="A37" s="122"/>
      <c r="B37" s="122" t="s">
        <v>352</v>
      </c>
      <c r="C37" s="122"/>
      <c r="D37" s="122"/>
      <c r="E37" s="122"/>
      <c r="F37" s="122"/>
      <c r="G37" s="122"/>
      <c r="H37" s="122"/>
      <c r="I37" s="122"/>
      <c r="J37" s="122"/>
    </row>
    <row r="38" spans="1:10" ht="12.75">
      <c r="A38" s="122"/>
      <c r="B38" s="122" t="s">
        <v>353</v>
      </c>
      <c r="C38" s="122"/>
      <c r="D38" s="122"/>
      <c r="E38" s="122"/>
      <c r="F38" s="122"/>
      <c r="G38" s="122"/>
      <c r="H38" s="122"/>
      <c r="I38" s="122"/>
      <c r="J38" s="122"/>
    </row>
    <row r="39" spans="1:10" ht="12.75">
      <c r="A39" s="122"/>
      <c r="B39" s="122" t="s">
        <v>354</v>
      </c>
      <c r="C39" s="122"/>
      <c r="D39" s="122"/>
      <c r="E39" s="122"/>
      <c r="F39" s="122"/>
      <c r="G39" s="122"/>
      <c r="H39" s="122"/>
      <c r="I39" s="122"/>
      <c r="J39" s="122"/>
    </row>
    <row r="40" spans="1:10" ht="12.75">
      <c r="A40" s="122"/>
      <c r="B40" s="122"/>
      <c r="C40" s="122"/>
      <c r="D40" s="122"/>
      <c r="E40" s="122"/>
      <c r="F40" s="122"/>
      <c r="G40" s="122"/>
      <c r="H40" s="122"/>
      <c r="I40" s="122"/>
      <c r="J40" s="122"/>
    </row>
    <row r="41" spans="1:10" ht="12.75">
      <c r="A41" s="123" t="s">
        <v>333</v>
      </c>
      <c r="B41" s="122"/>
      <c r="C41" s="122"/>
      <c r="D41" s="122"/>
      <c r="E41" s="122"/>
      <c r="F41" s="122"/>
      <c r="G41" s="122"/>
      <c r="H41" s="122"/>
      <c r="I41" s="122"/>
      <c r="J41" s="122"/>
    </row>
    <row r="42" spans="1:10" ht="12.75">
      <c r="A42" s="122"/>
      <c r="B42" s="122" t="s">
        <v>367</v>
      </c>
      <c r="C42" s="122"/>
      <c r="D42" s="122"/>
      <c r="E42" s="122"/>
      <c r="F42" s="122"/>
      <c r="G42" s="122"/>
      <c r="H42" s="122"/>
      <c r="I42" s="122"/>
      <c r="J42" s="122"/>
    </row>
    <row r="43" spans="1:10" ht="12.75">
      <c r="A43" s="122"/>
      <c r="B43" s="122" t="s">
        <v>368</v>
      </c>
      <c r="C43" s="122"/>
      <c r="D43" s="122"/>
      <c r="E43" s="122"/>
      <c r="F43" s="122"/>
      <c r="G43" s="122"/>
      <c r="H43" s="122"/>
      <c r="I43" s="122"/>
      <c r="J43" s="122"/>
    </row>
    <row r="44" spans="1:10" ht="12.75">
      <c r="A44" s="122"/>
      <c r="B44" s="122" t="s">
        <v>369</v>
      </c>
      <c r="C44" s="122"/>
      <c r="D44" s="122"/>
      <c r="E44" s="122"/>
      <c r="F44" s="122"/>
      <c r="G44" s="122"/>
      <c r="H44" s="122"/>
      <c r="I44" s="122"/>
      <c r="J44" s="122"/>
    </row>
    <row r="45" spans="1:10" ht="12.75">
      <c r="A45" s="122"/>
      <c r="B45" s="122" t="s">
        <v>370</v>
      </c>
      <c r="C45" s="122"/>
      <c r="D45" s="122"/>
      <c r="E45" s="122"/>
      <c r="F45" s="122"/>
      <c r="G45" s="122"/>
      <c r="H45" s="122"/>
      <c r="I45" s="122"/>
      <c r="J45" s="122"/>
    </row>
    <row r="46" spans="1:10" ht="12.75">
      <c r="A46" s="122"/>
      <c r="B46" s="122" t="s">
        <v>373</v>
      </c>
      <c r="C46" s="122"/>
      <c r="D46" s="122"/>
      <c r="E46" s="122"/>
      <c r="F46" s="122"/>
      <c r="G46" s="122"/>
      <c r="H46" s="122"/>
      <c r="I46" s="122"/>
      <c r="J46" s="122"/>
    </row>
    <row r="47" spans="1:10" ht="12.75">
      <c r="A47" s="122"/>
      <c r="B47" s="122" t="s">
        <v>361</v>
      </c>
      <c r="C47" s="122"/>
      <c r="D47" s="122"/>
      <c r="E47" s="122"/>
      <c r="F47" s="122"/>
      <c r="G47" s="122"/>
      <c r="H47" s="122"/>
      <c r="I47" s="122"/>
      <c r="J47" s="122"/>
    </row>
    <row r="48" spans="1:10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</row>
    <row r="49" spans="1:10" ht="12.75">
      <c r="A49" s="123" t="s">
        <v>334</v>
      </c>
      <c r="B49" s="122"/>
      <c r="C49" s="122"/>
      <c r="D49" s="122"/>
      <c r="E49" s="122"/>
      <c r="F49" s="122"/>
      <c r="G49" s="122"/>
      <c r="H49" s="122"/>
      <c r="I49" s="122"/>
      <c r="J49" s="122"/>
    </row>
    <row r="50" spans="1:10" ht="12.75">
      <c r="A50" s="122"/>
      <c r="B50" s="122" t="s">
        <v>339</v>
      </c>
      <c r="C50" s="122"/>
      <c r="D50" s="122"/>
      <c r="E50" s="124"/>
      <c r="F50" s="124"/>
      <c r="G50" s="124"/>
      <c r="H50" s="124"/>
      <c r="I50" s="124"/>
      <c r="J50" s="124"/>
    </row>
    <row r="51" spans="1:10" ht="12.75">
      <c r="A51" s="122"/>
      <c r="B51" s="122" t="s">
        <v>355</v>
      </c>
      <c r="C51" s="122"/>
      <c r="D51" s="122"/>
      <c r="E51" s="124"/>
      <c r="F51" s="124"/>
      <c r="G51" s="124"/>
      <c r="H51" s="124"/>
      <c r="I51" s="124"/>
      <c r="J51" s="124"/>
    </row>
    <row r="52" spans="1:10" ht="12.75">
      <c r="A52" s="122"/>
      <c r="B52" s="122"/>
      <c r="C52" s="122"/>
      <c r="D52" s="122"/>
      <c r="E52" s="124"/>
      <c r="F52" s="124"/>
      <c r="G52" s="124"/>
      <c r="H52" s="124"/>
      <c r="I52" s="124"/>
      <c r="J52" s="124"/>
    </row>
    <row r="53" spans="1:10" ht="12.75">
      <c r="A53" s="123" t="s">
        <v>335</v>
      </c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ht="12.75">
      <c r="A54" s="123"/>
      <c r="B54" s="124" t="s">
        <v>356</v>
      </c>
      <c r="C54" s="122"/>
      <c r="D54" s="122"/>
      <c r="E54" s="122"/>
      <c r="F54" s="122"/>
      <c r="G54" s="122"/>
      <c r="H54" s="122"/>
      <c r="I54" s="122"/>
      <c r="J54" s="122"/>
    </row>
    <row r="55" spans="1:10" ht="12.75">
      <c r="A55" s="123"/>
      <c r="B55" s="124" t="s">
        <v>357</v>
      </c>
      <c r="C55" s="122"/>
      <c r="D55" s="122"/>
      <c r="E55" s="122"/>
      <c r="F55" s="122"/>
      <c r="G55" s="122"/>
      <c r="H55" s="122"/>
      <c r="I55" s="122"/>
      <c r="J55" s="122"/>
    </row>
    <row r="56" spans="1:10" ht="12.75">
      <c r="A56" s="123"/>
      <c r="B56" s="124" t="s">
        <v>360</v>
      </c>
      <c r="C56" s="122"/>
      <c r="D56" s="122"/>
      <c r="E56" s="122"/>
      <c r="F56" s="122"/>
      <c r="G56" s="122"/>
      <c r="H56" s="122"/>
      <c r="I56" s="122"/>
      <c r="J56" s="122"/>
    </row>
    <row r="57" spans="1:10" ht="12.75">
      <c r="A57" s="123"/>
      <c r="B57" s="124" t="s">
        <v>340</v>
      </c>
      <c r="C57" s="124"/>
      <c r="D57" s="124"/>
      <c r="E57" s="124"/>
      <c r="F57" s="124"/>
      <c r="G57" s="124"/>
      <c r="H57" s="124"/>
      <c r="I57" s="124"/>
      <c r="J57" s="124"/>
    </row>
    <row r="58" spans="1:10" ht="12.75">
      <c r="A58" s="123"/>
      <c r="B58" s="124" t="s">
        <v>358</v>
      </c>
      <c r="C58" s="124"/>
      <c r="D58" s="124"/>
      <c r="E58" s="124"/>
      <c r="F58" s="124"/>
      <c r="G58" s="124"/>
      <c r="H58" s="124"/>
      <c r="I58" s="124"/>
      <c r="J58" s="124"/>
    </row>
    <row r="59" spans="1:10" ht="12.75">
      <c r="A59" s="123"/>
      <c r="B59" s="122" t="s">
        <v>359</v>
      </c>
      <c r="C59" s="124"/>
      <c r="D59" s="124"/>
      <c r="E59" s="124"/>
      <c r="F59" s="124"/>
      <c r="G59" s="124"/>
      <c r="H59" s="124"/>
      <c r="I59" s="124"/>
      <c r="J59" s="124"/>
    </row>
    <row r="60" spans="1:10" ht="12.75">
      <c r="A60" s="123"/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 ht="12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ht="12.75">
      <c r="A62" s="122"/>
      <c r="C62" s="122"/>
      <c r="D62" s="122"/>
      <c r="E62" s="124"/>
      <c r="F62" s="124"/>
      <c r="G62" s="124"/>
      <c r="H62" s="124"/>
      <c r="I62" s="124"/>
      <c r="J62" s="124"/>
    </row>
    <row r="63" spans="1:10" ht="12.75">
      <c r="A63" s="123"/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10" ht="12.75">
      <c r="A64" s="123"/>
      <c r="B64" s="122"/>
      <c r="C64" s="122"/>
      <c r="D64" s="122"/>
      <c r="E64" s="122"/>
      <c r="F64" s="122"/>
      <c r="G64" s="122"/>
      <c r="H64" s="122"/>
      <c r="I64" s="122"/>
      <c r="J64" s="122"/>
    </row>
    <row r="65" spans="1:10" ht="12.75">
      <c r="A65" s="123"/>
      <c r="B65" s="122"/>
      <c r="C65" s="122"/>
      <c r="D65" s="122"/>
      <c r="E65" s="122"/>
      <c r="F65" s="122"/>
      <c r="G65" s="122"/>
      <c r="H65" s="122"/>
      <c r="I65" s="122"/>
      <c r="J65" s="122"/>
    </row>
    <row r="66" spans="1:10" ht="12.75">
      <c r="A66" s="123"/>
      <c r="B66" s="122"/>
      <c r="C66" s="122"/>
      <c r="D66" s="122"/>
      <c r="E66" s="122"/>
      <c r="F66" s="122"/>
      <c r="G66" s="122"/>
      <c r="H66" s="122"/>
      <c r="I66" s="122"/>
      <c r="J66" s="122"/>
    </row>
    <row r="67" spans="1:10" ht="12.75">
      <c r="A67" s="123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0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</row>
    <row r="70" spans="1:10" ht="12.75">
      <c r="A70" s="122"/>
      <c r="B70" s="122"/>
      <c r="C70" s="122"/>
      <c r="D70" s="122"/>
      <c r="E70" s="122"/>
      <c r="F70" s="122"/>
      <c r="G70" s="122"/>
      <c r="H70" s="122"/>
      <c r="I70" s="122"/>
      <c r="J70" s="122"/>
    </row>
  </sheetData>
  <sheetProtection/>
  <mergeCells count="2">
    <mergeCell ref="A2:J2"/>
    <mergeCell ref="A4:J4"/>
  </mergeCells>
  <printOptions/>
  <pageMargins left="0.55" right="0.56" top="0.64" bottom="0.78" header="0.27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2014-07-24T12:13:21Z</cp:lastPrinted>
  <dcterms:created xsi:type="dcterms:W3CDTF">2008-10-17T11:51:54Z</dcterms:created>
  <dcterms:modified xsi:type="dcterms:W3CDTF">2014-07-24T12:13:53Z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0x010100D752B052B91F1B4180D9E434F08EC6BC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KONCAR-227-10345</vt:lpwstr>
  </property>
  <property fmtid="{D5CDD505-2E9C-101B-9397-08002B2CF9AE}" pid="6" name="_dlc_DocIdItemGuid">
    <vt:lpwstr>cf91e8cc-d6c3-4302-956f-7c1a4b23ca89</vt:lpwstr>
  </property>
  <property fmtid="{D5CDD505-2E9C-101B-9397-08002B2CF9AE}" pid="7" name="_dlc_DocIdUrl">
    <vt:lpwstr>http://koncarintranet/kddintranet/1511/uču/_layouts/DocIdRedir.aspx?ID=KONCAR-227-10345, KONCAR-227-10345</vt:lpwstr>
  </property>
</Properties>
</file>