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<sst xmlns="http://schemas.openxmlformats.org/spreadsheetml/2006/main" count="343" uniqueCount="308">
  <si>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</si>
  <si>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</si>
  <si>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</si>
  <si>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</si>
  <si>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</si>
  <si>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</si>
  <si>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</si>
  <si>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</si>
  <si>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</si>
  <si>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</si>
  <si>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</si>
  <si>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</si>
  <si>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</si>
  <si>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</si>
  <si>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</si>
  <si>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</si>
  <si>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</si>
  <si>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</si>
  <si>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</si>
  <si>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</si>
  <si>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</si>
  <si>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</si>
  <si>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</si>
  <si>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</si>
  <si>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</si>
  <si>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</si>
  <si>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</si>
  <si>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</si>
  <si>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</si>
  <si>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</si>
  <si>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</si>
  <si>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</si>
  <si>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</si>
  <si>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</si>
  <si>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</si>
  <si>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</si>
  <si>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</si>
  <si>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</si>
  <si>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</si>
  <si>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</si>
  <si>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</si>
  <si>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</si>
  <si>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</si>
  <si>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</si>
  <si>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</si>
  <si>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</si>
  <si>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</si>
  <si>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</si>
  <si>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</si>
  <si>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</si>
  <si>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</si>
  <si>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</si>
  <si>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</si>
  <si>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</si>
  <si>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</si>
  <si>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</si>
  <si>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</si>
  <si>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</si>
  <si>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</si>
  <si>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</si>
  <si>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</si>
  <si>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</si>
  <si>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</si>
  <si>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</si>
  <si>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</si>
  <si>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</si>
  <si>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</si>
  <si>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</si>
  <si>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</si>
  <si>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</si>
  <si>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</si>
  <si>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</si>
  <si>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</si>
  <si>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</si>
  <si>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</si>
  <si>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</si>
  <si>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</si>
  <si>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</si>
  <si>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</si>
  <si>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</si>
  <si>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</si>
  <si>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</si>
  <si>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</si>
  <si>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</si>
  <si>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</si>
  <si>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</si>
  <si>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</si>
  <si>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</si>
  <si>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</si>
  <si>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</si>
  <si>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</si>
  <si>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</si>
  <si>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</si>
  <si>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</si>
  <si>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</si>
  <si>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</si>
  <si>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</si>
  <si>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</si>
  <si>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</si>
  <si>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</si>
  <si>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</si>
  <si>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</si>
  <si>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</si>
  <si>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</si>
  <si>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</si>
  <si>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</si>
  <si>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</si>
  <si>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</si>
  <si>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</si>
  <si>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</si>
  <si>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</si>
  <si>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</si>
  <si>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</si>
  <si>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</si>
  <si>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</si>
  <si>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</si>
  <si>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</si>
  <si>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</si>
  <si>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</si>
  <si>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</si>
  <si>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</si>
  <si>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</si>
  <si>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</si>
  <si>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</si>
  <si>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</si>
  <si>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</si>
  <si>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</si>
  <si>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</si>
  <si>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</si>
  <si>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</si>
  <si>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</si>
  <si>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</si>
  <si>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</si>
  <si>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</si>
  <si>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</si>
  <si>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</si>
  <si>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</si>
  <si>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</si>
  <si>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</si>
  <si>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</si>
  <si>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</si>
  <si>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</si>
  <si>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</si>
  <si>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</si>
  <si>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</si>
  <si>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</si>
  <si>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</si>
  <si>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</si>
  <si>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</si>
  <si>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</si>
  <si>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</si>
  <si>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</si>
  <si>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</si>
  <si>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</si>
  <si>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</si>
  <si>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</si>
  <si>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</si>
  <si>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</si>
  <si>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</si>
  <si>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</si>
  <si>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</si>
  <si>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</si>
  <si>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</si>
  <si>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</si>
  <si>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</si>
  <si>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</si>
  <si>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</si>
  <si>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</si>
  <si>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</si>
  <si>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</si>
  <si>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</si>
  <si>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</si>
  <si>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</si>
  <si>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</si>
  <si>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</si>
  <si>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</si>
  <si>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</si>
  <si>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</si>
  <si>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</si>
  <si>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</si>
  <si>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</si>
  <si>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</si>
  <si>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</si>
  <si>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</si>
  <si>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</si>
  <si>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</si>
  <si>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</si>
  <si>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</si>
  <si>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</si>
  <si>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</si>
  <si>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</si>
  <si>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</si>
  <si>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</si>
  <si>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</si>
  <si>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</si>
  <si>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</si>
  <si>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</si>
  <si>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</si>
  <si>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</si>
  <si>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</si>
  <si>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</si>
  <si>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</si>
  <si>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</si>
  <si>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</si>
  <si>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</si>
  <si>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</si>
  <si>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</si>
  <si>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</si>
  <si>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</si>
  <si>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</si>
  <si>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</si>
  <si>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</si>
  <si>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</si>
  <si>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</si>
  <si>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</si>
  <si>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</si>
  <si>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</si>
  <si>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</si>
  <si>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</si>
  <si>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</si>
  <si>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</si>
  <si>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</si>
  <si>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</si>
  <si>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</si>
  <si>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</si>
  <si>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</si>
  <si>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</si>
  <si>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</si>
  <si>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</si>
  <si>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</si>
  <si>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</si>
  <si>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</si>
  <si>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</si>
  <si>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</si>
  <si>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</si>
  <si>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</si>
  <si>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</si>
  <si>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</si>
  <si>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</si>
  <si>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</si>
  <si>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</si>
  <si>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</si>
  <si>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</si>
  <si>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</si>
  <si>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</si>
  <si>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</si>
  <si>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</si>
  <si>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</si>
  <si>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</si>
  <si>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</si>
  <si>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</si>
  <si>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</si>
  <si>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</si>
  <si>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</si>
  <si>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</si>
  <si>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</si>
  <si>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</si>
  <si>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</si>
  <si>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</si>
  <si>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</si>
  <si>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</si>
  <si>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</si>
  <si>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</si>
  <si>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</si>
  <si>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</si>
  <si>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</si>
  <si>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</si>
  <si>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</si>
  <si>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</si>
  <si>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</si>
  <si>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</si>
  <si>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</si>
  <si>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</si>
  <si>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</si>
  <si>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</si>
  <si>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</si>
  <si>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</si>
  <si>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</si>
  <si>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</si>
  <si>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</si>
  <si>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</si>
  <si>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</si>
  <si>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</si>
  <si>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</si>
  <si>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</si>
  <si>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</si>
  <si>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</si>
  <si>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</si>
  <si>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03282635</t>
  </si>
  <si>
    <t>080040936</t>
  </si>
  <si>
    <t>45050126417</t>
  </si>
  <si>
    <t>KONČAR-ELEKTROINDUSTRIJA d.d.</t>
  </si>
  <si>
    <t>ZAGREB</t>
  </si>
  <si>
    <t>FALLEROVO ŠETALIŠTE 22</t>
  </si>
  <si>
    <t>koncar.finance@koncar.hr</t>
  </si>
  <si>
    <t>www.koncar.hr</t>
  </si>
  <si>
    <t>NE</t>
  </si>
  <si>
    <t>2711</t>
  </si>
  <si>
    <t>ILIĆ VESNA</t>
  </si>
  <si>
    <t>01 3667 183</t>
  </si>
  <si>
    <t>01 3667 177</t>
  </si>
  <si>
    <t>vesna.ilic@koncar.hr</t>
  </si>
  <si>
    <t>BAGO DARINKO</t>
  </si>
  <si>
    <t>GRAD ZAGREB</t>
  </si>
  <si>
    <t>Obveznik: KONČAR-ELEKTROINDUSTRIJA d.d.</t>
  </si>
  <si>
    <t>01.01.2014.</t>
  </si>
  <si>
    <t>31.03.2014.</t>
  </si>
  <si>
    <t>u razdoblju 01.01.2014.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</si>
</sst>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2" t="s">
        <v>213</v>
      </c>
      <c r="B1" s="173"/>
      <c r="C1" s="173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29" t="s">
        <v>214</v>
      </c>
      <c r="B2" s="130"/>
      <c r="C2" s="130"/>
      <c r="D2" s="131"/>
      <c r="E2" s="116" t="s">
        <v>305</v>
      </c>
      <c r="F2" s="12"/>
      <c r="G2" s="13" t="s">
        <v>215</v>
      </c>
      <c r="H2" s="116" t="s">
        <v>306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32" t="s">
        <v>282</v>
      </c>
      <c r="B4" s="133"/>
      <c r="C4" s="133"/>
      <c r="D4" s="133"/>
      <c r="E4" s="133"/>
      <c r="F4" s="133"/>
      <c r="G4" s="133"/>
      <c r="H4" s="133"/>
      <c r="I4" s="134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5" t="s">
        <v>216</v>
      </c>
      <c r="B6" s="136"/>
      <c r="C6" s="127" t="s">
        <v>288</v>
      </c>
      <c r="D6" s="128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37" t="s">
        <v>217</v>
      </c>
      <c r="B8" s="138"/>
      <c r="C8" s="127" t="s">
        <v>289</v>
      </c>
      <c r="D8" s="128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4" t="s">
        <v>218</v>
      </c>
      <c r="B10" s="125"/>
      <c r="C10" s="127" t="s">
        <v>290</v>
      </c>
      <c r="D10" s="128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26"/>
      <c r="B11" s="125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5" t="s">
        <v>219</v>
      </c>
      <c r="B12" s="136"/>
      <c r="C12" s="139" t="s">
        <v>291</v>
      </c>
      <c r="D12" s="140"/>
      <c r="E12" s="140"/>
      <c r="F12" s="140"/>
      <c r="G12" s="140"/>
      <c r="H12" s="140"/>
      <c r="I12" s="141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5" t="s">
        <v>220</v>
      </c>
      <c r="B14" s="136"/>
      <c r="C14" s="142">
        <v>10000</v>
      </c>
      <c r="D14" s="143"/>
      <c r="E14" s="16"/>
      <c r="F14" s="139" t="s">
        <v>292</v>
      </c>
      <c r="G14" s="140"/>
      <c r="H14" s="140"/>
      <c r="I14" s="141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5" t="s">
        <v>221</v>
      </c>
      <c r="B16" s="136"/>
      <c r="C16" s="139" t="s">
        <v>293</v>
      </c>
      <c r="D16" s="140"/>
      <c r="E16" s="140"/>
      <c r="F16" s="140"/>
      <c r="G16" s="140"/>
      <c r="H16" s="140"/>
      <c r="I16" s="141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5" t="s">
        <v>222</v>
      </c>
      <c r="B18" s="136"/>
      <c r="C18" s="144" t="s">
        <v>294</v>
      </c>
      <c r="D18" s="145"/>
      <c r="E18" s="145"/>
      <c r="F18" s="145"/>
      <c r="G18" s="145"/>
      <c r="H18" s="145"/>
      <c r="I18" s="146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5" t="s">
        <v>223</v>
      </c>
      <c r="B20" s="136"/>
      <c r="C20" s="144" t="s">
        <v>295</v>
      </c>
      <c r="D20" s="145"/>
      <c r="E20" s="145"/>
      <c r="F20" s="145"/>
      <c r="G20" s="145"/>
      <c r="H20" s="145"/>
      <c r="I20" s="146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5" t="s">
        <v>224</v>
      </c>
      <c r="B22" s="136"/>
      <c r="C22" s="117">
        <v>133</v>
      </c>
      <c r="D22" s="139" t="s">
        <v>292</v>
      </c>
      <c r="E22" s="147"/>
      <c r="F22" s="148"/>
      <c r="G22" s="135"/>
      <c r="H22" s="149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5" t="s">
        <v>225</v>
      </c>
      <c r="B24" s="136"/>
      <c r="C24" s="117">
        <v>21</v>
      </c>
      <c r="D24" s="139" t="s">
        <v>303</v>
      </c>
      <c r="E24" s="147"/>
      <c r="F24" s="147"/>
      <c r="G24" s="148"/>
      <c r="H24" s="51" t="s">
        <v>226</v>
      </c>
      <c r="I24" s="118">
        <v>53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35" t="s">
        <v>227</v>
      </c>
      <c r="B26" s="136"/>
      <c r="C26" s="119" t="s">
        <v>296</v>
      </c>
      <c r="D26" s="25"/>
      <c r="E26" s="33"/>
      <c r="F26" s="24"/>
      <c r="G26" s="150" t="s">
        <v>228</v>
      </c>
      <c r="H26" s="136"/>
      <c r="I26" s="120" t="s">
        <v>297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51" t="s">
        <v>229</v>
      </c>
      <c r="B28" s="152"/>
      <c r="C28" s="153"/>
      <c r="D28" s="153"/>
      <c r="E28" s="154" t="s">
        <v>230</v>
      </c>
      <c r="F28" s="155"/>
      <c r="G28" s="155"/>
      <c r="H28" s="156" t="s">
        <v>231</v>
      </c>
      <c r="I28" s="157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8"/>
      <c r="B30" s="159"/>
      <c r="C30" s="159"/>
      <c r="D30" s="160"/>
      <c r="E30" s="158"/>
      <c r="F30" s="159"/>
      <c r="G30" s="159"/>
      <c r="H30" s="127"/>
      <c r="I30" s="128"/>
      <c r="J30" s="10"/>
      <c r="K30" s="10"/>
      <c r="L30" s="10"/>
    </row>
    <row r="31" spans="1:12" ht="12.75">
      <c r="A31" s="90"/>
      <c r="B31" s="22"/>
      <c r="C31" s="21"/>
      <c r="D31" s="161"/>
      <c r="E31" s="161"/>
      <c r="F31" s="161"/>
      <c r="G31" s="162"/>
      <c r="H31" s="16"/>
      <c r="I31" s="97"/>
      <c r="J31" s="10"/>
      <c r="K31" s="10"/>
      <c r="L31" s="10"/>
    </row>
    <row r="32" spans="1:12" ht="12.75">
      <c r="A32" s="158"/>
      <c r="B32" s="159"/>
      <c r="C32" s="159"/>
      <c r="D32" s="160"/>
      <c r="E32" s="158"/>
      <c r="F32" s="159"/>
      <c r="G32" s="159"/>
      <c r="H32" s="127"/>
      <c r="I32" s="128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8"/>
      <c r="B34" s="159"/>
      <c r="C34" s="159"/>
      <c r="D34" s="160"/>
      <c r="E34" s="158"/>
      <c r="F34" s="159"/>
      <c r="G34" s="159"/>
      <c r="H34" s="127"/>
      <c r="I34" s="128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8"/>
      <c r="B36" s="159"/>
      <c r="C36" s="159"/>
      <c r="D36" s="160"/>
      <c r="E36" s="158"/>
      <c r="F36" s="159"/>
      <c r="G36" s="159"/>
      <c r="H36" s="127"/>
      <c r="I36" s="128"/>
      <c r="J36" s="10"/>
      <c r="K36" s="10"/>
      <c r="L36" s="10"/>
    </row>
    <row r="37" spans="1:12" ht="12.75">
      <c r="A37" s="99"/>
      <c r="B37" s="30"/>
      <c r="C37" s="163"/>
      <c r="D37" s="164"/>
      <c r="E37" s="16"/>
      <c r="F37" s="163"/>
      <c r="G37" s="164"/>
      <c r="H37" s="16"/>
      <c r="I37" s="91"/>
      <c r="J37" s="10"/>
      <c r="K37" s="10"/>
      <c r="L37" s="10"/>
    </row>
    <row r="38" spans="1:12" ht="12.75">
      <c r="A38" s="158"/>
      <c r="B38" s="159"/>
      <c r="C38" s="159"/>
      <c r="D38" s="160"/>
      <c r="E38" s="158"/>
      <c r="F38" s="159"/>
      <c r="G38" s="159"/>
      <c r="H38" s="127"/>
      <c r="I38" s="128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8"/>
      <c r="B40" s="159"/>
      <c r="C40" s="159"/>
      <c r="D40" s="160"/>
      <c r="E40" s="158"/>
      <c r="F40" s="159"/>
      <c r="G40" s="159"/>
      <c r="H40" s="127"/>
      <c r="I40" s="128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4" t="s">
        <v>232</v>
      </c>
      <c r="B44" s="168"/>
      <c r="C44" s="127"/>
      <c r="D44" s="128"/>
      <c r="E44" s="26"/>
      <c r="F44" s="139"/>
      <c r="G44" s="159"/>
      <c r="H44" s="159"/>
      <c r="I44" s="160"/>
      <c r="J44" s="10"/>
      <c r="K44" s="10"/>
      <c r="L44" s="10"/>
    </row>
    <row r="45" spans="1:12" ht="12.75">
      <c r="A45" s="99"/>
      <c r="B45" s="30"/>
      <c r="C45" s="163"/>
      <c r="D45" s="164"/>
      <c r="E45" s="16"/>
      <c r="F45" s="163"/>
      <c r="G45" s="165"/>
      <c r="H45" s="35"/>
      <c r="I45" s="103"/>
      <c r="J45" s="10"/>
      <c r="K45" s="10"/>
      <c r="L45" s="10"/>
    </row>
    <row r="46" spans="1:12" ht="12.75">
      <c r="A46" s="124" t="s">
        <v>233</v>
      </c>
      <c r="B46" s="168"/>
      <c r="C46" s="139" t="s">
        <v>298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0"/>
      <c r="B47" s="22"/>
      <c r="C47" s="21" t="s">
        <v>234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4" t="s">
        <v>235</v>
      </c>
      <c r="B48" s="168"/>
      <c r="C48" s="169" t="s">
        <v>299</v>
      </c>
      <c r="D48" s="170"/>
      <c r="E48" s="171"/>
      <c r="F48" s="16"/>
      <c r="G48" s="51" t="s">
        <v>236</v>
      </c>
      <c r="H48" s="169" t="s">
        <v>300</v>
      </c>
      <c r="I48" s="171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4" t="s">
        <v>222</v>
      </c>
      <c r="B50" s="168"/>
      <c r="C50" s="180" t="s">
        <v>301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5" t="s">
        <v>237</v>
      </c>
      <c r="B52" s="136"/>
      <c r="C52" s="169" t="s">
        <v>302</v>
      </c>
      <c r="D52" s="170"/>
      <c r="E52" s="170"/>
      <c r="F52" s="170"/>
      <c r="G52" s="170"/>
      <c r="H52" s="170"/>
      <c r="I52" s="141"/>
      <c r="J52" s="10"/>
      <c r="K52" s="10"/>
      <c r="L52" s="10"/>
    </row>
    <row r="53" spans="1:12" ht="12.75">
      <c r="A53" s="104"/>
      <c r="B53" s="20"/>
      <c r="C53" s="174" t="s">
        <v>238</v>
      </c>
      <c r="D53" s="174"/>
      <c r="E53" s="174"/>
      <c r="F53" s="174"/>
      <c r="G53" s="174"/>
      <c r="H53" s="174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81" t="s">
        <v>239</v>
      </c>
      <c r="C55" s="182"/>
      <c r="D55" s="182"/>
      <c r="E55" s="182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83" t="s">
        <v>271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104"/>
      <c r="B57" s="183" t="s">
        <v>272</v>
      </c>
      <c r="C57" s="184"/>
      <c r="D57" s="184"/>
      <c r="E57" s="184"/>
      <c r="F57" s="184"/>
      <c r="G57" s="184"/>
      <c r="H57" s="184"/>
      <c r="I57" s="106"/>
      <c r="J57" s="10"/>
      <c r="K57" s="10"/>
      <c r="L57" s="10"/>
    </row>
    <row r="58" spans="1:12" ht="12.75">
      <c r="A58" s="104"/>
      <c r="B58" s="183" t="s">
        <v>273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104"/>
      <c r="B59" s="183" t="s">
        <v>274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240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241</v>
      </c>
      <c r="F62" s="33"/>
      <c r="G62" s="175" t="s">
        <v>242</v>
      </c>
      <c r="H62" s="176"/>
      <c r="I62" s="177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78"/>
      <c r="H63" s="179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304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39</v>
      </c>
      <c r="B4" s="229"/>
      <c r="C4" s="229"/>
      <c r="D4" s="229"/>
      <c r="E4" s="229"/>
      <c r="F4" s="229"/>
      <c r="G4" s="229"/>
      <c r="H4" s="230"/>
      <c r="I4" s="58" t="s">
        <v>243</v>
      </c>
      <c r="J4" s="59" t="s">
        <v>284</v>
      </c>
      <c r="K4" s="60" t="s">
        <v>285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7">
        <v>2</v>
      </c>
      <c r="J5" s="56">
        <v>3</v>
      </c>
      <c r="K5" s="56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40</v>
      </c>
      <c r="B7" s="196"/>
      <c r="C7" s="196"/>
      <c r="D7" s="196"/>
      <c r="E7" s="196"/>
      <c r="F7" s="196"/>
      <c r="G7" s="196"/>
      <c r="H7" s="213"/>
      <c r="I7" s="3">
        <v>1</v>
      </c>
      <c r="J7" s="6"/>
      <c r="K7" s="6"/>
    </row>
    <row r="8" spans="1:11" ht="12.75">
      <c r="A8" s="202" t="s">
        <v>10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1137376544</v>
      </c>
      <c r="K8" s="53">
        <f>K9+K16+K26+K35+K39</f>
        <v>1168066145</v>
      </c>
    </row>
    <row r="9" spans="1:11" ht="12.75">
      <c r="A9" s="199" t="s">
        <v>170</v>
      </c>
      <c r="B9" s="200"/>
      <c r="C9" s="200"/>
      <c r="D9" s="200"/>
      <c r="E9" s="200"/>
      <c r="F9" s="200"/>
      <c r="G9" s="200"/>
      <c r="H9" s="201"/>
      <c r="I9" s="1">
        <v>3</v>
      </c>
      <c r="J9" s="53">
        <f>SUM(J10:J15)</f>
        <v>250000</v>
      </c>
      <c r="K9" s="53">
        <f>SUM(K10:K15)</f>
        <v>257436</v>
      </c>
    </row>
    <row r="10" spans="1:11" ht="12.75">
      <c r="A10" s="199" t="s">
        <v>88</v>
      </c>
      <c r="B10" s="200"/>
      <c r="C10" s="200"/>
      <c r="D10" s="200"/>
      <c r="E10" s="200"/>
      <c r="F10" s="200"/>
      <c r="G10" s="200"/>
      <c r="H10" s="201"/>
      <c r="I10" s="1">
        <v>4</v>
      </c>
      <c r="J10" s="7"/>
      <c r="K10" s="7"/>
    </row>
    <row r="11" spans="1:11" ht="12.75">
      <c r="A11" s="199" t="s">
        <v>11</v>
      </c>
      <c r="B11" s="200"/>
      <c r="C11" s="200"/>
      <c r="D11" s="200"/>
      <c r="E11" s="200"/>
      <c r="F11" s="200"/>
      <c r="G11" s="200"/>
      <c r="H11" s="201"/>
      <c r="I11" s="1">
        <v>5</v>
      </c>
      <c r="J11" s="7"/>
      <c r="K11" s="7"/>
    </row>
    <row r="12" spans="1:11" ht="12.75">
      <c r="A12" s="199" t="s">
        <v>89</v>
      </c>
      <c r="B12" s="200"/>
      <c r="C12" s="200"/>
      <c r="D12" s="200"/>
      <c r="E12" s="200"/>
      <c r="F12" s="200"/>
      <c r="G12" s="200"/>
      <c r="H12" s="201"/>
      <c r="I12" s="1">
        <v>6</v>
      </c>
      <c r="J12" s="7"/>
      <c r="K12" s="7"/>
    </row>
    <row r="13" spans="1:11" ht="12.75">
      <c r="A13" s="199" t="s">
        <v>173</v>
      </c>
      <c r="B13" s="200"/>
      <c r="C13" s="200"/>
      <c r="D13" s="200"/>
      <c r="E13" s="200"/>
      <c r="F13" s="200"/>
      <c r="G13" s="200"/>
      <c r="H13" s="201"/>
      <c r="I13" s="1">
        <v>7</v>
      </c>
      <c r="J13" s="7"/>
      <c r="K13" s="7"/>
    </row>
    <row r="14" spans="1:11" ht="12.75">
      <c r="A14" s="199" t="s">
        <v>174</v>
      </c>
      <c r="B14" s="200"/>
      <c r="C14" s="200"/>
      <c r="D14" s="200"/>
      <c r="E14" s="200"/>
      <c r="F14" s="200"/>
      <c r="G14" s="200"/>
      <c r="H14" s="201"/>
      <c r="I14" s="1">
        <v>8</v>
      </c>
      <c r="J14" s="7">
        <v>250000</v>
      </c>
      <c r="K14" s="7">
        <v>257436</v>
      </c>
    </row>
    <row r="15" spans="1:11" ht="12.75">
      <c r="A15" s="199" t="s">
        <v>175</v>
      </c>
      <c r="B15" s="200"/>
      <c r="C15" s="200"/>
      <c r="D15" s="200"/>
      <c r="E15" s="200"/>
      <c r="F15" s="200"/>
      <c r="G15" s="200"/>
      <c r="H15" s="201"/>
      <c r="I15" s="1">
        <v>9</v>
      </c>
      <c r="J15" s="7"/>
      <c r="K15" s="7"/>
    </row>
    <row r="16" spans="1:11" ht="12.75">
      <c r="A16" s="199" t="s">
        <v>171</v>
      </c>
      <c r="B16" s="200"/>
      <c r="C16" s="200"/>
      <c r="D16" s="200"/>
      <c r="E16" s="200"/>
      <c r="F16" s="200"/>
      <c r="G16" s="200"/>
      <c r="H16" s="201"/>
      <c r="I16" s="1">
        <v>10</v>
      </c>
      <c r="J16" s="53">
        <f>SUM(J17:J25)</f>
        <v>349872420</v>
      </c>
      <c r="K16" s="53">
        <f>SUM(K17:K25)</f>
        <v>353241505</v>
      </c>
    </row>
    <row r="17" spans="1:11" ht="12.75">
      <c r="A17" s="199" t="s">
        <v>176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75233935</v>
      </c>
      <c r="K17" s="7">
        <v>84156263</v>
      </c>
    </row>
    <row r="18" spans="1:11" ht="12.75">
      <c r="A18" s="199" t="s">
        <v>212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122657828</v>
      </c>
      <c r="K18" s="7">
        <v>138722449</v>
      </c>
    </row>
    <row r="19" spans="1:11" ht="12.75">
      <c r="A19" s="199" t="s">
        <v>177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20877208</v>
      </c>
      <c r="K19" s="7">
        <v>20079996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2484904</v>
      </c>
      <c r="K20" s="7">
        <v>2264727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/>
      <c r="K21" s="7"/>
    </row>
    <row r="22" spans="1:11" ht="12.75">
      <c r="A22" s="199" t="s">
        <v>48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20657025</v>
      </c>
      <c r="K22" s="7">
        <v>25000</v>
      </c>
    </row>
    <row r="23" spans="1:11" ht="12.75">
      <c r="A23" s="199" t="s">
        <v>49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524204</v>
      </c>
      <c r="K23" s="7">
        <v>555754</v>
      </c>
    </row>
    <row r="24" spans="1:11" ht="12.75">
      <c r="A24" s="199" t="s">
        <v>50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>
        <v>63376</v>
      </c>
      <c r="K24" s="7">
        <v>63376</v>
      </c>
    </row>
    <row r="25" spans="1:11" ht="12.75">
      <c r="A25" s="199" t="s">
        <v>51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>
        <v>107373940</v>
      </c>
      <c r="K25" s="7">
        <v>107373940</v>
      </c>
    </row>
    <row r="26" spans="1:11" ht="12.75">
      <c r="A26" s="199" t="s">
        <v>155</v>
      </c>
      <c r="B26" s="200"/>
      <c r="C26" s="200"/>
      <c r="D26" s="200"/>
      <c r="E26" s="200"/>
      <c r="F26" s="200"/>
      <c r="G26" s="200"/>
      <c r="H26" s="201"/>
      <c r="I26" s="1">
        <v>20</v>
      </c>
      <c r="J26" s="53">
        <f>SUM(J27:J34)</f>
        <v>762145117</v>
      </c>
      <c r="K26" s="53">
        <f>SUM(K27:K34)</f>
        <v>789638435</v>
      </c>
    </row>
    <row r="27" spans="1:11" ht="12.75">
      <c r="A27" s="199" t="s">
        <v>52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>
        <v>759040062</v>
      </c>
      <c r="K27" s="7">
        <v>785233380</v>
      </c>
    </row>
    <row r="28" spans="1:11" ht="12.75">
      <c r="A28" s="199" t="s">
        <v>53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/>
      <c r="K28" s="7">
        <v>1300000</v>
      </c>
    </row>
    <row r="29" spans="1:11" ht="12.75">
      <c r="A29" s="199" t="s">
        <v>54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/>
      <c r="K29" s="7"/>
    </row>
    <row r="30" spans="1:11" ht="12.75">
      <c r="A30" s="199" t="s">
        <v>59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/>
      <c r="K30" s="7"/>
    </row>
    <row r="31" spans="1:11" ht="12.75">
      <c r="A31" s="199" t="s">
        <v>60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3105055</v>
      </c>
      <c r="K31" s="7">
        <v>3105055</v>
      </c>
    </row>
    <row r="32" spans="1:11" ht="12.75">
      <c r="A32" s="199" t="s">
        <v>61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/>
      <c r="K32" s="7"/>
    </row>
    <row r="33" spans="1:11" ht="12.75">
      <c r="A33" s="199" t="s">
        <v>55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/>
      <c r="K33" s="7"/>
    </row>
    <row r="34" spans="1:11" ht="12.75">
      <c r="A34" s="199" t="s">
        <v>148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/>
      <c r="K34" s="7"/>
    </row>
    <row r="35" spans="1:11" ht="12.75">
      <c r="A35" s="199" t="s">
        <v>149</v>
      </c>
      <c r="B35" s="200"/>
      <c r="C35" s="200"/>
      <c r="D35" s="200"/>
      <c r="E35" s="200"/>
      <c r="F35" s="200"/>
      <c r="G35" s="200"/>
      <c r="H35" s="201"/>
      <c r="I35" s="1">
        <v>29</v>
      </c>
      <c r="J35" s="53">
        <f>SUM(J36:J38)</f>
        <v>25109007</v>
      </c>
      <c r="K35" s="53">
        <f>SUM(K36:K38)</f>
        <v>24928769</v>
      </c>
    </row>
    <row r="36" spans="1:11" ht="12.75">
      <c r="A36" s="199" t="s">
        <v>56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/>
      <c r="K36" s="7"/>
    </row>
    <row r="37" spans="1:11" ht="12.75">
      <c r="A37" s="199" t="s">
        <v>57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9756566</v>
      </c>
      <c r="K37" s="7">
        <v>9568090</v>
      </c>
    </row>
    <row r="38" spans="1:11" ht="12.75">
      <c r="A38" s="199" t="s">
        <v>58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>
        <v>15352441</v>
      </c>
      <c r="K38" s="7">
        <v>15360679</v>
      </c>
    </row>
    <row r="39" spans="1:11" ht="12.75">
      <c r="A39" s="199" t="s">
        <v>150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/>
      <c r="K39" s="7"/>
    </row>
    <row r="40" spans="1:11" ht="12.75">
      <c r="A40" s="202" t="s">
        <v>205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411443191</v>
      </c>
      <c r="K40" s="53">
        <f>K41+K49+K56+K64</f>
        <v>404287349</v>
      </c>
    </row>
    <row r="41" spans="1:11" ht="12.75">
      <c r="A41" s="199" t="s">
        <v>76</v>
      </c>
      <c r="B41" s="200"/>
      <c r="C41" s="200"/>
      <c r="D41" s="200"/>
      <c r="E41" s="200"/>
      <c r="F41" s="200"/>
      <c r="G41" s="200"/>
      <c r="H41" s="201"/>
      <c r="I41" s="1">
        <v>35</v>
      </c>
      <c r="J41" s="53">
        <f>SUM(J42:J48)</f>
        <v>33435</v>
      </c>
      <c r="K41" s="53">
        <f>SUM(K42:K48)</f>
        <v>359714</v>
      </c>
    </row>
    <row r="42" spans="1:11" ht="12.75">
      <c r="A42" s="199" t="s">
        <v>91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/>
      <c r="K42" s="7"/>
    </row>
    <row r="43" spans="1:11" ht="12.75">
      <c r="A43" s="199" t="s">
        <v>92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/>
      <c r="K43" s="7"/>
    </row>
    <row r="44" spans="1:11" ht="12.75">
      <c r="A44" s="199" t="s">
        <v>62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/>
      <c r="K44" s="7"/>
    </row>
    <row r="45" spans="1:11" ht="12.75">
      <c r="A45" s="199" t="s">
        <v>63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/>
      <c r="K45" s="7"/>
    </row>
    <row r="46" spans="1:11" ht="12.75">
      <c r="A46" s="199" t="s">
        <v>64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>
        <v>33435</v>
      </c>
      <c r="K46" s="7">
        <v>359714</v>
      </c>
    </row>
    <row r="47" spans="1:11" ht="12.75">
      <c r="A47" s="199" t="s">
        <v>65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/>
      <c r="K47" s="7"/>
    </row>
    <row r="48" spans="1:11" ht="12.75">
      <c r="A48" s="199" t="s">
        <v>66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/>
      <c r="K48" s="7"/>
    </row>
    <row r="49" spans="1:11" ht="12.75">
      <c r="A49" s="199" t="s">
        <v>77</v>
      </c>
      <c r="B49" s="200"/>
      <c r="C49" s="200"/>
      <c r="D49" s="200"/>
      <c r="E49" s="200"/>
      <c r="F49" s="200"/>
      <c r="G49" s="200"/>
      <c r="H49" s="201"/>
      <c r="I49" s="1">
        <v>43</v>
      </c>
      <c r="J49" s="53">
        <f>SUM(J50:J55)</f>
        <v>81875622</v>
      </c>
      <c r="K49" s="53">
        <f>SUM(K50:K55)</f>
        <v>68009318</v>
      </c>
    </row>
    <row r="50" spans="1:11" ht="12.75">
      <c r="A50" s="199" t="s">
        <v>165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63354921</v>
      </c>
      <c r="K50" s="7">
        <v>47625506</v>
      </c>
    </row>
    <row r="51" spans="1:11" ht="12.75">
      <c r="A51" s="199" t="s">
        <v>166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553984</v>
      </c>
      <c r="K51" s="7">
        <v>756318</v>
      </c>
    </row>
    <row r="52" spans="1:11" ht="12.75">
      <c r="A52" s="199" t="s">
        <v>167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/>
      <c r="K52" s="7"/>
    </row>
    <row r="53" spans="1:11" ht="12.75">
      <c r="A53" s="199" t="s">
        <v>168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47627</v>
      </c>
      <c r="K53" s="7">
        <v>857334</v>
      </c>
    </row>
    <row r="54" spans="1:11" ht="12.75">
      <c r="A54" s="199" t="s">
        <v>7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/>
      <c r="K54" s="7"/>
    </row>
    <row r="55" spans="1:11" ht="12.75">
      <c r="A55" s="199" t="s">
        <v>8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17919090</v>
      </c>
      <c r="K55" s="7">
        <v>18770160</v>
      </c>
    </row>
    <row r="56" spans="1:11" ht="12.75">
      <c r="A56" s="199" t="s">
        <v>78</v>
      </c>
      <c r="B56" s="200"/>
      <c r="C56" s="200"/>
      <c r="D56" s="200"/>
      <c r="E56" s="200"/>
      <c r="F56" s="200"/>
      <c r="G56" s="200"/>
      <c r="H56" s="201"/>
      <c r="I56" s="1">
        <v>50</v>
      </c>
      <c r="J56" s="53">
        <f>SUM(J57:J63)</f>
        <v>214321972</v>
      </c>
      <c r="K56" s="53">
        <f>SUM(K57:K63)</f>
        <v>268218609</v>
      </c>
    </row>
    <row r="57" spans="1:11" ht="12.75">
      <c r="A57" s="199" t="s">
        <v>52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/>
      <c r="K57" s="7"/>
    </row>
    <row r="58" spans="1:11" ht="12.75">
      <c r="A58" s="199" t="s">
        <v>53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>
        <v>56604644</v>
      </c>
      <c r="K58" s="7">
        <v>23150000</v>
      </c>
    </row>
    <row r="59" spans="1:11" ht="12.75">
      <c r="A59" s="199" t="s">
        <v>207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/>
      <c r="K59" s="7"/>
    </row>
    <row r="60" spans="1:11" ht="12.75">
      <c r="A60" s="199" t="s">
        <v>59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/>
      <c r="K60" s="7"/>
    </row>
    <row r="61" spans="1:11" ht="12.75">
      <c r="A61" s="199" t="s">
        <v>60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/>
      <c r="K61" s="7"/>
    </row>
    <row r="62" spans="1:11" ht="12.75">
      <c r="A62" s="199" t="s">
        <v>61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/>
      <c r="K62" s="7"/>
    </row>
    <row r="63" spans="1:11" ht="12.75">
      <c r="A63" s="199" t="s">
        <v>31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>
        <v>157717328</v>
      </c>
      <c r="K63" s="7">
        <v>245068609</v>
      </c>
    </row>
    <row r="64" spans="1:11" ht="12.75">
      <c r="A64" s="199" t="s">
        <v>172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115212162</v>
      </c>
      <c r="K64" s="7">
        <v>67699708</v>
      </c>
    </row>
    <row r="65" spans="1:11" ht="12.75">
      <c r="A65" s="202" t="s">
        <v>36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1171651</v>
      </c>
      <c r="K65" s="7">
        <v>2467367</v>
      </c>
    </row>
    <row r="66" spans="1:11" ht="12.75">
      <c r="A66" s="202" t="s">
        <v>206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J7+J8+J40+J65</f>
        <v>1549991386</v>
      </c>
      <c r="K66" s="53">
        <f>K7+K8+K40+K65</f>
        <v>1574820861</v>
      </c>
    </row>
    <row r="67" spans="1:11" ht="12.75">
      <c r="A67" s="214" t="s">
        <v>67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638831274</v>
      </c>
      <c r="K67" s="8">
        <v>638511806</v>
      </c>
    </row>
    <row r="68" spans="1:11" ht="12.75">
      <c r="A68" s="191" t="s">
        <v>38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156</v>
      </c>
      <c r="B69" s="196"/>
      <c r="C69" s="196"/>
      <c r="D69" s="196"/>
      <c r="E69" s="196"/>
      <c r="F69" s="196"/>
      <c r="G69" s="196"/>
      <c r="H69" s="213"/>
      <c r="I69" s="3">
        <v>62</v>
      </c>
      <c r="J69" s="54">
        <f>J70+J71+J72+J78+J79+J82+J85</f>
        <v>1482812078</v>
      </c>
      <c r="K69" s="54">
        <f>K70+K71+K72+K78+K79+K82+K85</f>
        <v>1506898504</v>
      </c>
    </row>
    <row r="70" spans="1:11" ht="12.75">
      <c r="A70" s="199" t="s">
        <v>115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1028847600</v>
      </c>
      <c r="K70" s="7">
        <v>1028847600</v>
      </c>
    </row>
    <row r="71" spans="1:11" ht="12.75">
      <c r="A71" s="199" t="s">
        <v>116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>
        <v>719579</v>
      </c>
      <c r="K71" s="7">
        <v>719579</v>
      </c>
    </row>
    <row r="72" spans="1:11" ht="12.75">
      <c r="A72" s="199" t="s">
        <v>117</v>
      </c>
      <c r="B72" s="200"/>
      <c r="C72" s="200"/>
      <c r="D72" s="200"/>
      <c r="E72" s="200"/>
      <c r="F72" s="200"/>
      <c r="G72" s="200"/>
      <c r="H72" s="201"/>
      <c r="I72" s="1">
        <v>65</v>
      </c>
      <c r="J72" s="53">
        <f>J73+J74-J75+J76+J77</f>
        <v>273420895</v>
      </c>
      <c r="K72" s="53">
        <f>K73+K74-K75+K76+K77</f>
        <v>273479214</v>
      </c>
    </row>
    <row r="73" spans="1:11" ht="12.75">
      <c r="A73" s="199" t="s">
        <v>118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23454999</v>
      </c>
      <c r="K73" s="7">
        <v>23454999</v>
      </c>
    </row>
    <row r="74" spans="1:11" ht="12.75">
      <c r="A74" s="199" t="s">
        <v>119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>
        <v>3237716</v>
      </c>
      <c r="K74" s="7">
        <v>1338982</v>
      </c>
    </row>
    <row r="75" spans="1:11" ht="12.75">
      <c r="A75" s="199" t="s">
        <v>107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>
        <v>3237716</v>
      </c>
      <c r="K75" s="7">
        <v>1338982</v>
      </c>
    </row>
    <row r="76" spans="1:11" ht="12.75">
      <c r="A76" s="199" t="s">
        <v>108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>
        <v>138879053</v>
      </c>
      <c r="K76" s="7">
        <v>138879053</v>
      </c>
    </row>
    <row r="77" spans="1:11" ht="12.75">
      <c r="A77" s="199" t="s">
        <v>109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111086843</v>
      </c>
      <c r="K77" s="7">
        <v>111145162</v>
      </c>
    </row>
    <row r="78" spans="1:11" ht="12.75">
      <c r="A78" s="199" t="s">
        <v>110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/>
      <c r="K78" s="7"/>
    </row>
    <row r="79" spans="1:11" ht="12.75">
      <c r="A79" s="199" t="s">
        <v>203</v>
      </c>
      <c r="B79" s="200"/>
      <c r="C79" s="200"/>
      <c r="D79" s="200"/>
      <c r="E79" s="200"/>
      <c r="F79" s="200"/>
      <c r="G79" s="200"/>
      <c r="H79" s="201"/>
      <c r="I79" s="1">
        <v>72</v>
      </c>
      <c r="J79" s="53">
        <f>J80-J81</f>
        <v>37997206</v>
      </c>
      <c r="K79" s="53">
        <f>K80-K81</f>
        <v>181722738</v>
      </c>
    </row>
    <row r="80" spans="1:11" ht="12.75">
      <c r="A80" s="210" t="s">
        <v>139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>
        <v>37997206</v>
      </c>
      <c r="K80" s="7">
        <v>181722738</v>
      </c>
    </row>
    <row r="81" spans="1:11" ht="12.75">
      <c r="A81" s="210" t="s">
        <v>140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/>
      <c r="K81" s="7"/>
    </row>
    <row r="82" spans="1:11" ht="12.75">
      <c r="A82" s="199" t="s">
        <v>204</v>
      </c>
      <c r="B82" s="200"/>
      <c r="C82" s="200"/>
      <c r="D82" s="200"/>
      <c r="E82" s="200"/>
      <c r="F82" s="200"/>
      <c r="G82" s="200"/>
      <c r="H82" s="201"/>
      <c r="I82" s="1">
        <v>75</v>
      </c>
      <c r="J82" s="53">
        <f>J83-J84</f>
        <v>141826798</v>
      </c>
      <c r="K82" s="53">
        <f>K83-K84</f>
        <v>22129373</v>
      </c>
    </row>
    <row r="83" spans="1:11" ht="12.75">
      <c r="A83" s="210" t="s">
        <v>141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141826798</v>
      </c>
      <c r="K83" s="7">
        <v>22129373</v>
      </c>
    </row>
    <row r="84" spans="1:11" ht="12.75">
      <c r="A84" s="210" t="s">
        <v>142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/>
      <c r="K84" s="7"/>
    </row>
    <row r="85" spans="1:11" ht="12.75">
      <c r="A85" s="199" t="s">
        <v>143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/>
      <c r="K85" s="7"/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f>SUM(J87:J89)</f>
        <v>57068690</v>
      </c>
      <c r="K86" s="53">
        <f>SUM(K87:K89)</f>
        <v>57068690</v>
      </c>
    </row>
    <row r="87" spans="1:11" ht="12.75">
      <c r="A87" s="199" t="s">
        <v>103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1723731</v>
      </c>
      <c r="K87" s="7">
        <v>1723731</v>
      </c>
    </row>
    <row r="88" spans="1:11" ht="12.75">
      <c r="A88" s="199" t="s">
        <v>104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/>
      <c r="K88" s="7"/>
    </row>
    <row r="89" spans="1:11" ht="12.75">
      <c r="A89" s="199" t="s">
        <v>105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55344959</v>
      </c>
      <c r="K89" s="7">
        <v>55344959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199" t="s">
        <v>106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/>
      <c r="K91" s="7"/>
    </row>
    <row r="92" spans="1:11" ht="12.75">
      <c r="A92" s="199" t="s">
        <v>208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/>
      <c r="K92" s="7"/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/>
      <c r="K93" s="7"/>
    </row>
    <row r="94" spans="1:11" ht="12.75">
      <c r="A94" s="199" t="s">
        <v>209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/>
      <c r="K94" s="7"/>
    </row>
    <row r="95" spans="1:11" ht="12.75">
      <c r="A95" s="199" t="s">
        <v>210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/>
      <c r="K95" s="7"/>
    </row>
    <row r="96" spans="1:11" ht="12.75">
      <c r="A96" s="199" t="s">
        <v>211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/>
      <c r="K96" s="7"/>
    </row>
    <row r="97" spans="1:11" ht="12.75">
      <c r="A97" s="199" t="s">
        <v>70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/>
      <c r="K97" s="7"/>
    </row>
    <row r="98" spans="1:11" ht="12.75">
      <c r="A98" s="199" t="s">
        <v>68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/>
      <c r="K98" s="7"/>
    </row>
    <row r="99" spans="1:11" ht="12.75">
      <c r="A99" s="199" t="s">
        <v>69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/>
      <c r="K99" s="7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SUM(J101:J112)</f>
        <v>10110618</v>
      </c>
      <c r="K100" s="53">
        <f>SUM(K101:K112)</f>
        <v>10853667</v>
      </c>
    </row>
    <row r="101" spans="1:11" ht="12.75">
      <c r="A101" s="199" t="s">
        <v>106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3391942</v>
      </c>
      <c r="K101" s="7">
        <v>2548729</v>
      </c>
    </row>
    <row r="102" spans="1:11" ht="12.75">
      <c r="A102" s="199" t="s">
        <v>208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/>
      <c r="K102" s="7"/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/>
      <c r="K103" s="7"/>
    </row>
    <row r="104" spans="1:11" ht="12.75">
      <c r="A104" s="199" t="s">
        <v>209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/>
      <c r="K104" s="7"/>
    </row>
    <row r="105" spans="1:11" ht="12.75">
      <c r="A105" s="199" t="s">
        <v>210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2195066</v>
      </c>
      <c r="K105" s="7">
        <v>1158320</v>
      </c>
    </row>
    <row r="106" spans="1:11" ht="12.75">
      <c r="A106" s="199" t="s">
        <v>211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/>
      <c r="K106" s="7"/>
    </row>
    <row r="107" spans="1:11" ht="12.75">
      <c r="A107" s="199" t="s">
        <v>70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/>
      <c r="K107" s="7"/>
    </row>
    <row r="108" spans="1:11" ht="12.75">
      <c r="A108" s="199" t="s">
        <v>71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1742003</v>
      </c>
      <c r="K108" s="7">
        <v>2714204</v>
      </c>
    </row>
    <row r="109" spans="1:11" ht="12.75">
      <c r="A109" s="199" t="s">
        <v>72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2503327</v>
      </c>
      <c r="K109" s="7">
        <v>4047198</v>
      </c>
    </row>
    <row r="110" spans="1:11" ht="12.75">
      <c r="A110" s="199" t="s">
        <v>75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>
        <v>271568</v>
      </c>
      <c r="K110" s="7">
        <v>257988</v>
      </c>
    </row>
    <row r="111" spans="1:11" ht="12.75">
      <c r="A111" s="199" t="s">
        <v>73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/>
      <c r="K111" s="7"/>
    </row>
    <row r="112" spans="1:11" ht="12.75">
      <c r="A112" s="199" t="s">
        <v>74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6712</v>
      </c>
      <c r="K112" s="7">
        <v>127228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/>
      <c r="K113" s="7"/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1549991386</v>
      </c>
      <c r="K114" s="53">
        <f>K69+K86+K90+K100+K113</f>
        <v>1574820861</v>
      </c>
    </row>
    <row r="115" spans="1:11" ht="12.75">
      <c r="A115" s="188" t="s">
        <v>37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8">
        <v>638831274</v>
      </c>
      <c r="K115" s="8">
        <v>638511806</v>
      </c>
    </row>
    <row r="116" spans="1:11" ht="12.75">
      <c r="A116" s="191" t="s">
        <v>275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151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5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/>
      <c r="K118" s="7"/>
    </row>
    <row r="119" spans="1:11" ht="12.75">
      <c r="A119" s="205" t="s">
        <v>6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276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56" sqref="J56:M6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5" t="s">
        <v>304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39</v>
      </c>
      <c r="B4" s="246"/>
      <c r="C4" s="246"/>
      <c r="D4" s="246"/>
      <c r="E4" s="246"/>
      <c r="F4" s="246"/>
      <c r="G4" s="246"/>
      <c r="H4" s="246"/>
      <c r="I4" s="58" t="s">
        <v>244</v>
      </c>
      <c r="J4" s="247" t="s">
        <v>284</v>
      </c>
      <c r="K4" s="247"/>
      <c r="L4" s="247" t="s">
        <v>285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4">
        <f>SUM(J8:J9)</f>
        <v>13469066</v>
      </c>
      <c r="K7" s="54">
        <f>SUM(K8:K9)</f>
        <v>13469066</v>
      </c>
      <c r="L7" s="54">
        <f>SUM(L8:L9)</f>
        <v>13333934</v>
      </c>
      <c r="M7" s="54">
        <f>SUM(M8:M9)</f>
        <v>13333934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13252868</v>
      </c>
      <c r="K8" s="7">
        <v>13252868</v>
      </c>
      <c r="L8" s="7">
        <v>13133165</v>
      </c>
      <c r="M8" s="7">
        <v>13133165</v>
      </c>
    </row>
    <row r="9" spans="1:13" ht="12.75">
      <c r="A9" s="202" t="s">
        <v>79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216198</v>
      </c>
      <c r="K9" s="7">
        <v>216198</v>
      </c>
      <c r="L9" s="7">
        <v>200769</v>
      </c>
      <c r="M9" s="7">
        <v>200769</v>
      </c>
    </row>
    <row r="10" spans="1:13" ht="12.75">
      <c r="A10" s="202" t="s">
        <v>9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18421884</v>
      </c>
      <c r="K10" s="53">
        <f>K11+K12+K16+K20+K21+K22+K25+K26</f>
        <v>18421884</v>
      </c>
      <c r="L10" s="53">
        <f>L11+L12+L16+L20+L21+L22+L25+L26</f>
        <v>20531823</v>
      </c>
      <c r="M10" s="53">
        <f>M11+M12+M16+M20+M21+M22+M25+M26</f>
        <v>20531823</v>
      </c>
    </row>
    <row r="11" spans="1:13" ht="12.75">
      <c r="A11" s="202" t="s">
        <v>80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6134328</v>
      </c>
      <c r="K12" s="53">
        <f>SUM(K13:K15)</f>
        <v>6134328</v>
      </c>
      <c r="L12" s="53">
        <f>SUM(L13:L15)</f>
        <v>6053197</v>
      </c>
      <c r="M12" s="53">
        <f>SUM(M13:M15)</f>
        <v>6053197</v>
      </c>
    </row>
    <row r="13" spans="1:13" ht="12.75">
      <c r="A13" s="199" t="s">
        <v>120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1996363</v>
      </c>
      <c r="K13" s="7">
        <v>1996363</v>
      </c>
      <c r="L13" s="7">
        <v>1816856</v>
      </c>
      <c r="M13" s="7">
        <v>1816856</v>
      </c>
    </row>
    <row r="14" spans="1:13" ht="12.75">
      <c r="A14" s="199" t="s">
        <v>121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/>
      <c r="K14" s="7"/>
      <c r="L14" s="7"/>
      <c r="M14" s="7"/>
    </row>
    <row r="15" spans="1:13" ht="12.75">
      <c r="A15" s="199" t="s">
        <v>41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4137965</v>
      </c>
      <c r="K15" s="7">
        <v>4137965</v>
      </c>
      <c r="L15" s="7">
        <v>4236341</v>
      </c>
      <c r="M15" s="7">
        <v>4236341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5387259</v>
      </c>
      <c r="K16" s="53">
        <f>SUM(K17:K19)</f>
        <v>5387259</v>
      </c>
      <c r="L16" s="53">
        <f>SUM(L17:L19)</f>
        <v>5996062</v>
      </c>
      <c r="M16" s="53">
        <f>SUM(M17:M19)</f>
        <v>5996062</v>
      </c>
    </row>
    <row r="17" spans="1:13" ht="12.75">
      <c r="A17" s="199" t="s">
        <v>42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2548008</v>
      </c>
      <c r="K17" s="7">
        <v>2548008</v>
      </c>
      <c r="L17" s="7">
        <v>2891020</v>
      </c>
      <c r="M17" s="7">
        <v>2891020</v>
      </c>
    </row>
    <row r="18" spans="1:13" ht="12.75">
      <c r="A18" s="199" t="s">
        <v>43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2128470</v>
      </c>
      <c r="K18" s="7">
        <v>2128470</v>
      </c>
      <c r="L18" s="7">
        <v>2309997</v>
      </c>
      <c r="M18" s="7">
        <v>2309997</v>
      </c>
    </row>
    <row r="19" spans="1:13" ht="12.75">
      <c r="A19" s="199" t="s">
        <v>44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710781</v>
      </c>
      <c r="K19" s="7">
        <v>710781</v>
      </c>
      <c r="L19" s="7">
        <v>795045</v>
      </c>
      <c r="M19" s="7">
        <v>795045</v>
      </c>
    </row>
    <row r="20" spans="1:13" ht="12.75">
      <c r="A20" s="202" t="s">
        <v>81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2734504</v>
      </c>
      <c r="K20" s="7">
        <v>2734504</v>
      </c>
      <c r="L20" s="7">
        <v>2884787</v>
      </c>
      <c r="M20" s="7">
        <v>2884787</v>
      </c>
    </row>
    <row r="21" spans="1:13" ht="12.75">
      <c r="A21" s="202" t="s">
        <v>82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4165433</v>
      </c>
      <c r="K21" s="7">
        <v>4165433</v>
      </c>
      <c r="L21" s="7">
        <v>5597777</v>
      </c>
      <c r="M21" s="7">
        <v>5597777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9" t="s">
        <v>111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/>
      <c r="K23" s="7"/>
      <c r="L23" s="7"/>
      <c r="M23" s="7"/>
    </row>
    <row r="24" spans="1:13" ht="12.75">
      <c r="A24" s="199" t="s">
        <v>112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/>
      <c r="K24" s="7"/>
      <c r="L24" s="7"/>
      <c r="M24" s="7"/>
    </row>
    <row r="25" spans="1:13" ht="12.75">
      <c r="A25" s="202" t="s">
        <v>83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/>
      <c r="K25" s="7"/>
      <c r="L25" s="7"/>
      <c r="M25" s="7"/>
    </row>
    <row r="26" spans="1:13" ht="12.75">
      <c r="A26" s="202" t="s">
        <v>35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360</v>
      </c>
      <c r="K26" s="7">
        <v>360</v>
      </c>
      <c r="L26" s="7"/>
      <c r="M26" s="7"/>
    </row>
    <row r="27" spans="1:13" ht="12.75">
      <c r="A27" s="202" t="s">
        <v>178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39531089</v>
      </c>
      <c r="K27" s="53">
        <f>SUM(K28:K32)</f>
        <v>39531089</v>
      </c>
      <c r="L27" s="53">
        <f>SUM(L28:L32)</f>
        <v>29639754</v>
      </c>
      <c r="M27" s="53">
        <f>SUM(M28:M32)</f>
        <v>29639754</v>
      </c>
    </row>
    <row r="28" spans="1:13" ht="23.25" customHeight="1">
      <c r="A28" s="202" t="s">
        <v>192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37827053</v>
      </c>
      <c r="K28" s="7">
        <v>37827053</v>
      </c>
      <c r="L28" s="7">
        <v>28281066</v>
      </c>
      <c r="M28" s="7">
        <v>28281066</v>
      </c>
    </row>
    <row r="29" spans="1:13" ht="20.25" customHeight="1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1704036</v>
      </c>
      <c r="K29" s="7">
        <v>1704036</v>
      </c>
      <c r="L29" s="7">
        <v>1358688</v>
      </c>
      <c r="M29" s="7">
        <v>1358688</v>
      </c>
    </row>
    <row r="30" spans="1:13" ht="12.75">
      <c r="A30" s="202" t="s">
        <v>113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>
      <c r="A31" s="202" t="s">
        <v>188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/>
    </row>
    <row r="32" spans="1:13" ht="12.75">
      <c r="A32" s="202" t="s">
        <v>114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2.75">
      <c r="A33" s="202" t="s">
        <v>179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407218</v>
      </c>
      <c r="K33" s="53">
        <f>SUM(K34:K37)</f>
        <v>407218</v>
      </c>
      <c r="L33" s="53">
        <f>SUM(L34:L37)</f>
        <v>312491</v>
      </c>
      <c r="M33" s="53">
        <f>SUM(M34:M37)</f>
        <v>312491</v>
      </c>
    </row>
    <row r="34" spans="1:13" ht="16.5" customHeight="1">
      <c r="A34" s="202" t="s">
        <v>46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/>
    </row>
    <row r="35" spans="1:13" ht="21" customHeight="1">
      <c r="A35" s="202" t="s">
        <v>45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407218</v>
      </c>
      <c r="K35" s="7">
        <v>407218</v>
      </c>
      <c r="L35" s="7">
        <v>312491</v>
      </c>
      <c r="M35" s="7">
        <v>312491</v>
      </c>
    </row>
    <row r="36" spans="1:13" ht="12.75">
      <c r="A36" s="202" t="s">
        <v>189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/>
    </row>
    <row r="37" spans="1:13" ht="12.75">
      <c r="A37" s="202" t="s">
        <v>47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/>
      <c r="K37" s="7"/>
      <c r="L37" s="7"/>
      <c r="M37" s="7"/>
    </row>
    <row r="38" spans="1:13" ht="12.75">
      <c r="A38" s="202" t="s">
        <v>160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161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190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191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180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53000155</v>
      </c>
      <c r="K42" s="53">
        <f>K7+K27+K38+K40</f>
        <v>53000155</v>
      </c>
      <c r="L42" s="53">
        <f>L7+L27+L38+L40</f>
        <v>42973688</v>
      </c>
      <c r="M42" s="53">
        <f>M7+M27+M38+M40</f>
        <v>42973688</v>
      </c>
    </row>
    <row r="43" spans="1:13" ht="12.75">
      <c r="A43" s="202" t="s">
        <v>181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18829102</v>
      </c>
      <c r="K43" s="53">
        <f>K10+K33+K39+K41</f>
        <v>18829102</v>
      </c>
      <c r="L43" s="53">
        <f>L10+L33+L39+L41</f>
        <v>20844314</v>
      </c>
      <c r="M43" s="53">
        <f>M10+M33+M39+M41</f>
        <v>20844314</v>
      </c>
    </row>
    <row r="44" spans="1:13" ht="12.75">
      <c r="A44" s="202" t="s">
        <v>201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34171053</v>
      </c>
      <c r="K44" s="53">
        <f>K42-K43</f>
        <v>34171053</v>
      </c>
      <c r="L44" s="53">
        <f>L42-L43</f>
        <v>22129374</v>
      </c>
      <c r="M44" s="53">
        <f>M42-M43</f>
        <v>22129374</v>
      </c>
    </row>
    <row r="45" spans="1:13" ht="12.75">
      <c r="A45" s="210" t="s">
        <v>183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3">
        <f>IF(J42&gt;J43,J42-J43,0)</f>
        <v>34171053</v>
      </c>
      <c r="K45" s="53">
        <f>IF(K42&gt;K43,K42-K43,0)</f>
        <v>34171053</v>
      </c>
      <c r="L45" s="53">
        <f>IF(L42&gt;L43,L42-L43,0)</f>
        <v>22129374</v>
      </c>
      <c r="M45" s="53">
        <f>IF(M42&gt;M43,M42-M43,0)</f>
        <v>22129374</v>
      </c>
    </row>
    <row r="46" spans="1:13" ht="12.75">
      <c r="A46" s="210" t="s">
        <v>184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2" t="s">
        <v>182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/>
    </row>
    <row r="48" spans="1:13" ht="12.75">
      <c r="A48" s="202" t="s">
        <v>202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34171053</v>
      </c>
      <c r="K48" s="53">
        <f>K44-K47</f>
        <v>34171053</v>
      </c>
      <c r="L48" s="53">
        <f>L44-L47</f>
        <v>22129374</v>
      </c>
      <c r="M48" s="53">
        <f>M44-M47</f>
        <v>22129374</v>
      </c>
    </row>
    <row r="49" spans="1:13" ht="12.75">
      <c r="A49" s="210" t="s">
        <v>157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3">
        <f>IF(J48&gt;0,J48,0)</f>
        <v>34171053</v>
      </c>
      <c r="K49" s="53">
        <f>IF(K48&gt;0,K48,0)</f>
        <v>34171053</v>
      </c>
      <c r="L49" s="53">
        <f>IF(L48&gt;0,L48,0)</f>
        <v>22129374</v>
      </c>
      <c r="M49" s="53">
        <f>IF(M48&gt;0,M48,0)</f>
        <v>22129374</v>
      </c>
    </row>
    <row r="50" spans="1:13" ht="12.75">
      <c r="A50" s="242" t="s">
        <v>185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1" t="s">
        <v>277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95" t="s">
        <v>152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199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200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191" t="s">
        <v>154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95" t="s">
        <v>169</v>
      </c>
      <c r="B56" s="196"/>
      <c r="C56" s="196"/>
      <c r="D56" s="196"/>
      <c r="E56" s="196"/>
      <c r="F56" s="196"/>
      <c r="G56" s="196"/>
      <c r="H56" s="213"/>
      <c r="I56" s="9">
        <v>157</v>
      </c>
      <c r="J56" s="6">
        <v>34171053</v>
      </c>
      <c r="K56" s="6">
        <v>34171053</v>
      </c>
      <c r="L56" s="6">
        <v>22129374</v>
      </c>
      <c r="M56" s="6">
        <v>22129374</v>
      </c>
    </row>
    <row r="57" spans="1:13" ht="12.75">
      <c r="A57" s="202" t="s">
        <v>186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-12620</v>
      </c>
      <c r="K57" s="53">
        <f>SUM(K58:K64)</f>
        <v>-12620</v>
      </c>
      <c r="L57" s="53">
        <v>58319</v>
      </c>
      <c r="M57" s="53">
        <v>58319</v>
      </c>
    </row>
    <row r="58" spans="1:13" ht="19.5" customHeight="1">
      <c r="A58" s="202" t="s">
        <v>193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>
        <v>-12620</v>
      </c>
      <c r="K58" s="7">
        <v>-12620</v>
      </c>
      <c r="L58" s="7">
        <v>58319</v>
      </c>
      <c r="M58" s="7">
        <v>58319</v>
      </c>
    </row>
    <row r="59" spans="1:13" ht="21.75" customHeight="1">
      <c r="A59" s="202" t="s">
        <v>194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20.25" customHeight="1">
      <c r="A60" s="202" t="s">
        <v>30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195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196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197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198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21" customHeight="1">
      <c r="A65" s="202" t="s">
        <v>187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23.25" customHeight="1">
      <c r="A66" s="202" t="s">
        <v>158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-12620</v>
      </c>
      <c r="K66" s="53">
        <f>K57-K65</f>
        <v>-12620</v>
      </c>
      <c r="L66" s="53">
        <v>58319</v>
      </c>
      <c r="M66" s="53">
        <v>58319</v>
      </c>
    </row>
    <row r="67" spans="1:13" ht="12.75">
      <c r="A67" s="202" t="s">
        <v>159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34158433</v>
      </c>
      <c r="K67" s="61">
        <f>K56+K66</f>
        <v>34158433</v>
      </c>
      <c r="L67" s="61">
        <f>L56+L66</f>
        <v>22187693</v>
      </c>
      <c r="M67" s="61">
        <f>M56+M66</f>
        <v>22187693</v>
      </c>
    </row>
    <row r="68" spans="1:13" ht="12.75" customHeight="1">
      <c r="A68" s="235" t="s">
        <v>278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153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>
      <c r="A70" s="239" t="s">
        <v>199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32" t="s">
        <v>200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11" sqref="O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5" t="s">
        <v>304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33.75">
      <c r="A4" s="258" t="s">
        <v>39</v>
      </c>
      <c r="B4" s="258"/>
      <c r="C4" s="258"/>
      <c r="D4" s="258"/>
      <c r="E4" s="258"/>
      <c r="F4" s="258"/>
      <c r="G4" s="258"/>
      <c r="H4" s="258"/>
      <c r="I4" s="64" t="s">
        <v>244</v>
      </c>
      <c r="J4" s="65" t="s">
        <v>284</v>
      </c>
      <c r="K4" s="65" t="s">
        <v>285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248</v>
      </c>
      <c r="K5" s="69" t="s">
        <v>249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48"/>
      <c r="J6" s="248"/>
      <c r="K6" s="249"/>
    </row>
    <row r="7" spans="1:11" ht="12.75">
      <c r="A7" s="199" t="s">
        <v>164</v>
      </c>
      <c r="B7" s="200"/>
      <c r="C7" s="200"/>
      <c r="D7" s="200"/>
      <c r="E7" s="200"/>
      <c r="F7" s="200"/>
      <c r="G7" s="200"/>
      <c r="H7" s="200"/>
      <c r="I7" s="1">
        <v>1</v>
      </c>
      <c r="J7" s="7">
        <v>14415839</v>
      </c>
      <c r="K7" s="7">
        <v>13688422</v>
      </c>
    </row>
    <row r="8" spans="1:11" ht="12.75">
      <c r="A8" s="199" t="s">
        <v>93</v>
      </c>
      <c r="B8" s="200"/>
      <c r="C8" s="200"/>
      <c r="D8" s="200"/>
      <c r="E8" s="200"/>
      <c r="F8" s="200"/>
      <c r="G8" s="200"/>
      <c r="H8" s="200"/>
      <c r="I8" s="1">
        <v>2</v>
      </c>
      <c r="J8" s="7"/>
      <c r="K8" s="7"/>
    </row>
    <row r="9" spans="1:11" ht="12.75">
      <c r="A9" s="199" t="s">
        <v>94</v>
      </c>
      <c r="B9" s="200"/>
      <c r="C9" s="200"/>
      <c r="D9" s="200"/>
      <c r="E9" s="200"/>
      <c r="F9" s="200"/>
      <c r="G9" s="200"/>
      <c r="H9" s="200"/>
      <c r="I9" s="1">
        <v>3</v>
      </c>
      <c r="J9" s="7"/>
      <c r="K9" s="7"/>
    </row>
    <row r="10" spans="1:11" ht="12.75">
      <c r="A10" s="199" t="s">
        <v>95</v>
      </c>
      <c r="B10" s="200"/>
      <c r="C10" s="200"/>
      <c r="D10" s="200"/>
      <c r="E10" s="200"/>
      <c r="F10" s="200"/>
      <c r="G10" s="200"/>
      <c r="H10" s="200"/>
      <c r="I10" s="1">
        <v>4</v>
      </c>
      <c r="J10" s="7"/>
      <c r="K10" s="7"/>
    </row>
    <row r="11" spans="1:11" ht="12.75">
      <c r="A11" s="199" t="s">
        <v>96</v>
      </c>
      <c r="B11" s="200"/>
      <c r="C11" s="200"/>
      <c r="D11" s="200"/>
      <c r="E11" s="200"/>
      <c r="F11" s="200"/>
      <c r="G11" s="200"/>
      <c r="H11" s="200"/>
      <c r="I11" s="1">
        <v>5</v>
      </c>
      <c r="J11" s="7">
        <v>1989025</v>
      </c>
      <c r="K11" s="7">
        <v>2651878</v>
      </c>
    </row>
    <row r="12" spans="1:11" ht="12.75">
      <c r="A12" s="202" t="s">
        <v>163</v>
      </c>
      <c r="B12" s="203"/>
      <c r="C12" s="203"/>
      <c r="D12" s="203"/>
      <c r="E12" s="203"/>
      <c r="F12" s="203"/>
      <c r="G12" s="203"/>
      <c r="H12" s="203"/>
      <c r="I12" s="1">
        <v>6</v>
      </c>
      <c r="J12" s="53">
        <f>SUM(J7:J11)</f>
        <v>16404864</v>
      </c>
      <c r="K12" s="53">
        <f>SUM(K7:K11)</f>
        <v>16340300</v>
      </c>
    </row>
    <row r="13" spans="1:11" ht="12.75">
      <c r="A13" s="199" t="s">
        <v>97</v>
      </c>
      <c r="B13" s="200"/>
      <c r="C13" s="200"/>
      <c r="D13" s="200"/>
      <c r="E13" s="200"/>
      <c r="F13" s="200"/>
      <c r="G13" s="200"/>
      <c r="H13" s="200"/>
      <c r="I13" s="1">
        <v>7</v>
      </c>
      <c r="J13" s="7">
        <v>13342499</v>
      </c>
      <c r="K13" s="7">
        <v>15196983</v>
      </c>
    </row>
    <row r="14" spans="1:11" ht="12.75">
      <c r="A14" s="199" t="s">
        <v>98</v>
      </c>
      <c r="B14" s="200"/>
      <c r="C14" s="200"/>
      <c r="D14" s="200"/>
      <c r="E14" s="200"/>
      <c r="F14" s="200"/>
      <c r="G14" s="200"/>
      <c r="H14" s="200"/>
      <c r="I14" s="1">
        <v>8</v>
      </c>
      <c r="J14" s="7">
        <v>5433588</v>
      </c>
      <c r="K14" s="7">
        <v>3790228</v>
      </c>
    </row>
    <row r="15" spans="1:11" ht="12.75">
      <c r="A15" s="199" t="s">
        <v>99</v>
      </c>
      <c r="B15" s="200"/>
      <c r="C15" s="200"/>
      <c r="D15" s="200"/>
      <c r="E15" s="200"/>
      <c r="F15" s="200"/>
      <c r="G15" s="200"/>
      <c r="H15" s="200"/>
      <c r="I15" s="1">
        <v>9</v>
      </c>
      <c r="J15" s="7"/>
      <c r="K15" s="7"/>
    </row>
    <row r="16" spans="1:11" ht="12.75">
      <c r="A16" s="199" t="s">
        <v>100</v>
      </c>
      <c r="B16" s="200"/>
      <c r="C16" s="200"/>
      <c r="D16" s="200"/>
      <c r="E16" s="200"/>
      <c r="F16" s="200"/>
      <c r="G16" s="200"/>
      <c r="H16" s="200"/>
      <c r="I16" s="1">
        <v>10</v>
      </c>
      <c r="J16" s="7">
        <v>1847</v>
      </c>
      <c r="K16" s="7">
        <v>1389</v>
      </c>
    </row>
    <row r="17" spans="1:11" ht="12.75">
      <c r="A17" s="199" t="s">
        <v>101</v>
      </c>
      <c r="B17" s="200"/>
      <c r="C17" s="200"/>
      <c r="D17" s="200"/>
      <c r="E17" s="200"/>
      <c r="F17" s="200"/>
      <c r="G17" s="200"/>
      <c r="H17" s="200"/>
      <c r="I17" s="1">
        <v>11</v>
      </c>
      <c r="J17" s="7">
        <v>1451312</v>
      </c>
      <c r="K17" s="7">
        <v>2519491</v>
      </c>
    </row>
    <row r="18" spans="1:11" ht="12.75">
      <c r="A18" s="199" t="s">
        <v>102</v>
      </c>
      <c r="B18" s="200"/>
      <c r="C18" s="200"/>
      <c r="D18" s="200"/>
      <c r="E18" s="200"/>
      <c r="F18" s="200"/>
      <c r="G18" s="200"/>
      <c r="H18" s="200"/>
      <c r="I18" s="1">
        <v>12</v>
      </c>
      <c r="J18" s="7">
        <v>1696382</v>
      </c>
      <c r="K18" s="7">
        <v>2102994</v>
      </c>
    </row>
    <row r="19" spans="1:11" ht="18" customHeight="1">
      <c r="A19" s="202" t="s">
        <v>32</v>
      </c>
      <c r="B19" s="203"/>
      <c r="C19" s="203"/>
      <c r="D19" s="203"/>
      <c r="E19" s="203"/>
      <c r="F19" s="203"/>
      <c r="G19" s="203"/>
      <c r="H19" s="203"/>
      <c r="I19" s="1">
        <v>13</v>
      </c>
      <c r="J19" s="53">
        <f>SUM(J13:J18)</f>
        <v>21925628</v>
      </c>
      <c r="K19" s="53">
        <f>SUM(K13:K18)</f>
        <v>23611085</v>
      </c>
    </row>
    <row r="20" spans="1:11" ht="21.75" customHeight="1">
      <c r="A20" s="202" t="s">
        <v>84</v>
      </c>
      <c r="B20" s="252"/>
      <c r="C20" s="252"/>
      <c r="D20" s="252"/>
      <c r="E20" s="252"/>
      <c r="F20" s="252"/>
      <c r="G20" s="252"/>
      <c r="H20" s="253"/>
      <c r="I20" s="1">
        <v>14</v>
      </c>
      <c r="J20" s="53">
        <f>IF(J12&gt;J19,J12-J19,0)</f>
        <v>0</v>
      </c>
      <c r="K20" s="53"/>
    </row>
    <row r="21" spans="1:11" ht="21.75" customHeight="1">
      <c r="A21" s="214" t="s">
        <v>85</v>
      </c>
      <c r="B21" s="250"/>
      <c r="C21" s="250"/>
      <c r="D21" s="250"/>
      <c r="E21" s="250"/>
      <c r="F21" s="250"/>
      <c r="G21" s="250"/>
      <c r="H21" s="251"/>
      <c r="I21" s="1">
        <v>15</v>
      </c>
      <c r="J21" s="53">
        <f>IF(J19&gt;J12,J19-J12,0)</f>
        <v>5520764</v>
      </c>
      <c r="K21" s="53">
        <f>IF(K19&gt;K12,K19-K12,0)</f>
        <v>7270785</v>
      </c>
    </row>
    <row r="22" spans="1:11" ht="12.75">
      <c r="A22" s="191" t="s">
        <v>131</v>
      </c>
      <c r="B22" s="192"/>
      <c r="C22" s="192"/>
      <c r="D22" s="192"/>
      <c r="E22" s="192"/>
      <c r="F22" s="192"/>
      <c r="G22" s="192"/>
      <c r="H22" s="192"/>
      <c r="I22" s="248"/>
      <c r="J22" s="248"/>
      <c r="K22" s="249"/>
    </row>
    <row r="23" spans="1:11" ht="12.75">
      <c r="A23" s="199" t="s">
        <v>136</v>
      </c>
      <c r="B23" s="200"/>
      <c r="C23" s="200"/>
      <c r="D23" s="200"/>
      <c r="E23" s="200"/>
      <c r="F23" s="200"/>
      <c r="G23" s="200"/>
      <c r="H23" s="200"/>
      <c r="I23" s="1">
        <v>16</v>
      </c>
      <c r="J23" s="7">
        <v>567802</v>
      </c>
      <c r="K23" s="7">
        <v>504141</v>
      </c>
    </row>
    <row r="24" spans="1:11" ht="12.75">
      <c r="A24" s="199" t="s">
        <v>137</v>
      </c>
      <c r="B24" s="200"/>
      <c r="C24" s="200"/>
      <c r="D24" s="200"/>
      <c r="E24" s="200"/>
      <c r="F24" s="200"/>
      <c r="G24" s="200"/>
      <c r="H24" s="200"/>
      <c r="I24" s="1">
        <v>17</v>
      </c>
      <c r="J24" s="7">
        <v>1470</v>
      </c>
      <c r="K24" s="7">
        <v>7062</v>
      </c>
    </row>
    <row r="25" spans="1:11" ht="12.75">
      <c r="A25" s="199" t="s">
        <v>286</v>
      </c>
      <c r="B25" s="200"/>
      <c r="C25" s="200"/>
      <c r="D25" s="200"/>
      <c r="E25" s="200"/>
      <c r="F25" s="200"/>
      <c r="G25" s="200"/>
      <c r="H25" s="200"/>
      <c r="I25" s="1">
        <v>18</v>
      </c>
      <c r="J25" s="7">
        <v>1622483</v>
      </c>
      <c r="K25" s="7">
        <v>1507103</v>
      </c>
    </row>
    <row r="26" spans="1:11" ht="12.75">
      <c r="A26" s="199" t="s">
        <v>287</v>
      </c>
      <c r="B26" s="200"/>
      <c r="C26" s="200"/>
      <c r="D26" s="200"/>
      <c r="E26" s="200"/>
      <c r="F26" s="200"/>
      <c r="G26" s="200"/>
      <c r="H26" s="200"/>
      <c r="I26" s="1">
        <v>19</v>
      </c>
      <c r="J26" s="7"/>
      <c r="K26" s="7">
        <v>45083698</v>
      </c>
    </row>
    <row r="27" spans="1:11" ht="12.75">
      <c r="A27" s="199" t="s">
        <v>138</v>
      </c>
      <c r="B27" s="200"/>
      <c r="C27" s="200"/>
      <c r="D27" s="200"/>
      <c r="E27" s="200"/>
      <c r="F27" s="200"/>
      <c r="G27" s="200"/>
      <c r="H27" s="200"/>
      <c r="I27" s="1">
        <v>20</v>
      </c>
      <c r="J27" s="7"/>
      <c r="K27" s="7"/>
    </row>
    <row r="28" spans="1:11" ht="12.75">
      <c r="A28" s="202" t="s">
        <v>90</v>
      </c>
      <c r="B28" s="203"/>
      <c r="C28" s="203"/>
      <c r="D28" s="203"/>
      <c r="E28" s="203"/>
      <c r="F28" s="203"/>
      <c r="G28" s="203"/>
      <c r="H28" s="203"/>
      <c r="I28" s="1">
        <v>21</v>
      </c>
      <c r="J28" s="53">
        <f>SUM(J23:J27)</f>
        <v>2191755</v>
      </c>
      <c r="K28" s="53">
        <f>SUM(K23:K27)</f>
        <v>47102004</v>
      </c>
    </row>
    <row r="29" spans="1:11" ht="12.75">
      <c r="A29" s="199" t="s">
        <v>2</v>
      </c>
      <c r="B29" s="200"/>
      <c r="C29" s="200"/>
      <c r="D29" s="200"/>
      <c r="E29" s="200"/>
      <c r="F29" s="200"/>
      <c r="G29" s="200"/>
      <c r="H29" s="200"/>
      <c r="I29" s="1">
        <v>22</v>
      </c>
      <c r="J29" s="7">
        <v>429223</v>
      </c>
      <c r="K29" s="7">
        <v>6513766</v>
      </c>
    </row>
    <row r="30" spans="1:11" ht="12.75">
      <c r="A30" s="199" t="s">
        <v>3</v>
      </c>
      <c r="B30" s="200"/>
      <c r="C30" s="200"/>
      <c r="D30" s="200"/>
      <c r="E30" s="200"/>
      <c r="F30" s="200"/>
      <c r="G30" s="200"/>
      <c r="H30" s="200"/>
      <c r="I30" s="1">
        <v>23</v>
      </c>
      <c r="J30" s="7">
        <v>100170</v>
      </c>
      <c r="K30" s="7">
        <v>26135000</v>
      </c>
    </row>
    <row r="31" spans="1:11" ht="12.75">
      <c r="A31" s="199" t="s">
        <v>4</v>
      </c>
      <c r="B31" s="200"/>
      <c r="C31" s="200"/>
      <c r="D31" s="200"/>
      <c r="E31" s="200"/>
      <c r="F31" s="200"/>
      <c r="G31" s="200"/>
      <c r="H31" s="200"/>
      <c r="I31" s="1">
        <v>24</v>
      </c>
      <c r="J31" s="7"/>
      <c r="K31" s="7"/>
    </row>
    <row r="32" spans="1:11" ht="12.75">
      <c r="A32" s="202" t="s">
        <v>33</v>
      </c>
      <c r="B32" s="203"/>
      <c r="C32" s="203"/>
      <c r="D32" s="203"/>
      <c r="E32" s="203"/>
      <c r="F32" s="203"/>
      <c r="G32" s="203"/>
      <c r="H32" s="203"/>
      <c r="I32" s="1">
        <v>25</v>
      </c>
      <c r="J32" s="53">
        <f>SUM(J29:J31)</f>
        <v>529393</v>
      </c>
      <c r="K32" s="53">
        <f>SUM(K29:K31)</f>
        <v>32648766</v>
      </c>
    </row>
    <row r="33" spans="1:11" ht="25.5" customHeight="1">
      <c r="A33" s="202" t="s">
        <v>86</v>
      </c>
      <c r="B33" s="203"/>
      <c r="C33" s="203"/>
      <c r="D33" s="203"/>
      <c r="E33" s="203"/>
      <c r="F33" s="203"/>
      <c r="G33" s="203"/>
      <c r="H33" s="203"/>
      <c r="I33" s="1">
        <v>26</v>
      </c>
      <c r="J33" s="53">
        <f>IF(J28&gt;J32,J28-J32,0)</f>
        <v>1662362</v>
      </c>
      <c r="K33" s="53">
        <f>IF(K28&gt;K32,K28-K32,0)</f>
        <v>14453238</v>
      </c>
    </row>
    <row r="34" spans="1:11" ht="22.5" customHeight="1">
      <c r="A34" s="202" t="s">
        <v>87</v>
      </c>
      <c r="B34" s="203"/>
      <c r="C34" s="203"/>
      <c r="D34" s="203"/>
      <c r="E34" s="203"/>
      <c r="F34" s="203"/>
      <c r="G34" s="203"/>
      <c r="H34" s="203"/>
      <c r="I34" s="1">
        <v>27</v>
      </c>
      <c r="J34" s="53">
        <f>IF(J32&gt;J28,J32-J28,0)</f>
        <v>0</v>
      </c>
      <c r="K34" s="53"/>
    </row>
    <row r="35" spans="1:11" ht="12.75">
      <c r="A35" s="191" t="s">
        <v>132</v>
      </c>
      <c r="B35" s="192"/>
      <c r="C35" s="192"/>
      <c r="D35" s="192"/>
      <c r="E35" s="192"/>
      <c r="F35" s="192"/>
      <c r="G35" s="192"/>
      <c r="H35" s="192"/>
      <c r="I35" s="248">
        <v>0</v>
      </c>
      <c r="J35" s="248"/>
      <c r="K35" s="249"/>
    </row>
    <row r="36" spans="1:11" ht="12.75">
      <c r="A36" s="199" t="s">
        <v>144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/>
      <c r="K36" s="7"/>
    </row>
    <row r="37" spans="1:11" ht="12.75">
      <c r="A37" s="199" t="s">
        <v>23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/>
      <c r="K37" s="7"/>
    </row>
    <row r="38" spans="1:11" ht="12.75">
      <c r="A38" s="199" t="s">
        <v>24</v>
      </c>
      <c r="B38" s="200"/>
      <c r="C38" s="200"/>
      <c r="D38" s="200"/>
      <c r="E38" s="200"/>
      <c r="F38" s="200"/>
      <c r="G38" s="200"/>
      <c r="H38" s="200"/>
      <c r="I38" s="1">
        <v>30</v>
      </c>
      <c r="J38" s="7">
        <v>24563300</v>
      </c>
      <c r="K38" s="7">
        <v>49845175</v>
      </c>
    </row>
    <row r="39" spans="1:11" ht="12.75">
      <c r="A39" s="202" t="s">
        <v>34</v>
      </c>
      <c r="B39" s="203"/>
      <c r="C39" s="203"/>
      <c r="D39" s="203"/>
      <c r="E39" s="203"/>
      <c r="F39" s="203"/>
      <c r="G39" s="203"/>
      <c r="H39" s="203"/>
      <c r="I39" s="1">
        <v>31</v>
      </c>
      <c r="J39" s="53">
        <f>SUM(J36:J38)</f>
        <v>24563300</v>
      </c>
      <c r="K39" s="53">
        <f>SUM(K36:K38)</f>
        <v>49845175</v>
      </c>
    </row>
    <row r="40" spans="1:11" ht="12.75">
      <c r="A40" s="199" t="s">
        <v>25</v>
      </c>
      <c r="B40" s="200"/>
      <c r="C40" s="200"/>
      <c r="D40" s="200"/>
      <c r="E40" s="200"/>
      <c r="F40" s="200"/>
      <c r="G40" s="200"/>
      <c r="H40" s="200"/>
      <c r="I40" s="1">
        <v>32</v>
      </c>
      <c r="J40" s="7"/>
      <c r="K40" s="7"/>
    </row>
    <row r="41" spans="1:11" ht="12.75">
      <c r="A41" s="199" t="s">
        <v>26</v>
      </c>
      <c r="B41" s="200"/>
      <c r="C41" s="200"/>
      <c r="D41" s="200"/>
      <c r="E41" s="200"/>
      <c r="F41" s="200"/>
      <c r="G41" s="200"/>
      <c r="H41" s="200"/>
      <c r="I41" s="1">
        <v>33</v>
      </c>
      <c r="J41" s="7">
        <v>7582</v>
      </c>
      <c r="K41" s="7">
        <v>13579</v>
      </c>
    </row>
    <row r="42" spans="1:11" ht="12.75">
      <c r="A42" s="199" t="s">
        <v>27</v>
      </c>
      <c r="B42" s="200"/>
      <c r="C42" s="200"/>
      <c r="D42" s="200"/>
      <c r="E42" s="200"/>
      <c r="F42" s="200"/>
      <c r="G42" s="200"/>
      <c r="H42" s="200"/>
      <c r="I42" s="1">
        <v>34</v>
      </c>
      <c r="J42" s="7"/>
      <c r="K42" s="7"/>
    </row>
    <row r="43" spans="1:11" ht="12.75">
      <c r="A43" s="199" t="s">
        <v>28</v>
      </c>
      <c r="B43" s="200"/>
      <c r="C43" s="200"/>
      <c r="D43" s="200"/>
      <c r="E43" s="200"/>
      <c r="F43" s="200"/>
      <c r="G43" s="200"/>
      <c r="H43" s="200"/>
      <c r="I43" s="1">
        <v>35</v>
      </c>
      <c r="J43" s="7"/>
      <c r="K43" s="7"/>
    </row>
    <row r="44" spans="1:11" ht="12.75">
      <c r="A44" s="199" t="s">
        <v>29</v>
      </c>
      <c r="B44" s="200"/>
      <c r="C44" s="200"/>
      <c r="D44" s="200"/>
      <c r="E44" s="200"/>
      <c r="F44" s="200"/>
      <c r="G44" s="200"/>
      <c r="H44" s="200"/>
      <c r="I44" s="1">
        <v>36</v>
      </c>
      <c r="J44" s="7">
        <v>129749095</v>
      </c>
      <c r="K44" s="7">
        <v>104526503</v>
      </c>
    </row>
    <row r="45" spans="1:11" ht="12.75">
      <c r="A45" s="202" t="s">
        <v>122</v>
      </c>
      <c r="B45" s="203"/>
      <c r="C45" s="203"/>
      <c r="D45" s="203"/>
      <c r="E45" s="203"/>
      <c r="F45" s="203"/>
      <c r="G45" s="203"/>
      <c r="H45" s="203"/>
      <c r="I45" s="1">
        <v>37</v>
      </c>
      <c r="J45" s="53">
        <f>SUM(J40:J44)</f>
        <v>129756677</v>
      </c>
      <c r="K45" s="53">
        <f>SUM(K40:K44)</f>
        <v>104540082</v>
      </c>
    </row>
    <row r="46" spans="1:11" ht="26.25" customHeight="1">
      <c r="A46" s="202" t="s">
        <v>134</v>
      </c>
      <c r="B46" s="203"/>
      <c r="C46" s="203"/>
      <c r="D46" s="203"/>
      <c r="E46" s="203"/>
      <c r="F46" s="203"/>
      <c r="G46" s="203"/>
      <c r="H46" s="203"/>
      <c r="I46" s="1">
        <v>38</v>
      </c>
      <c r="J46" s="53">
        <f>IF(J39&gt;J45,J39-J45,0)</f>
        <v>0</v>
      </c>
      <c r="K46" s="53"/>
    </row>
    <row r="47" spans="1:11" ht="21.75" customHeight="1">
      <c r="A47" s="202" t="s">
        <v>135</v>
      </c>
      <c r="B47" s="203"/>
      <c r="C47" s="203"/>
      <c r="D47" s="203"/>
      <c r="E47" s="203"/>
      <c r="F47" s="203"/>
      <c r="G47" s="203"/>
      <c r="H47" s="203"/>
      <c r="I47" s="1">
        <v>39</v>
      </c>
      <c r="J47" s="53">
        <f>IF(J45&gt;J39,J45-J39,0)</f>
        <v>105193377</v>
      </c>
      <c r="K47" s="53">
        <f>IF(K45&gt;K39,K45-K39,0)</f>
        <v>54694907</v>
      </c>
    </row>
    <row r="48" spans="1:11" ht="12.75">
      <c r="A48" s="202" t="s">
        <v>123</v>
      </c>
      <c r="B48" s="203"/>
      <c r="C48" s="203"/>
      <c r="D48" s="203"/>
      <c r="E48" s="203"/>
      <c r="F48" s="203"/>
      <c r="G48" s="203"/>
      <c r="H48" s="203"/>
      <c r="I48" s="1">
        <v>40</v>
      </c>
      <c r="J48" s="5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2" t="s">
        <v>12</v>
      </c>
      <c r="B49" s="203"/>
      <c r="C49" s="203"/>
      <c r="D49" s="203"/>
      <c r="E49" s="203"/>
      <c r="F49" s="203"/>
      <c r="G49" s="203"/>
      <c r="H49" s="203"/>
      <c r="I49" s="1">
        <v>41</v>
      </c>
      <c r="J49" s="53">
        <f>IF(J21-J20+J34-J33+J47-J46&gt;0,J21-J20+J34-J33+J47-J46,0)</f>
        <v>109051779</v>
      </c>
      <c r="K49" s="53">
        <f>IF(K21-K20+K34-K33+K47-K46&gt;0,K21-K20+K34-K33+K47-K46,0)</f>
        <v>47512454</v>
      </c>
    </row>
    <row r="50" spans="1:11" ht="12.75">
      <c r="A50" s="202" t="s">
        <v>133</v>
      </c>
      <c r="B50" s="203"/>
      <c r="C50" s="203"/>
      <c r="D50" s="203"/>
      <c r="E50" s="203"/>
      <c r="F50" s="203"/>
      <c r="G50" s="203"/>
      <c r="H50" s="203"/>
      <c r="I50" s="1">
        <v>42</v>
      </c>
      <c r="J50" s="7">
        <v>198922237</v>
      </c>
      <c r="K50" s="7">
        <v>115212162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7"/>
      <c r="K51" s="7"/>
    </row>
    <row r="52" spans="1:11" ht="12.75">
      <c r="A52" s="202" t="s">
        <v>146</v>
      </c>
      <c r="B52" s="203"/>
      <c r="C52" s="203"/>
      <c r="D52" s="203"/>
      <c r="E52" s="203"/>
      <c r="F52" s="203"/>
      <c r="G52" s="203"/>
      <c r="H52" s="203"/>
      <c r="I52" s="1">
        <v>44</v>
      </c>
      <c r="J52" s="7">
        <v>109051779</v>
      </c>
      <c r="K52" s="7">
        <v>47512454</v>
      </c>
    </row>
    <row r="53" spans="1:11" ht="12.75">
      <c r="A53" s="214" t="s">
        <v>147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1">
        <f>J50+J51-J52</f>
        <v>89870458</v>
      </c>
      <c r="K53" s="61">
        <f>K50+K51-K52</f>
        <v>67699708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10.140625" style="72" bestFit="1" customWidth="1"/>
    <col min="12" max="16384" width="9.140625" style="72" customWidth="1"/>
  </cols>
  <sheetData>
    <row r="1" spans="1:12" ht="12.75">
      <c r="A1" s="274" t="s">
        <v>246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1"/>
    </row>
    <row r="2" spans="1:12" ht="15.75">
      <c r="A2" s="42"/>
      <c r="B2" s="70"/>
      <c r="C2" s="259" t="s">
        <v>247</v>
      </c>
      <c r="D2" s="259"/>
      <c r="E2" s="73" t="s">
        <v>305</v>
      </c>
      <c r="F2" s="43" t="s">
        <v>215</v>
      </c>
      <c r="G2" s="260" t="s">
        <v>306</v>
      </c>
      <c r="H2" s="261"/>
      <c r="I2" s="70"/>
      <c r="J2" s="70"/>
      <c r="K2" s="70"/>
      <c r="L2" s="74"/>
    </row>
    <row r="3" spans="1:11" ht="23.25">
      <c r="A3" s="262" t="s">
        <v>39</v>
      </c>
      <c r="B3" s="262"/>
      <c r="C3" s="262"/>
      <c r="D3" s="262"/>
      <c r="E3" s="262"/>
      <c r="F3" s="262"/>
      <c r="G3" s="262"/>
      <c r="H3" s="262"/>
      <c r="I3" s="77" t="s">
        <v>270</v>
      </c>
      <c r="J3" s="78" t="s">
        <v>124</v>
      </c>
      <c r="K3" s="78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80">
        <v>2</v>
      </c>
      <c r="J4" s="79" t="s">
        <v>248</v>
      </c>
      <c r="K4" s="79" t="s">
        <v>249</v>
      </c>
    </row>
    <row r="5" spans="1:11" ht="12.75">
      <c r="A5" s="264" t="s">
        <v>250</v>
      </c>
      <c r="B5" s="265"/>
      <c r="C5" s="265"/>
      <c r="D5" s="265"/>
      <c r="E5" s="265"/>
      <c r="F5" s="265"/>
      <c r="G5" s="265"/>
      <c r="H5" s="265"/>
      <c r="I5" s="44">
        <v>1</v>
      </c>
      <c r="J5" s="45">
        <v>1028847600</v>
      </c>
      <c r="K5" s="45">
        <v>1028847600</v>
      </c>
    </row>
    <row r="6" spans="1:11" ht="12.75">
      <c r="A6" s="264" t="s">
        <v>251</v>
      </c>
      <c r="B6" s="265"/>
      <c r="C6" s="265"/>
      <c r="D6" s="265"/>
      <c r="E6" s="265"/>
      <c r="F6" s="265"/>
      <c r="G6" s="265"/>
      <c r="H6" s="265"/>
      <c r="I6" s="44">
        <v>2</v>
      </c>
      <c r="J6" s="46">
        <v>719579</v>
      </c>
      <c r="K6" s="46">
        <v>719579</v>
      </c>
    </row>
    <row r="7" spans="1:11" ht="12.75">
      <c r="A7" s="264" t="s">
        <v>252</v>
      </c>
      <c r="B7" s="265"/>
      <c r="C7" s="265"/>
      <c r="D7" s="265"/>
      <c r="E7" s="265"/>
      <c r="F7" s="265"/>
      <c r="G7" s="265"/>
      <c r="H7" s="265"/>
      <c r="I7" s="44">
        <v>3</v>
      </c>
      <c r="J7" s="46">
        <v>273420895</v>
      </c>
      <c r="K7" s="46">
        <v>273479214</v>
      </c>
    </row>
    <row r="8" spans="1:11" ht="12.75">
      <c r="A8" s="264" t="s">
        <v>253</v>
      </c>
      <c r="B8" s="265"/>
      <c r="C8" s="265"/>
      <c r="D8" s="265"/>
      <c r="E8" s="265"/>
      <c r="F8" s="265"/>
      <c r="G8" s="265"/>
      <c r="H8" s="265"/>
      <c r="I8" s="44">
        <v>4</v>
      </c>
      <c r="J8" s="46">
        <v>37997206</v>
      </c>
      <c r="K8" s="46">
        <v>181722737</v>
      </c>
    </row>
    <row r="9" spans="1:11" ht="12.75">
      <c r="A9" s="264" t="s">
        <v>254</v>
      </c>
      <c r="B9" s="265"/>
      <c r="C9" s="265"/>
      <c r="D9" s="265"/>
      <c r="E9" s="265"/>
      <c r="F9" s="265"/>
      <c r="G9" s="265"/>
      <c r="H9" s="265"/>
      <c r="I9" s="44">
        <v>5</v>
      </c>
      <c r="J9" s="46">
        <v>141826798</v>
      </c>
      <c r="K9" s="46">
        <v>22129374</v>
      </c>
    </row>
    <row r="10" spans="1:11" ht="12.75">
      <c r="A10" s="264" t="s">
        <v>255</v>
      </c>
      <c r="B10" s="265"/>
      <c r="C10" s="265"/>
      <c r="D10" s="265"/>
      <c r="E10" s="265"/>
      <c r="F10" s="265"/>
      <c r="G10" s="265"/>
      <c r="H10" s="265"/>
      <c r="I10" s="44">
        <v>6</v>
      </c>
      <c r="J10" s="46"/>
      <c r="K10" s="46"/>
    </row>
    <row r="11" spans="1:11" ht="12.75">
      <c r="A11" s="264" t="s">
        <v>256</v>
      </c>
      <c r="B11" s="265"/>
      <c r="C11" s="265"/>
      <c r="D11" s="265"/>
      <c r="E11" s="265"/>
      <c r="F11" s="265"/>
      <c r="G11" s="265"/>
      <c r="H11" s="265"/>
      <c r="I11" s="44">
        <v>7</v>
      </c>
      <c r="J11" s="46"/>
      <c r="K11" s="46"/>
    </row>
    <row r="12" spans="1:11" ht="12.75">
      <c r="A12" s="264" t="s">
        <v>257</v>
      </c>
      <c r="B12" s="265"/>
      <c r="C12" s="265"/>
      <c r="D12" s="265"/>
      <c r="E12" s="265"/>
      <c r="F12" s="265"/>
      <c r="G12" s="265"/>
      <c r="H12" s="265"/>
      <c r="I12" s="44">
        <v>8</v>
      </c>
      <c r="J12" s="46"/>
      <c r="K12" s="46"/>
    </row>
    <row r="13" spans="1:11" ht="12.75">
      <c r="A13" s="264" t="s">
        <v>258</v>
      </c>
      <c r="B13" s="265"/>
      <c r="C13" s="265"/>
      <c r="D13" s="265"/>
      <c r="E13" s="265"/>
      <c r="F13" s="265"/>
      <c r="G13" s="265"/>
      <c r="H13" s="265"/>
      <c r="I13" s="44">
        <v>9</v>
      </c>
      <c r="J13" s="46"/>
      <c r="K13" s="46"/>
    </row>
    <row r="14" spans="1:11" ht="12.75">
      <c r="A14" s="266" t="s">
        <v>259</v>
      </c>
      <c r="B14" s="267"/>
      <c r="C14" s="267"/>
      <c r="D14" s="267"/>
      <c r="E14" s="267"/>
      <c r="F14" s="267"/>
      <c r="G14" s="267"/>
      <c r="H14" s="267"/>
      <c r="I14" s="44">
        <v>10</v>
      </c>
      <c r="J14" s="75">
        <f>SUM(J5:J13)</f>
        <v>1482812078</v>
      </c>
      <c r="K14" s="75">
        <f>SUM(K5:K13)</f>
        <v>1506898504</v>
      </c>
    </row>
    <row r="15" spans="1:11" ht="12.75">
      <c r="A15" s="264" t="s">
        <v>260</v>
      </c>
      <c r="B15" s="265"/>
      <c r="C15" s="265"/>
      <c r="D15" s="265"/>
      <c r="E15" s="265"/>
      <c r="F15" s="265"/>
      <c r="G15" s="265"/>
      <c r="H15" s="265"/>
      <c r="I15" s="44">
        <v>11</v>
      </c>
      <c r="J15" s="46">
        <v>-15767</v>
      </c>
      <c r="K15" s="46">
        <v>58319</v>
      </c>
    </row>
    <row r="16" spans="1:11" ht="12.75">
      <c r="A16" s="264" t="s">
        <v>261</v>
      </c>
      <c r="B16" s="265"/>
      <c r="C16" s="265"/>
      <c r="D16" s="265"/>
      <c r="E16" s="265"/>
      <c r="F16" s="265"/>
      <c r="G16" s="265"/>
      <c r="H16" s="265"/>
      <c r="I16" s="44">
        <v>12</v>
      </c>
      <c r="J16" s="46"/>
      <c r="K16" s="46"/>
    </row>
    <row r="17" spans="1:11" ht="12.75">
      <c r="A17" s="264" t="s">
        <v>262</v>
      </c>
      <c r="B17" s="265"/>
      <c r="C17" s="265"/>
      <c r="D17" s="265"/>
      <c r="E17" s="265"/>
      <c r="F17" s="265"/>
      <c r="G17" s="265"/>
      <c r="H17" s="265"/>
      <c r="I17" s="44">
        <v>13</v>
      </c>
      <c r="J17" s="46"/>
      <c r="K17" s="46"/>
    </row>
    <row r="18" spans="1:11" ht="12.75">
      <c r="A18" s="264" t="s">
        <v>263</v>
      </c>
      <c r="B18" s="265"/>
      <c r="C18" s="265"/>
      <c r="D18" s="265"/>
      <c r="E18" s="265"/>
      <c r="F18" s="265"/>
      <c r="G18" s="265"/>
      <c r="H18" s="265"/>
      <c r="I18" s="44">
        <v>14</v>
      </c>
      <c r="J18" s="46"/>
      <c r="K18" s="46"/>
    </row>
    <row r="19" spans="1:11" ht="12.75">
      <c r="A19" s="264" t="s">
        <v>264</v>
      </c>
      <c r="B19" s="265"/>
      <c r="C19" s="265"/>
      <c r="D19" s="265"/>
      <c r="E19" s="265"/>
      <c r="F19" s="265"/>
      <c r="G19" s="265"/>
      <c r="H19" s="265"/>
      <c r="I19" s="44">
        <v>15</v>
      </c>
      <c r="J19" s="46"/>
      <c r="K19" s="46"/>
    </row>
    <row r="20" spans="1:11" ht="12.75">
      <c r="A20" s="264" t="s">
        <v>265</v>
      </c>
      <c r="B20" s="265"/>
      <c r="C20" s="265"/>
      <c r="D20" s="265"/>
      <c r="E20" s="265"/>
      <c r="F20" s="265"/>
      <c r="G20" s="265"/>
      <c r="H20" s="265"/>
      <c r="I20" s="44">
        <v>16</v>
      </c>
      <c r="J20" s="46">
        <v>106018341</v>
      </c>
      <c r="K20" s="46">
        <v>24028107</v>
      </c>
    </row>
    <row r="21" spans="1:11" ht="12.75">
      <c r="A21" s="266" t="s">
        <v>266</v>
      </c>
      <c r="B21" s="267"/>
      <c r="C21" s="267"/>
      <c r="D21" s="267"/>
      <c r="E21" s="267"/>
      <c r="F21" s="267"/>
      <c r="G21" s="267"/>
      <c r="H21" s="267"/>
      <c r="I21" s="44">
        <v>17</v>
      </c>
      <c r="J21" s="76">
        <f>SUM(J15:J20)</f>
        <v>106002574</v>
      </c>
      <c r="K21" s="76">
        <f>SUM(K15:K20)</f>
        <v>24086426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267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268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6"/>
      <c r="K24" s="76"/>
    </row>
    <row r="25" spans="1:11" ht="30" customHeight="1">
      <c r="A25" s="272" t="s">
        <v>269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0" t="s">
        <v>245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281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2014-04-28T12:20:41Z</cp:lastPrinted>
  <dcterms:created xsi:type="dcterms:W3CDTF">2008-10-17T11:51:54Z</dcterms:created>
  <dcterms:modified xsi:type="dcterms:W3CDTF">2014-04-28T12:31:26Z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0x010100E50510FE9B28224F85B8B9022D88D422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KONCAR-227-10135</vt:lpwstr>
  </property>
  <property fmtid="{D5CDD505-2E9C-101B-9397-08002B2CF9AE}" pid="6" name="_dlc_DocIdItemGuid">
    <vt:lpwstr>b9da8668-685c-4b23-8f33-f3f04b5ebe4b</vt:lpwstr>
  </property>
  <property fmtid="{D5CDD505-2E9C-101B-9397-08002B2CF9AE}" pid="7" name="_dlc_DocIdUrl">
    <vt:lpwstr>http://koncarintranet/kddintranet/1511/uču/_layouts/DocIdRedir.aspx?ID=KONCAR-227-10135, KONCAR-227-10135</vt:lpwstr>
  </property>
</Properties>
</file>