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<sst xmlns="http://schemas.openxmlformats.org/spreadsheetml/2006/main" count="343" uniqueCount="308">
  <si>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</si>
  <si>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</si>
  <si>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</si>
  <si>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</si>
  <si>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</si>
  <si>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</si>
  <si>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</si>
  <si>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</si>
  <si>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</si>
  <si>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</si>
  <si>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</si>
  <si>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</si>
  <si>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</si>
  <si>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</si>
  <si>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</si>
  <si>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</si>
  <si>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</si>
  <si>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</si>
  <si>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</si>
  <si>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</si>
  <si>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</si>
  <si>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</si>
  <si>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</si>
  <si>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</si>
  <si>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</si>
  <si>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</si>
  <si>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</si>
  <si>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</si>
  <si>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</si>
  <si>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</si>
  <si>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</si>
  <si>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</si>
  <si>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</si>
  <si>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</si>
  <si>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</si>
  <si>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</si>
  <si>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</si>
  <si>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</si>
  <si>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</si>
  <si>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</si>
  <si>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</si>
  <si>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</si>
  <si>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</si>
  <si>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</si>
  <si>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</si>
  <si>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</si>
  <si>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</si>
  <si>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</si>
  <si>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</si>
  <si>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</si>
  <si>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</si>
  <si>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</si>
  <si>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</si>
  <si>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</si>
  <si>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</si>
  <si>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</si>
  <si>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</si>
  <si>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</si>
  <si>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</si>
  <si>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</si>
  <si>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</si>
  <si>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</si>
  <si>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</si>
  <si>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</si>
  <si>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</si>
  <si>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</si>
  <si>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</si>
  <si>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</si>
  <si>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</si>
  <si>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</si>
  <si>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</si>
  <si>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</si>
  <si>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</si>
  <si>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</si>
  <si>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</si>
  <si>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</si>
  <si>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</si>
  <si>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</si>
  <si>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</si>
  <si>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</si>
  <si>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</si>
  <si>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</si>
  <si>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</si>
  <si>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</si>
  <si>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</si>
  <si>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</si>
  <si>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</si>
  <si>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</si>
  <si>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</si>
  <si>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</si>
  <si>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</si>
  <si>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</si>
  <si>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</si>
  <si>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</si>
  <si>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</si>
  <si>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</si>
  <si>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</si>
  <si>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</si>
  <si>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</si>
  <si>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</si>
  <si>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</si>
  <si>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</si>
  <si>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</si>
  <si>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</si>
  <si>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</si>
  <si>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</si>
  <si>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</si>
  <si>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</si>
  <si>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</si>
  <si>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</si>
  <si>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</si>
  <si>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</si>
  <si>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</si>
  <si>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</si>
  <si>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</si>
  <si>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</si>
  <si>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</si>
  <si>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</si>
  <si>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</si>
  <si>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</si>
  <si>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</si>
  <si>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</si>
  <si>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</si>
  <si>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</si>
  <si>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</si>
  <si>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</si>
  <si>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</si>
  <si>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</si>
  <si>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</si>
  <si>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</si>
  <si>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</si>
  <si>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</si>
  <si>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</si>
  <si>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</si>
  <si>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</si>
  <si>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</si>
  <si>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</si>
  <si>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</si>
  <si>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</si>
  <si>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</si>
  <si>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</si>
  <si>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</si>
  <si>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</si>
  <si>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</si>
  <si>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</si>
  <si>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</si>
  <si>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</si>
  <si>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</si>
  <si>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</si>
  <si>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</si>
  <si>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</si>
  <si>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</si>
  <si>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</si>
  <si>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</si>
  <si>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</si>
  <si>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</si>
  <si>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</si>
  <si>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</si>
  <si>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</si>
  <si>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</si>
  <si>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</si>
  <si>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</si>
  <si>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</si>
  <si>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</si>
  <si>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</si>
  <si>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</si>
  <si>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</si>
  <si>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</si>
  <si>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</si>
  <si>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</si>
  <si>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</si>
  <si>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</si>
  <si>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</si>
  <si>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</si>
  <si>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</si>
  <si>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</si>
  <si>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</si>
  <si>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</si>
  <si>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</si>
  <si>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</si>
  <si>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</si>
  <si>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</si>
  <si>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</si>
  <si>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</si>
  <si>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</si>
  <si>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</si>
  <si>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</si>
  <si>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</si>
  <si>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</si>
  <si>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</si>
  <si>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</si>
  <si>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</si>
  <si>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</si>
  <si>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</si>
  <si>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</si>
  <si>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</si>
  <si>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</si>
  <si>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</si>
  <si>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</si>
  <si>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</si>
  <si>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</si>
  <si>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</si>
  <si>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</si>
  <si>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</si>
  <si>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</si>
  <si>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</si>
  <si>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</si>
  <si>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</si>
  <si>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</si>
  <si>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</si>
  <si>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</si>
  <si>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</si>
  <si>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</si>
  <si>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</si>
  <si>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</si>
  <si>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</si>
  <si>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</si>
  <si>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</si>
  <si>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</si>
  <si>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</si>
  <si>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</si>
  <si>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</si>
  <si>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</si>
  <si>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</si>
  <si>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</si>
  <si>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</si>
  <si>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</si>
  <si>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</si>
  <si>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</si>
  <si>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</si>
  <si>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</si>
  <si>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</si>
  <si>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</si>
  <si>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</si>
  <si>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</si>
  <si>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</si>
  <si>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</si>
  <si>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</si>
  <si>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</si>
  <si>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</si>
  <si>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</si>
  <si>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</si>
  <si>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</si>
  <si>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</si>
  <si>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</si>
  <si>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</si>
  <si>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</si>
  <si>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</si>
  <si>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</si>
  <si>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</si>
  <si>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</si>
  <si>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</si>
  <si>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</si>
  <si>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</si>
  <si>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</si>
  <si>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</si>
  <si>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</si>
  <si>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</si>
  <si>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</si>
  <si>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</si>
  <si>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</si>
  <si>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</si>
  <si>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</si>
  <si>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</si>
  <si>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</si>
  <si>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</si>
  <si>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</si>
  <si>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</si>
  <si>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</si>
  <si>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</si>
  <si>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</si>
  <si>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</si>
  <si>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</si>
  <si>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</si>
  <si>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</si>
  <si>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</si>
  <si>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</si>
  <si>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</si>
  <si>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</si>
  <si>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</si>
  <si>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</si>
  <si>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</si>
  <si>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</si>
  <si>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</si>
  <si>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</si>
  <si>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</si>
  <si>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</si>
  <si>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</si>
  <si>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01.01.2013.</t>
  </si>
  <si>
    <t>31.03.2013.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</si>
  <si>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</si>
  <si>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</si>
  <si>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</si>
  <si>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</si>
  <si>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</si>
  <si>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</si>
  <si>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</si>
  <si>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</si>
  <si>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NE</t>
  </si>
  <si>
    <t>2711</t>
  </si>
  <si>
    <t>ILIĆ VESNA</t>
  </si>
  <si>
    <t>01 3667 183</t>
  </si>
  <si>
    <t>01 3667 177</t>
  </si>
  <si>
    <t>vesna.ilic@koncar.hr</t>
  </si>
  <si>
    <t>BAGO DARINKO</t>
  </si>
  <si>
    <t>GRAD ZAGREB</t>
  </si>
  <si>
    <t>Obveznik: KONČAR-ELEKTROINDUSTRIJA d.d.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</si>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</sst>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D26" sqref="D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213</v>
      </c>
      <c r="B1" s="175"/>
      <c r="C1" s="17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1" t="s">
        <v>214</v>
      </c>
      <c r="B2" s="132"/>
      <c r="C2" s="132"/>
      <c r="D2" s="133"/>
      <c r="E2" s="118" t="s">
        <v>288</v>
      </c>
      <c r="F2" s="12"/>
      <c r="G2" s="13" t="s">
        <v>215</v>
      </c>
      <c r="H2" s="118" t="s">
        <v>289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4" t="s">
        <v>282</v>
      </c>
      <c r="B4" s="135"/>
      <c r="C4" s="135"/>
      <c r="D4" s="135"/>
      <c r="E4" s="135"/>
      <c r="F4" s="135"/>
      <c r="G4" s="135"/>
      <c r="H4" s="135"/>
      <c r="I4" s="13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7" t="s">
        <v>216</v>
      </c>
      <c r="B6" s="138"/>
      <c r="C6" s="129" t="s">
        <v>290</v>
      </c>
      <c r="D6" s="13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39" t="s">
        <v>217</v>
      </c>
      <c r="B8" s="140"/>
      <c r="C8" s="129" t="s">
        <v>291</v>
      </c>
      <c r="D8" s="13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6" t="s">
        <v>218</v>
      </c>
      <c r="B10" s="127"/>
      <c r="C10" s="129" t="s">
        <v>292</v>
      </c>
      <c r="D10" s="13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28"/>
      <c r="B11" s="12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7" t="s">
        <v>219</v>
      </c>
      <c r="B12" s="138"/>
      <c r="C12" s="141" t="s">
        <v>293</v>
      </c>
      <c r="D12" s="142"/>
      <c r="E12" s="142"/>
      <c r="F12" s="142"/>
      <c r="G12" s="142"/>
      <c r="H12" s="14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7" t="s">
        <v>220</v>
      </c>
      <c r="B14" s="138"/>
      <c r="C14" s="144">
        <v>10000</v>
      </c>
      <c r="D14" s="145"/>
      <c r="E14" s="16"/>
      <c r="F14" s="141" t="s">
        <v>294</v>
      </c>
      <c r="G14" s="142"/>
      <c r="H14" s="14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7" t="s">
        <v>221</v>
      </c>
      <c r="B16" s="138"/>
      <c r="C16" s="141" t="s">
        <v>295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7" t="s">
        <v>222</v>
      </c>
      <c r="B18" s="138"/>
      <c r="C18" s="146" t="s">
        <v>296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7" t="s">
        <v>223</v>
      </c>
      <c r="B20" s="138"/>
      <c r="C20" s="146" t="s">
        <v>297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7" t="s">
        <v>224</v>
      </c>
      <c r="B22" s="138"/>
      <c r="C22" s="119">
        <v>133</v>
      </c>
      <c r="D22" s="141" t="s">
        <v>294</v>
      </c>
      <c r="E22" s="149"/>
      <c r="F22" s="150"/>
      <c r="G22" s="137"/>
      <c r="H22" s="15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7" t="s">
        <v>225</v>
      </c>
      <c r="B24" s="138"/>
      <c r="C24" s="119">
        <v>21</v>
      </c>
      <c r="D24" s="141" t="s">
        <v>305</v>
      </c>
      <c r="E24" s="149"/>
      <c r="F24" s="149"/>
      <c r="G24" s="150"/>
      <c r="H24" s="51" t="s">
        <v>226</v>
      </c>
      <c r="I24" s="120">
        <v>52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283</v>
      </c>
      <c r="I25" s="96"/>
      <c r="J25" s="10"/>
      <c r="K25" s="10"/>
      <c r="L25" s="10"/>
    </row>
    <row r="26" spans="1:12" ht="12.75">
      <c r="A26" s="137" t="s">
        <v>227</v>
      </c>
      <c r="B26" s="138"/>
      <c r="C26" s="121" t="s">
        <v>298</v>
      </c>
      <c r="D26" s="25"/>
      <c r="E26" s="33"/>
      <c r="F26" s="24"/>
      <c r="G26" s="152" t="s">
        <v>228</v>
      </c>
      <c r="H26" s="138"/>
      <c r="I26" s="122" t="s">
        <v>299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3" t="s">
        <v>229</v>
      </c>
      <c r="B28" s="154"/>
      <c r="C28" s="155"/>
      <c r="D28" s="155"/>
      <c r="E28" s="156" t="s">
        <v>230</v>
      </c>
      <c r="F28" s="157"/>
      <c r="G28" s="157"/>
      <c r="H28" s="158" t="s">
        <v>231</v>
      </c>
      <c r="I28" s="15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0"/>
      <c r="B30" s="161"/>
      <c r="C30" s="161"/>
      <c r="D30" s="162"/>
      <c r="E30" s="160"/>
      <c r="F30" s="161"/>
      <c r="G30" s="161"/>
      <c r="H30" s="129"/>
      <c r="I30" s="130"/>
      <c r="J30" s="10"/>
      <c r="K30" s="10"/>
      <c r="L30" s="10"/>
    </row>
    <row r="31" spans="1:12" ht="12.75">
      <c r="A31" s="92"/>
      <c r="B31" s="22"/>
      <c r="C31" s="21"/>
      <c r="D31" s="163"/>
      <c r="E31" s="163"/>
      <c r="F31" s="163"/>
      <c r="G31" s="164"/>
      <c r="H31" s="16"/>
      <c r="I31" s="99"/>
      <c r="J31" s="10"/>
      <c r="K31" s="10"/>
      <c r="L31" s="10"/>
    </row>
    <row r="32" spans="1:12" ht="12.75">
      <c r="A32" s="160"/>
      <c r="B32" s="161"/>
      <c r="C32" s="161"/>
      <c r="D32" s="162"/>
      <c r="E32" s="160"/>
      <c r="F32" s="161"/>
      <c r="G32" s="161"/>
      <c r="H32" s="129"/>
      <c r="I32" s="13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0"/>
      <c r="B34" s="161"/>
      <c r="C34" s="161"/>
      <c r="D34" s="162"/>
      <c r="E34" s="160"/>
      <c r="F34" s="161"/>
      <c r="G34" s="161"/>
      <c r="H34" s="129"/>
      <c r="I34" s="13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0"/>
      <c r="B36" s="161"/>
      <c r="C36" s="161"/>
      <c r="D36" s="162"/>
      <c r="E36" s="160"/>
      <c r="F36" s="161"/>
      <c r="G36" s="161"/>
      <c r="H36" s="129"/>
      <c r="I36" s="130"/>
      <c r="J36" s="10"/>
      <c r="K36" s="10"/>
      <c r="L36" s="10"/>
    </row>
    <row r="37" spans="1:12" ht="12.75">
      <c r="A37" s="101"/>
      <c r="B37" s="30"/>
      <c r="C37" s="165"/>
      <c r="D37" s="166"/>
      <c r="E37" s="16"/>
      <c r="F37" s="165"/>
      <c r="G37" s="166"/>
      <c r="H37" s="16"/>
      <c r="I37" s="93"/>
      <c r="J37" s="10"/>
      <c r="K37" s="10"/>
      <c r="L37" s="10"/>
    </row>
    <row r="38" spans="1:12" ht="12.75">
      <c r="A38" s="160"/>
      <c r="B38" s="161"/>
      <c r="C38" s="161"/>
      <c r="D38" s="162"/>
      <c r="E38" s="160"/>
      <c r="F38" s="161"/>
      <c r="G38" s="161"/>
      <c r="H38" s="129"/>
      <c r="I38" s="13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0"/>
      <c r="B40" s="161"/>
      <c r="C40" s="161"/>
      <c r="D40" s="162"/>
      <c r="E40" s="160"/>
      <c r="F40" s="161"/>
      <c r="G40" s="161"/>
      <c r="H40" s="129"/>
      <c r="I40" s="13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6" t="s">
        <v>232</v>
      </c>
      <c r="B44" s="170"/>
      <c r="C44" s="129"/>
      <c r="D44" s="130"/>
      <c r="E44" s="26"/>
      <c r="F44" s="141"/>
      <c r="G44" s="161"/>
      <c r="H44" s="161"/>
      <c r="I44" s="162"/>
      <c r="J44" s="10"/>
      <c r="K44" s="10"/>
      <c r="L44" s="10"/>
    </row>
    <row r="45" spans="1:12" ht="12.75">
      <c r="A45" s="101"/>
      <c r="B45" s="30"/>
      <c r="C45" s="165"/>
      <c r="D45" s="166"/>
      <c r="E45" s="16"/>
      <c r="F45" s="165"/>
      <c r="G45" s="167"/>
      <c r="H45" s="35"/>
      <c r="I45" s="105"/>
      <c r="J45" s="10"/>
      <c r="K45" s="10"/>
      <c r="L45" s="10"/>
    </row>
    <row r="46" spans="1:12" ht="12.75">
      <c r="A46" s="126" t="s">
        <v>233</v>
      </c>
      <c r="B46" s="170"/>
      <c r="C46" s="141" t="s">
        <v>300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2"/>
      <c r="B47" s="22"/>
      <c r="C47" s="21" t="s">
        <v>234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6" t="s">
        <v>235</v>
      </c>
      <c r="B48" s="170"/>
      <c r="C48" s="171" t="s">
        <v>301</v>
      </c>
      <c r="D48" s="172"/>
      <c r="E48" s="173"/>
      <c r="F48" s="16"/>
      <c r="G48" s="51" t="s">
        <v>236</v>
      </c>
      <c r="H48" s="171" t="s">
        <v>302</v>
      </c>
      <c r="I48" s="17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6" t="s">
        <v>222</v>
      </c>
      <c r="B50" s="170"/>
      <c r="C50" s="182" t="s">
        <v>303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7" t="s">
        <v>237</v>
      </c>
      <c r="B52" s="138"/>
      <c r="C52" s="171" t="s">
        <v>304</v>
      </c>
      <c r="D52" s="172"/>
      <c r="E52" s="172"/>
      <c r="F52" s="172"/>
      <c r="G52" s="172"/>
      <c r="H52" s="172"/>
      <c r="I52" s="143"/>
      <c r="J52" s="10"/>
      <c r="K52" s="10"/>
      <c r="L52" s="10"/>
    </row>
    <row r="53" spans="1:12" ht="12.75">
      <c r="A53" s="106"/>
      <c r="B53" s="20"/>
      <c r="C53" s="176" t="s">
        <v>238</v>
      </c>
      <c r="D53" s="176"/>
      <c r="E53" s="176"/>
      <c r="F53" s="176"/>
      <c r="G53" s="176"/>
      <c r="H53" s="17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3" t="s">
        <v>239</v>
      </c>
      <c r="C55" s="184"/>
      <c r="D55" s="184"/>
      <c r="E55" s="18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5" t="s">
        <v>271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6"/>
      <c r="B57" s="185" t="s">
        <v>272</v>
      </c>
      <c r="C57" s="186"/>
      <c r="D57" s="186"/>
      <c r="E57" s="186"/>
      <c r="F57" s="186"/>
      <c r="G57" s="186"/>
      <c r="H57" s="186"/>
      <c r="I57" s="108"/>
      <c r="J57" s="10"/>
      <c r="K57" s="10"/>
      <c r="L57" s="10"/>
    </row>
    <row r="58" spans="1:12" ht="12.75">
      <c r="A58" s="106"/>
      <c r="B58" s="185" t="s">
        <v>273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6"/>
      <c r="B59" s="185" t="s">
        <v>274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241</v>
      </c>
      <c r="F62" s="33"/>
      <c r="G62" s="177" t="s">
        <v>242</v>
      </c>
      <c r="H62" s="178"/>
      <c r="I62" s="179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0"/>
      <c r="H63" s="18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25" t="s">
        <v>127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289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 t="s">
        <v>306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2.5">
      <c r="A4" s="230" t="s">
        <v>39</v>
      </c>
      <c r="B4" s="231"/>
      <c r="C4" s="231"/>
      <c r="D4" s="231"/>
      <c r="E4" s="231"/>
      <c r="F4" s="231"/>
      <c r="G4" s="231"/>
      <c r="H4" s="232"/>
      <c r="I4" s="58" t="s">
        <v>243</v>
      </c>
      <c r="J4" s="59" t="s">
        <v>284</v>
      </c>
      <c r="K4" s="60" t="s">
        <v>285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57">
        <v>2</v>
      </c>
      <c r="J5" s="56">
        <v>3</v>
      </c>
      <c r="K5" s="56">
        <v>4</v>
      </c>
    </row>
    <row r="6" spans="1:11" ht="12.75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10</v>
      </c>
      <c r="B8" s="205"/>
      <c r="C8" s="205"/>
      <c r="D8" s="205"/>
      <c r="E8" s="205"/>
      <c r="F8" s="205"/>
      <c r="G8" s="205"/>
      <c r="H8" s="206"/>
      <c r="I8" s="1">
        <v>2</v>
      </c>
      <c r="J8" s="53">
        <f>J9+J16+J26+J35+J39</f>
        <v>1079639263</v>
      </c>
      <c r="K8" s="53">
        <f>K9+K16+K26+K35+K39</f>
        <v>1091893999</v>
      </c>
    </row>
    <row r="9" spans="1:11" ht="12.75">
      <c r="A9" s="201" t="s">
        <v>170</v>
      </c>
      <c r="B9" s="202"/>
      <c r="C9" s="202"/>
      <c r="D9" s="202"/>
      <c r="E9" s="202"/>
      <c r="F9" s="202"/>
      <c r="G9" s="202"/>
      <c r="H9" s="203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1" t="s">
        <v>88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11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 ht="12.75">
      <c r="A12" s="201" t="s">
        <v>89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173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174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175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171</v>
      </c>
      <c r="B16" s="202"/>
      <c r="C16" s="202"/>
      <c r="D16" s="202"/>
      <c r="E16" s="202"/>
      <c r="F16" s="202"/>
      <c r="G16" s="202"/>
      <c r="H16" s="203"/>
      <c r="I16" s="1">
        <v>10</v>
      </c>
      <c r="J16" s="53">
        <f>SUM(J17:J25)</f>
        <v>345712486</v>
      </c>
      <c r="K16" s="53">
        <f>SUM(K17:K25)</f>
        <v>343410115</v>
      </c>
    </row>
    <row r="17" spans="1:11" ht="12.75">
      <c r="A17" s="201" t="s">
        <v>176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76201035</v>
      </c>
      <c r="K17" s="7">
        <v>76464614</v>
      </c>
    </row>
    <row r="18" spans="1:11" ht="12.75">
      <c r="A18" s="201" t="s">
        <v>212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128856608</v>
      </c>
      <c r="K18" s="7">
        <v>127454568</v>
      </c>
    </row>
    <row r="19" spans="1:11" ht="12.75">
      <c r="A19" s="201" t="s">
        <v>177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24476093</v>
      </c>
      <c r="K19" s="7">
        <v>23439632</v>
      </c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2616150</v>
      </c>
      <c r="K20" s="7">
        <v>2398955</v>
      </c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48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13387643</v>
      </c>
      <c r="K22" s="7">
        <v>13414201</v>
      </c>
    </row>
    <row r="23" spans="1:11" ht="12.75">
      <c r="A23" s="201" t="s">
        <v>49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446616</v>
      </c>
      <c r="K23" s="7">
        <v>509804</v>
      </c>
    </row>
    <row r="24" spans="1:11" ht="12.75">
      <c r="A24" s="201" t="s">
        <v>50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>
        <v>63376</v>
      </c>
      <c r="K24" s="7">
        <v>63376</v>
      </c>
    </row>
    <row r="25" spans="1:11" ht="12.75">
      <c r="A25" s="201" t="s">
        <v>51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99664965</v>
      </c>
      <c r="K25" s="7">
        <v>99664965</v>
      </c>
    </row>
    <row r="26" spans="1:11" ht="12.75">
      <c r="A26" s="201" t="s">
        <v>155</v>
      </c>
      <c r="B26" s="202"/>
      <c r="C26" s="202"/>
      <c r="D26" s="202"/>
      <c r="E26" s="202"/>
      <c r="F26" s="202"/>
      <c r="G26" s="202"/>
      <c r="H26" s="203"/>
      <c r="I26" s="1">
        <v>20</v>
      </c>
      <c r="J26" s="53">
        <f>SUM(J27:J34)</f>
        <v>710371905</v>
      </c>
      <c r="K26" s="53">
        <f>SUM(K27:K34)</f>
        <v>725619895</v>
      </c>
    </row>
    <row r="27" spans="1:11" ht="12.75">
      <c r="A27" s="201" t="s">
        <v>52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706450920</v>
      </c>
      <c r="K27" s="7">
        <v>721698471</v>
      </c>
    </row>
    <row r="28" spans="1:11" ht="12.75">
      <c r="A28" s="201" t="s">
        <v>53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54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59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60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>
        <v>3920985</v>
      </c>
      <c r="K31" s="7">
        <v>3921424</v>
      </c>
    </row>
    <row r="32" spans="1:11" ht="12.75">
      <c r="A32" s="201" t="s">
        <v>61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/>
      <c r="K32" s="7"/>
    </row>
    <row r="33" spans="1:11" ht="12.75">
      <c r="A33" s="201" t="s">
        <v>55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148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149</v>
      </c>
      <c r="B35" s="202"/>
      <c r="C35" s="202"/>
      <c r="D35" s="202"/>
      <c r="E35" s="202"/>
      <c r="F35" s="202"/>
      <c r="G35" s="202"/>
      <c r="H35" s="203"/>
      <c r="I35" s="1">
        <v>29</v>
      </c>
      <c r="J35" s="53">
        <f>SUM(J36:J38)</f>
        <v>23554872</v>
      </c>
      <c r="K35" s="53">
        <f>SUM(K36:K38)</f>
        <v>22863989</v>
      </c>
    </row>
    <row r="36" spans="1:11" ht="12.75">
      <c r="A36" s="201" t="s">
        <v>56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57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18257005</v>
      </c>
      <c r="K37" s="7">
        <v>17537264</v>
      </c>
    </row>
    <row r="38" spans="1:11" ht="12.75">
      <c r="A38" s="201" t="s">
        <v>58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>
        <v>5297867</v>
      </c>
      <c r="K38" s="7">
        <v>5326725</v>
      </c>
    </row>
    <row r="39" spans="1:11" ht="12.75">
      <c r="A39" s="201" t="s">
        <v>150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205</v>
      </c>
      <c r="B40" s="205"/>
      <c r="C40" s="205"/>
      <c r="D40" s="205"/>
      <c r="E40" s="205"/>
      <c r="F40" s="205"/>
      <c r="G40" s="205"/>
      <c r="H40" s="206"/>
      <c r="I40" s="1">
        <v>34</v>
      </c>
      <c r="J40" s="53">
        <f>J41+J49+J56+J64</f>
        <v>448202734</v>
      </c>
      <c r="K40" s="53">
        <f>K41+K49+K56+K64</f>
        <v>468421426</v>
      </c>
    </row>
    <row r="41" spans="1:11" ht="12.75">
      <c r="A41" s="201" t="s">
        <v>76</v>
      </c>
      <c r="B41" s="202"/>
      <c r="C41" s="202"/>
      <c r="D41" s="202"/>
      <c r="E41" s="202"/>
      <c r="F41" s="202"/>
      <c r="G41" s="202"/>
      <c r="H41" s="203"/>
      <c r="I41" s="1">
        <v>35</v>
      </c>
      <c r="J41" s="53">
        <f>SUM(J42:J48)</f>
        <v>794388</v>
      </c>
      <c r="K41" s="53">
        <f>SUM(K42:K48)</f>
        <v>404249</v>
      </c>
    </row>
    <row r="42" spans="1:11" ht="12.75">
      <c r="A42" s="201" t="s">
        <v>91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.75">
      <c r="A43" s="201" t="s">
        <v>92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62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63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64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>
        <v>794388</v>
      </c>
      <c r="K46" s="7">
        <v>404249</v>
      </c>
    </row>
    <row r="47" spans="1:11" ht="12.75">
      <c r="A47" s="201" t="s">
        <v>65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66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77</v>
      </c>
      <c r="B49" s="202"/>
      <c r="C49" s="202"/>
      <c r="D49" s="202"/>
      <c r="E49" s="202"/>
      <c r="F49" s="202"/>
      <c r="G49" s="202"/>
      <c r="H49" s="203"/>
      <c r="I49" s="1">
        <v>43</v>
      </c>
      <c r="J49" s="53">
        <f>SUM(J50:J55)</f>
        <v>38932281</v>
      </c>
      <c r="K49" s="53">
        <f>SUM(K50:K55)</f>
        <v>62614844</v>
      </c>
    </row>
    <row r="50" spans="1:11" ht="12.75">
      <c r="A50" s="201" t="s">
        <v>165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17992512</v>
      </c>
      <c r="K50" s="7">
        <v>41999153</v>
      </c>
    </row>
    <row r="51" spans="1:11" ht="12.75">
      <c r="A51" s="201" t="s">
        <v>166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612509</v>
      </c>
      <c r="K51" s="7">
        <v>2043972</v>
      </c>
    </row>
    <row r="52" spans="1:11" ht="12.75">
      <c r="A52" s="201" t="s">
        <v>167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168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>
        <v>43176</v>
      </c>
      <c r="K53" s="7"/>
    </row>
    <row r="54" spans="1:11" ht="12.75">
      <c r="A54" s="201" t="s">
        <v>7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/>
      <c r="K54" s="7"/>
    </row>
    <row r="55" spans="1:11" ht="12.75">
      <c r="A55" s="201" t="s">
        <v>8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20284084</v>
      </c>
      <c r="K55" s="7">
        <v>18571719</v>
      </c>
    </row>
    <row r="56" spans="1:11" ht="12.75">
      <c r="A56" s="201" t="s">
        <v>78</v>
      </c>
      <c r="B56" s="202"/>
      <c r="C56" s="202"/>
      <c r="D56" s="202"/>
      <c r="E56" s="202"/>
      <c r="F56" s="202"/>
      <c r="G56" s="202"/>
      <c r="H56" s="203"/>
      <c r="I56" s="1">
        <v>50</v>
      </c>
      <c r="J56" s="53">
        <f>SUM(J57:J63)</f>
        <v>209553828</v>
      </c>
      <c r="K56" s="53">
        <f>SUM(K57:K63)</f>
        <v>315531875</v>
      </c>
    </row>
    <row r="57" spans="1:11" ht="12.75">
      <c r="A57" s="201" t="s">
        <v>52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53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83018262</v>
      </c>
      <c r="K58" s="7">
        <v>67837092</v>
      </c>
    </row>
    <row r="59" spans="1:11" ht="12.75">
      <c r="A59" s="201" t="s">
        <v>207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59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60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61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/>
      <c r="K62" s="7"/>
    </row>
    <row r="63" spans="1:11" ht="12.75">
      <c r="A63" s="201" t="s">
        <v>31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126535566</v>
      </c>
      <c r="K63" s="7">
        <v>247694783</v>
      </c>
    </row>
    <row r="64" spans="1:11" ht="12.75">
      <c r="A64" s="201" t="s">
        <v>172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198922237</v>
      </c>
      <c r="K64" s="7">
        <v>89870458</v>
      </c>
    </row>
    <row r="65" spans="1:11" ht="12.75">
      <c r="A65" s="204" t="s">
        <v>36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1157065</v>
      </c>
      <c r="K65" s="7">
        <v>2121384</v>
      </c>
    </row>
    <row r="66" spans="1:11" ht="12.75">
      <c r="A66" s="204" t="s">
        <v>206</v>
      </c>
      <c r="B66" s="205"/>
      <c r="C66" s="205"/>
      <c r="D66" s="205"/>
      <c r="E66" s="205"/>
      <c r="F66" s="205"/>
      <c r="G66" s="205"/>
      <c r="H66" s="206"/>
      <c r="I66" s="1">
        <v>60</v>
      </c>
      <c r="J66" s="53">
        <f>J7+J8+J40+J65</f>
        <v>1528999062</v>
      </c>
      <c r="K66" s="53">
        <f>K7+K8+K40+K65</f>
        <v>1562436809</v>
      </c>
    </row>
    <row r="67" spans="1:11" ht="12.75">
      <c r="A67" s="216" t="s">
        <v>67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745924395</v>
      </c>
      <c r="K67" s="8">
        <v>730229774</v>
      </c>
    </row>
    <row r="68" spans="1:11" ht="12.75">
      <c r="A68" s="193" t="s">
        <v>38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156</v>
      </c>
      <c r="B69" s="198"/>
      <c r="C69" s="198"/>
      <c r="D69" s="198"/>
      <c r="E69" s="198"/>
      <c r="F69" s="198"/>
      <c r="G69" s="198"/>
      <c r="H69" s="215"/>
      <c r="I69" s="3">
        <v>62</v>
      </c>
      <c r="J69" s="54">
        <f>J70+J71+J72+J78+J79+J82+J85</f>
        <v>1376809504</v>
      </c>
      <c r="K69" s="54">
        <f>K70+K71+K72+K78+K79+K82+K85</f>
        <v>1411045695</v>
      </c>
    </row>
    <row r="70" spans="1:11" ht="12.75">
      <c r="A70" s="201" t="s">
        <v>115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1028847600</v>
      </c>
      <c r="K70" s="7">
        <v>1028847600</v>
      </c>
    </row>
    <row r="71" spans="1:11" ht="12.75">
      <c r="A71" s="201" t="s">
        <v>116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719579</v>
      </c>
      <c r="K71" s="7">
        <v>719579</v>
      </c>
    </row>
    <row r="72" spans="1:11" ht="12.75">
      <c r="A72" s="201" t="s">
        <v>117</v>
      </c>
      <c r="B72" s="202"/>
      <c r="C72" s="202"/>
      <c r="D72" s="202"/>
      <c r="E72" s="202"/>
      <c r="F72" s="202"/>
      <c r="G72" s="202"/>
      <c r="H72" s="203"/>
      <c r="I72" s="1">
        <v>65</v>
      </c>
      <c r="J72" s="53">
        <f>J73+J74-J75+J76+J77</f>
        <v>197000749</v>
      </c>
      <c r="K72" s="53">
        <f>K73+K74-K75+K76+K77</f>
        <v>275032609</v>
      </c>
    </row>
    <row r="73" spans="1:11" ht="12.75">
      <c r="A73" s="201" t="s">
        <v>118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17997220</v>
      </c>
      <c r="K73" s="7">
        <v>23454999</v>
      </c>
    </row>
    <row r="74" spans="1:11" ht="12.75">
      <c r="A74" s="201" t="s">
        <v>119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265600</v>
      </c>
      <c r="K74" s="7">
        <v>27200</v>
      </c>
    </row>
    <row r="75" spans="1:11" ht="12.75">
      <c r="A75" s="201" t="s">
        <v>107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>
        <v>265600</v>
      </c>
      <c r="K75" s="7">
        <v>27200</v>
      </c>
    </row>
    <row r="76" spans="1:11" ht="12.75">
      <c r="A76" s="201" t="s">
        <v>108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>
        <v>102458881</v>
      </c>
      <c r="K76" s="7">
        <v>138879053</v>
      </c>
    </row>
    <row r="77" spans="1:11" ht="12.75">
      <c r="A77" s="201" t="s">
        <v>109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76544648</v>
      </c>
      <c r="K77" s="7">
        <v>112698557</v>
      </c>
    </row>
    <row r="78" spans="1:11" ht="12.75">
      <c r="A78" s="201" t="s">
        <v>110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203</v>
      </c>
      <c r="B79" s="202"/>
      <c r="C79" s="202"/>
      <c r="D79" s="202"/>
      <c r="E79" s="202"/>
      <c r="F79" s="202"/>
      <c r="G79" s="202"/>
      <c r="H79" s="203"/>
      <c r="I79" s="1">
        <v>72</v>
      </c>
      <c r="J79" s="53">
        <f>J80-J81</f>
        <v>41085994</v>
      </c>
      <c r="K79" s="53">
        <f>K80-K81</f>
        <v>72274854</v>
      </c>
    </row>
    <row r="80" spans="1:11" ht="12.75">
      <c r="A80" s="212" t="s">
        <v>139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41085994</v>
      </c>
      <c r="K80" s="7">
        <v>72274854</v>
      </c>
    </row>
    <row r="81" spans="1:11" ht="12.75">
      <c r="A81" s="212" t="s">
        <v>140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201" t="s">
        <v>204</v>
      </c>
      <c r="B82" s="202"/>
      <c r="C82" s="202"/>
      <c r="D82" s="202"/>
      <c r="E82" s="202"/>
      <c r="F82" s="202"/>
      <c r="G82" s="202"/>
      <c r="H82" s="203"/>
      <c r="I82" s="1">
        <v>75</v>
      </c>
      <c r="J82" s="53">
        <f>J83-J84</f>
        <v>109155582</v>
      </c>
      <c r="K82" s="53">
        <f>K83-K84</f>
        <v>34171053</v>
      </c>
    </row>
    <row r="83" spans="1:11" ht="12.75">
      <c r="A83" s="212" t="s">
        <v>141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109155582</v>
      </c>
      <c r="K83" s="7">
        <v>34171053</v>
      </c>
    </row>
    <row r="84" spans="1:11" ht="12.75">
      <c r="A84" s="212" t="s">
        <v>142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/>
    </row>
    <row r="85" spans="1:11" ht="12.75">
      <c r="A85" s="201" t="s">
        <v>143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204" t="s">
        <v>13</v>
      </c>
      <c r="B86" s="205"/>
      <c r="C86" s="205"/>
      <c r="D86" s="205"/>
      <c r="E86" s="205"/>
      <c r="F86" s="205"/>
      <c r="G86" s="205"/>
      <c r="H86" s="206"/>
      <c r="I86" s="1">
        <v>79</v>
      </c>
      <c r="J86" s="53">
        <f>SUM(J87:J89)</f>
        <v>137873197</v>
      </c>
      <c r="K86" s="53">
        <f>SUM(K87:K89)</f>
        <v>137866169</v>
      </c>
    </row>
    <row r="87" spans="1:11" ht="12.75">
      <c r="A87" s="201" t="s">
        <v>103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1187395</v>
      </c>
      <c r="K87" s="7">
        <v>1187395</v>
      </c>
    </row>
    <row r="88" spans="1:11" ht="12.75">
      <c r="A88" s="201" t="s">
        <v>104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105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136685802</v>
      </c>
      <c r="K89" s="7">
        <v>136678774</v>
      </c>
    </row>
    <row r="90" spans="1:11" ht="12.75">
      <c r="A90" s="204" t="s">
        <v>14</v>
      </c>
      <c r="B90" s="205"/>
      <c r="C90" s="205"/>
      <c r="D90" s="205"/>
      <c r="E90" s="205"/>
      <c r="F90" s="205"/>
      <c r="G90" s="205"/>
      <c r="H90" s="206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1" t="s">
        <v>106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208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209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210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211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70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68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69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15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3">
        <f>SUM(J101:J112)</f>
        <v>14316361</v>
      </c>
      <c r="K100" s="53">
        <f>SUM(K101:K112)</f>
        <v>13524945</v>
      </c>
    </row>
    <row r="101" spans="1:11" ht="12.75">
      <c r="A101" s="201" t="s">
        <v>106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2088311</v>
      </c>
      <c r="K101" s="7">
        <v>1319201</v>
      </c>
    </row>
    <row r="102" spans="1:11" ht="12.75">
      <c r="A102" s="201" t="s">
        <v>208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170000</v>
      </c>
      <c r="K102" s="7">
        <v>170000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209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 ht="12.75">
      <c r="A105" s="201" t="s">
        <v>210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1579536</v>
      </c>
      <c r="K105" s="7">
        <v>1046299</v>
      </c>
    </row>
    <row r="106" spans="1:11" ht="12.75">
      <c r="A106" s="201" t="s">
        <v>211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70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71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2062985</v>
      </c>
      <c r="K108" s="7">
        <v>2035562</v>
      </c>
    </row>
    <row r="109" spans="1:11" ht="12.75">
      <c r="A109" s="201" t="s">
        <v>72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8188912</v>
      </c>
      <c r="K109" s="7">
        <v>8652191</v>
      </c>
    </row>
    <row r="110" spans="1:11" ht="12.75">
      <c r="A110" s="201" t="s">
        <v>75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>
        <v>97692</v>
      </c>
      <c r="K110" s="7">
        <v>188112</v>
      </c>
    </row>
    <row r="111" spans="1:11" ht="12.75">
      <c r="A111" s="201" t="s">
        <v>73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74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128925</v>
      </c>
      <c r="K112" s="7">
        <v>113580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/>
      <c r="K113" s="7"/>
    </row>
    <row r="114" spans="1:11" ht="12.75">
      <c r="A114" s="204" t="s">
        <v>19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3">
        <f>J69+J86+J90+J100+J113</f>
        <v>1528999062</v>
      </c>
      <c r="K114" s="53">
        <f>K69+K86+K90+K100+K113</f>
        <v>1562436809</v>
      </c>
    </row>
    <row r="115" spans="1:11" ht="12.75">
      <c r="A115" s="190" t="s">
        <v>37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>
        <v>745924395</v>
      </c>
      <c r="K115" s="8">
        <v>730229774</v>
      </c>
    </row>
    <row r="116" spans="1:11" ht="12.75">
      <c r="A116" s="193" t="s">
        <v>275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151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5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07" t="s">
        <v>6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/>
      <c r="K119" s="8"/>
    </row>
    <row r="120" spans="1:11" ht="12.75">
      <c r="A120" s="210" t="s">
        <v>276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S57" sqref="S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5" t="s">
        <v>128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3" t="s">
        <v>307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306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39</v>
      </c>
      <c r="B4" s="248"/>
      <c r="C4" s="248"/>
      <c r="D4" s="248"/>
      <c r="E4" s="248"/>
      <c r="F4" s="248"/>
      <c r="G4" s="248"/>
      <c r="H4" s="248"/>
      <c r="I4" s="58" t="s">
        <v>244</v>
      </c>
      <c r="J4" s="249" t="s">
        <v>284</v>
      </c>
      <c r="K4" s="249"/>
      <c r="L4" s="249" t="s">
        <v>285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215"/>
      <c r="I7" s="3">
        <v>111</v>
      </c>
      <c r="J7" s="54">
        <f>SUM(J8:J9)</f>
        <v>13319020</v>
      </c>
      <c r="K7" s="54">
        <f>SUM(K8:K9)</f>
        <v>13319020</v>
      </c>
      <c r="L7" s="54">
        <f>SUM(L8:L9)</f>
        <v>13469066</v>
      </c>
      <c r="M7" s="54">
        <f>SUM(M8:M9)</f>
        <v>13469066</v>
      </c>
    </row>
    <row r="8" spans="1:13" ht="12.75">
      <c r="A8" s="204" t="s">
        <v>126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13121824</v>
      </c>
      <c r="K8" s="7">
        <v>13121824</v>
      </c>
      <c r="L8" s="7">
        <v>13252868</v>
      </c>
      <c r="M8" s="7">
        <v>13252868</v>
      </c>
    </row>
    <row r="9" spans="1:13" ht="12.75">
      <c r="A9" s="204" t="s">
        <v>79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197196</v>
      </c>
      <c r="K9" s="7">
        <v>197196</v>
      </c>
      <c r="L9" s="7">
        <v>216198</v>
      </c>
      <c r="M9" s="7">
        <v>216198</v>
      </c>
    </row>
    <row r="10" spans="1:13" ht="12.75">
      <c r="A10" s="204" t="s">
        <v>9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3">
        <f>J11+J12+J16+J20+J21+J22+J25+J26</f>
        <v>16648298</v>
      </c>
      <c r="K10" s="53">
        <f>K11+K12+K16+K20+K21+K22+K25+K26</f>
        <v>16648298</v>
      </c>
      <c r="L10" s="53">
        <f>L11+L12+L16+L20+L21+L22+L25+L26</f>
        <v>18421884</v>
      </c>
      <c r="M10" s="53">
        <f>M11+M12+M16+M20+M21+M22+M25+M26</f>
        <v>18421884</v>
      </c>
    </row>
    <row r="11" spans="1:13" ht="12.75">
      <c r="A11" s="204" t="s">
        <v>80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16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3">
        <f>SUM(J13:J15)</f>
        <v>5895888</v>
      </c>
      <c r="K12" s="53">
        <f>SUM(K13:K15)</f>
        <v>5895888</v>
      </c>
      <c r="L12" s="53">
        <f>SUM(L13:L15)</f>
        <v>6134328</v>
      </c>
      <c r="M12" s="53">
        <f>SUM(M13:M15)</f>
        <v>6134328</v>
      </c>
    </row>
    <row r="13" spans="1:13" ht="12.75">
      <c r="A13" s="201" t="s">
        <v>120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1541047</v>
      </c>
      <c r="K13" s="7">
        <v>1541047</v>
      </c>
      <c r="L13" s="7">
        <v>1996363</v>
      </c>
      <c r="M13" s="7">
        <v>1996363</v>
      </c>
    </row>
    <row r="14" spans="1:13" ht="12.75">
      <c r="A14" s="201" t="s">
        <v>121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41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4354841</v>
      </c>
      <c r="K15" s="7">
        <v>4354841</v>
      </c>
      <c r="L15" s="7">
        <v>4137965</v>
      </c>
      <c r="M15" s="7">
        <v>4137965</v>
      </c>
    </row>
    <row r="16" spans="1:13" ht="12.75">
      <c r="A16" s="204" t="s">
        <v>17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3">
        <f>SUM(J17:J19)</f>
        <v>5103681</v>
      </c>
      <c r="K16" s="53">
        <f>SUM(K17:K19)</f>
        <v>5103681</v>
      </c>
      <c r="L16" s="53">
        <f>SUM(L17:L19)</f>
        <v>5387259</v>
      </c>
      <c r="M16" s="53">
        <f>SUM(M17:M19)</f>
        <v>5387259</v>
      </c>
    </row>
    <row r="17" spans="1:13" ht="12.75">
      <c r="A17" s="201" t="s">
        <v>42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2440585</v>
      </c>
      <c r="K17" s="7">
        <v>2440585</v>
      </c>
      <c r="L17" s="7">
        <v>2548008</v>
      </c>
      <c r="M17" s="7">
        <v>2548008</v>
      </c>
    </row>
    <row r="18" spans="1:13" ht="12.75">
      <c r="A18" s="201" t="s">
        <v>43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1914092</v>
      </c>
      <c r="K18" s="7">
        <v>1914092</v>
      </c>
      <c r="L18" s="7">
        <v>2128470</v>
      </c>
      <c r="M18" s="7">
        <v>2128470</v>
      </c>
    </row>
    <row r="19" spans="1:13" ht="12.75">
      <c r="A19" s="201" t="s">
        <v>44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749004</v>
      </c>
      <c r="K19" s="7">
        <v>749004</v>
      </c>
      <c r="L19" s="7">
        <v>710781</v>
      </c>
      <c r="M19" s="7">
        <v>710781</v>
      </c>
    </row>
    <row r="20" spans="1:13" ht="12.75">
      <c r="A20" s="204" t="s">
        <v>81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2402263</v>
      </c>
      <c r="K20" s="7">
        <v>2402263</v>
      </c>
      <c r="L20" s="7">
        <v>2734504</v>
      </c>
      <c r="M20" s="7">
        <v>2734504</v>
      </c>
    </row>
    <row r="21" spans="1:13" ht="12.75">
      <c r="A21" s="204" t="s">
        <v>82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3245004</v>
      </c>
      <c r="K21" s="7">
        <v>3245004</v>
      </c>
      <c r="L21" s="7">
        <v>4165433</v>
      </c>
      <c r="M21" s="7">
        <v>4165433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1" t="s">
        <v>111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112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204" t="s">
        <v>83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35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1462</v>
      </c>
      <c r="K26" s="7">
        <v>1462</v>
      </c>
      <c r="L26" s="7">
        <v>360</v>
      </c>
      <c r="M26" s="7">
        <v>360</v>
      </c>
    </row>
    <row r="27" spans="1:13" ht="12.75">
      <c r="A27" s="204" t="s">
        <v>178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3">
        <f>SUM(J28:J32)</f>
        <v>25985207</v>
      </c>
      <c r="K27" s="53">
        <f>SUM(K28:K32)</f>
        <v>25985207</v>
      </c>
      <c r="L27" s="53">
        <f>SUM(L28:L32)</f>
        <v>39531089</v>
      </c>
      <c r="M27" s="53">
        <f>SUM(M28:M32)</f>
        <v>39531089</v>
      </c>
    </row>
    <row r="28" spans="1:13" ht="23.25" customHeight="1">
      <c r="A28" s="204" t="s">
        <v>192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24503457</v>
      </c>
      <c r="K28" s="7">
        <v>24503457</v>
      </c>
      <c r="L28" s="7">
        <v>37827053</v>
      </c>
      <c r="M28" s="7">
        <v>37827053</v>
      </c>
    </row>
    <row r="29" spans="1:13" ht="20.25" customHeight="1">
      <c r="A29" s="204" t="s">
        <v>129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1481750</v>
      </c>
      <c r="K29" s="7">
        <v>1481750</v>
      </c>
      <c r="L29" s="7">
        <v>1704036</v>
      </c>
      <c r="M29" s="7">
        <v>1704036</v>
      </c>
    </row>
    <row r="30" spans="1:13" ht="12.75">
      <c r="A30" s="204" t="s">
        <v>113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188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114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179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3">
        <f>SUM(J34:J37)</f>
        <v>1176039</v>
      </c>
      <c r="K33" s="53">
        <f>SUM(K34:K37)</f>
        <v>1176039</v>
      </c>
      <c r="L33" s="53">
        <f>SUM(L34:L37)</f>
        <v>407218</v>
      </c>
      <c r="M33" s="53">
        <f>SUM(M34:M37)</f>
        <v>407218</v>
      </c>
    </row>
    <row r="34" spans="1:13" ht="16.5" customHeight="1">
      <c r="A34" s="204" t="s">
        <v>46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 ht="21" customHeight="1">
      <c r="A35" s="204" t="s">
        <v>45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1176039</v>
      </c>
      <c r="K35" s="7">
        <v>1176039</v>
      </c>
      <c r="L35" s="7">
        <v>407218</v>
      </c>
      <c r="M35" s="7">
        <v>407218</v>
      </c>
    </row>
    <row r="36" spans="1:13" ht="12.75">
      <c r="A36" s="204" t="s">
        <v>189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47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160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161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190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191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180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3">
        <f>J7+J27+J38+J40</f>
        <v>39304227</v>
      </c>
      <c r="K42" s="53">
        <f>K7+K27+K38+K40</f>
        <v>39304227</v>
      </c>
      <c r="L42" s="53">
        <f>L7+L27+L38+L40</f>
        <v>53000155</v>
      </c>
      <c r="M42" s="53">
        <f>M7+M27+M38+M40</f>
        <v>53000155</v>
      </c>
    </row>
    <row r="43" spans="1:13" ht="12.75">
      <c r="A43" s="204" t="s">
        <v>181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3">
        <f>J10+J33+J39+J41</f>
        <v>17824337</v>
      </c>
      <c r="K43" s="53">
        <f>K10+K33+K39+K41</f>
        <v>17824337</v>
      </c>
      <c r="L43" s="53">
        <f>L10+L33+L39+L41</f>
        <v>18829102</v>
      </c>
      <c r="M43" s="53">
        <f>M10+M33+M39+M41</f>
        <v>18829102</v>
      </c>
    </row>
    <row r="44" spans="1:13" ht="12.75">
      <c r="A44" s="204" t="s">
        <v>201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3">
        <f>J42-J43</f>
        <v>21479890</v>
      </c>
      <c r="K44" s="53">
        <f>K42-K43</f>
        <v>21479890</v>
      </c>
      <c r="L44" s="53">
        <f>L42-L43</f>
        <v>34171053</v>
      </c>
      <c r="M44" s="53">
        <f>M42-M43</f>
        <v>34171053</v>
      </c>
    </row>
    <row r="45" spans="1:13" ht="12.75">
      <c r="A45" s="212" t="s">
        <v>183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21479890</v>
      </c>
      <c r="K45" s="53">
        <f>IF(K42&gt;K43,K42-K43,0)</f>
        <v>21479890</v>
      </c>
      <c r="L45" s="53">
        <f>IF(L42&gt;L43,L42-L43,0)</f>
        <v>34171053</v>
      </c>
      <c r="M45" s="53">
        <f>IF(M42&gt;M43,M42-M43,0)</f>
        <v>34171053</v>
      </c>
    </row>
    <row r="46" spans="1:13" ht="12.75">
      <c r="A46" s="212" t="s">
        <v>184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4" t="s">
        <v>182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202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3">
        <f>J44-J47</f>
        <v>21479890</v>
      </c>
      <c r="K48" s="53">
        <f>K44-K47</f>
        <v>21479890</v>
      </c>
      <c r="L48" s="53">
        <f>L44-L47</f>
        <v>34171053</v>
      </c>
      <c r="M48" s="53">
        <f>M44-M47</f>
        <v>34171053</v>
      </c>
    </row>
    <row r="49" spans="1:13" ht="12.75">
      <c r="A49" s="212" t="s">
        <v>157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21479890</v>
      </c>
      <c r="K49" s="53">
        <f>IF(K48&gt;0,K48,0)</f>
        <v>21479890</v>
      </c>
      <c r="L49" s="53">
        <f>IF(L48&gt;0,L48,0)</f>
        <v>34171053</v>
      </c>
      <c r="M49" s="53">
        <f>IF(M48&gt;0,M48,0)</f>
        <v>34171053</v>
      </c>
    </row>
    <row r="50" spans="1:13" ht="12.75">
      <c r="A50" s="244" t="s">
        <v>185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3" t="s">
        <v>277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1:13" ht="12.75" customHeight="1">
      <c r="A52" s="197" t="s">
        <v>152</v>
      </c>
      <c r="B52" s="198"/>
      <c r="C52" s="198"/>
      <c r="D52" s="198"/>
      <c r="E52" s="198"/>
      <c r="F52" s="198"/>
      <c r="G52" s="198"/>
      <c r="H52" s="198"/>
      <c r="I52" s="55"/>
      <c r="J52" s="55"/>
      <c r="K52" s="55"/>
      <c r="L52" s="55"/>
      <c r="M52" s="62"/>
    </row>
    <row r="53" spans="1:13" ht="12.75">
      <c r="A53" s="241" t="s">
        <v>199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200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3" t="s">
        <v>154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169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v>21479890</v>
      </c>
      <c r="K56" s="6">
        <v>21479890</v>
      </c>
      <c r="L56" s="6">
        <v>34171053</v>
      </c>
      <c r="M56" s="6">
        <v>34171053</v>
      </c>
    </row>
    <row r="57" spans="1:13" ht="12.75">
      <c r="A57" s="204" t="s">
        <v>186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3">
        <f>SUM(J58:J64)</f>
        <v>41810</v>
      </c>
      <c r="K57" s="53">
        <f>SUM(K58:K64)</f>
        <v>41810</v>
      </c>
      <c r="L57" s="53">
        <f>SUM(L58:L64)</f>
        <v>-12620</v>
      </c>
      <c r="M57" s="53">
        <f>SUM(M58:M64)</f>
        <v>-12620</v>
      </c>
    </row>
    <row r="58" spans="1:13" ht="19.5" customHeight="1">
      <c r="A58" s="204" t="s">
        <v>193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41810</v>
      </c>
      <c r="K58" s="7">
        <v>41810</v>
      </c>
      <c r="L58" s="7">
        <v>-12620</v>
      </c>
      <c r="M58" s="7">
        <v>-12620</v>
      </c>
    </row>
    <row r="59" spans="1:13" ht="21.75" customHeight="1">
      <c r="A59" s="204" t="s">
        <v>194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20.25" customHeight="1">
      <c r="A60" s="204" t="s">
        <v>30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195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196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197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198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21" customHeight="1">
      <c r="A65" s="204" t="s">
        <v>187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23.25" customHeight="1">
      <c r="A66" s="204" t="s">
        <v>158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3">
        <f>J57-J65</f>
        <v>41810</v>
      </c>
      <c r="K66" s="53">
        <f>K57-K65</f>
        <v>41810</v>
      </c>
      <c r="L66" s="53">
        <f>L57-L65</f>
        <v>-12620</v>
      </c>
      <c r="M66" s="53">
        <f>M57-M65</f>
        <v>-12620</v>
      </c>
    </row>
    <row r="67" spans="1:13" ht="12.75">
      <c r="A67" s="204" t="s">
        <v>159</v>
      </c>
      <c r="B67" s="205"/>
      <c r="C67" s="205"/>
      <c r="D67" s="205"/>
      <c r="E67" s="205"/>
      <c r="F67" s="205"/>
      <c r="G67" s="205"/>
      <c r="H67" s="206"/>
      <c r="I67" s="1">
        <v>168</v>
      </c>
      <c r="J67" s="61">
        <f>J56+J66</f>
        <v>21521700</v>
      </c>
      <c r="K67" s="61">
        <f>K56+K66</f>
        <v>21521700</v>
      </c>
      <c r="L67" s="61">
        <f>L56+L66</f>
        <v>34158433</v>
      </c>
      <c r="M67" s="61">
        <f>M56+M66</f>
        <v>34158433</v>
      </c>
    </row>
    <row r="68" spans="1:13" ht="12.75" customHeight="1">
      <c r="A68" s="237" t="s">
        <v>278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199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200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O16" sqref="O16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307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7" t="s">
        <v>306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60" t="s">
        <v>39</v>
      </c>
      <c r="B4" s="260"/>
      <c r="C4" s="260"/>
      <c r="D4" s="260"/>
      <c r="E4" s="260"/>
      <c r="F4" s="260"/>
      <c r="G4" s="260"/>
      <c r="H4" s="260"/>
      <c r="I4" s="66" t="s">
        <v>244</v>
      </c>
      <c r="J4" s="67" t="s">
        <v>284</v>
      </c>
      <c r="K4" s="67" t="s">
        <v>285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70">
        <v>2</v>
      </c>
      <c r="J5" s="71" t="s">
        <v>248</v>
      </c>
      <c r="K5" s="71" t="s">
        <v>249</v>
      </c>
    </row>
    <row r="6" spans="1:11" ht="12.75">
      <c r="A6" s="193" t="s">
        <v>130</v>
      </c>
      <c r="B6" s="194"/>
      <c r="C6" s="194"/>
      <c r="D6" s="194"/>
      <c r="E6" s="194"/>
      <c r="F6" s="194"/>
      <c r="G6" s="194"/>
      <c r="H6" s="194"/>
      <c r="I6" s="250"/>
      <c r="J6" s="250"/>
      <c r="K6" s="251"/>
    </row>
    <row r="7" spans="1:11" ht="12.75">
      <c r="A7" s="201" t="s">
        <v>164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11314825</v>
      </c>
      <c r="K7" s="7">
        <v>14415839</v>
      </c>
    </row>
    <row r="8" spans="1:11" ht="12.75">
      <c r="A8" s="201" t="s">
        <v>93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94</v>
      </c>
      <c r="B9" s="202"/>
      <c r="C9" s="202"/>
      <c r="D9" s="202"/>
      <c r="E9" s="202"/>
      <c r="F9" s="202"/>
      <c r="G9" s="202"/>
      <c r="H9" s="202"/>
      <c r="I9" s="1">
        <v>3</v>
      </c>
      <c r="J9" s="5"/>
      <c r="K9" s="7"/>
    </row>
    <row r="10" spans="1:11" ht="12.75">
      <c r="A10" s="201" t="s">
        <v>95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96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1713096</v>
      </c>
      <c r="K11" s="7">
        <v>1989025</v>
      </c>
    </row>
    <row r="12" spans="1:11" ht="12.75">
      <c r="A12" s="204" t="s">
        <v>163</v>
      </c>
      <c r="B12" s="205"/>
      <c r="C12" s="205"/>
      <c r="D12" s="205"/>
      <c r="E12" s="205"/>
      <c r="F12" s="205"/>
      <c r="G12" s="205"/>
      <c r="H12" s="205"/>
      <c r="I12" s="1">
        <v>6</v>
      </c>
      <c r="J12" s="64">
        <f>SUM(J7:J11)</f>
        <v>13027921</v>
      </c>
      <c r="K12" s="53">
        <f>SUM(K7:K11)</f>
        <v>16404864</v>
      </c>
    </row>
    <row r="13" spans="1:11" ht="12.75">
      <c r="A13" s="201" t="s">
        <v>97</v>
      </c>
      <c r="B13" s="202"/>
      <c r="C13" s="202"/>
      <c r="D13" s="202"/>
      <c r="E13" s="202"/>
      <c r="F13" s="202"/>
      <c r="G13" s="202"/>
      <c r="H13" s="202"/>
      <c r="I13" s="1">
        <v>7</v>
      </c>
      <c r="J13" s="5">
        <v>10277671</v>
      </c>
      <c r="K13" s="7">
        <v>13342499</v>
      </c>
    </row>
    <row r="14" spans="1:11" ht="12.75">
      <c r="A14" s="201" t="s">
        <v>98</v>
      </c>
      <c r="B14" s="202"/>
      <c r="C14" s="202"/>
      <c r="D14" s="202"/>
      <c r="E14" s="202"/>
      <c r="F14" s="202"/>
      <c r="G14" s="202"/>
      <c r="H14" s="202"/>
      <c r="I14" s="1">
        <v>8</v>
      </c>
      <c r="J14" s="5">
        <v>3784199</v>
      </c>
      <c r="K14" s="7">
        <v>5433588</v>
      </c>
    </row>
    <row r="15" spans="1:11" ht="12.75">
      <c r="A15" s="201" t="s">
        <v>99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/>
    </row>
    <row r="16" spans="1:11" ht="12.75">
      <c r="A16" s="201" t="s">
        <v>100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>
        <v>87</v>
      </c>
      <c r="K16" s="7">
        <v>1847</v>
      </c>
    </row>
    <row r="17" spans="1:11" ht="12.75">
      <c r="A17" s="201" t="s">
        <v>101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>
        <v>1451312</v>
      </c>
    </row>
    <row r="18" spans="1:11" ht="12.75">
      <c r="A18" s="201" t="s">
        <v>102</v>
      </c>
      <c r="B18" s="202"/>
      <c r="C18" s="202"/>
      <c r="D18" s="202"/>
      <c r="E18" s="202"/>
      <c r="F18" s="202"/>
      <c r="G18" s="202"/>
      <c r="H18" s="202"/>
      <c r="I18" s="1">
        <v>12</v>
      </c>
      <c r="J18" s="5">
        <v>2305871</v>
      </c>
      <c r="K18" s="7">
        <v>1696382</v>
      </c>
    </row>
    <row r="19" spans="1:11" ht="18" customHeight="1">
      <c r="A19" s="204" t="s">
        <v>32</v>
      </c>
      <c r="B19" s="205"/>
      <c r="C19" s="205"/>
      <c r="D19" s="205"/>
      <c r="E19" s="205"/>
      <c r="F19" s="205"/>
      <c r="G19" s="205"/>
      <c r="H19" s="205"/>
      <c r="I19" s="1">
        <v>13</v>
      </c>
      <c r="J19" s="64">
        <f>SUM(J13:J18)</f>
        <v>16367828</v>
      </c>
      <c r="K19" s="53">
        <f>SUM(K13:K18)</f>
        <v>21925628</v>
      </c>
    </row>
    <row r="20" spans="1:11" ht="21.75" customHeight="1">
      <c r="A20" s="204" t="s">
        <v>84</v>
      </c>
      <c r="B20" s="254"/>
      <c r="C20" s="254"/>
      <c r="D20" s="254"/>
      <c r="E20" s="254"/>
      <c r="F20" s="254"/>
      <c r="G20" s="254"/>
      <c r="H20" s="25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21.75" customHeight="1">
      <c r="A21" s="216" t="s">
        <v>85</v>
      </c>
      <c r="B21" s="252"/>
      <c r="C21" s="252"/>
      <c r="D21" s="252"/>
      <c r="E21" s="252"/>
      <c r="F21" s="252"/>
      <c r="G21" s="252"/>
      <c r="H21" s="253"/>
      <c r="I21" s="1">
        <v>15</v>
      </c>
      <c r="J21" s="64">
        <f>IF(J19&gt;J12,J19-J12,0)</f>
        <v>3339907</v>
      </c>
      <c r="K21" s="53">
        <f>IF(K19&gt;K12,K19-K12,0)</f>
        <v>5520764</v>
      </c>
    </row>
    <row r="22" spans="1:11" ht="12.75">
      <c r="A22" s="193" t="s">
        <v>131</v>
      </c>
      <c r="B22" s="194"/>
      <c r="C22" s="194"/>
      <c r="D22" s="194"/>
      <c r="E22" s="194"/>
      <c r="F22" s="194"/>
      <c r="G22" s="194"/>
      <c r="H22" s="194"/>
      <c r="I22" s="250"/>
      <c r="J22" s="250"/>
      <c r="K22" s="251"/>
    </row>
    <row r="23" spans="1:11" ht="12.75">
      <c r="A23" s="201" t="s">
        <v>136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>
        <v>478470</v>
      </c>
      <c r="K23" s="7">
        <v>567802</v>
      </c>
    </row>
    <row r="24" spans="1:11" ht="12.75">
      <c r="A24" s="201" t="s">
        <v>137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>
        <v>1470</v>
      </c>
    </row>
    <row r="25" spans="1:11" ht="12.75">
      <c r="A25" s="201" t="s">
        <v>286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>
        <v>678635</v>
      </c>
      <c r="K25" s="7">
        <v>1622483</v>
      </c>
    </row>
    <row r="26" spans="1:11" ht="12.75">
      <c r="A26" s="201" t="s">
        <v>287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1" t="s">
        <v>138</v>
      </c>
      <c r="B27" s="202"/>
      <c r="C27" s="202"/>
      <c r="D27" s="202"/>
      <c r="E27" s="202"/>
      <c r="F27" s="202"/>
      <c r="G27" s="202"/>
      <c r="H27" s="202"/>
      <c r="I27" s="1">
        <v>20</v>
      </c>
      <c r="J27" s="5"/>
      <c r="K27" s="7"/>
    </row>
    <row r="28" spans="1:11" ht="12.75">
      <c r="A28" s="204" t="s">
        <v>90</v>
      </c>
      <c r="B28" s="205"/>
      <c r="C28" s="205"/>
      <c r="D28" s="205"/>
      <c r="E28" s="205"/>
      <c r="F28" s="205"/>
      <c r="G28" s="205"/>
      <c r="H28" s="205"/>
      <c r="I28" s="1">
        <v>21</v>
      </c>
      <c r="J28" s="64">
        <f>SUM(J23:J27)</f>
        <v>1157105</v>
      </c>
      <c r="K28" s="53">
        <f>SUM(K23:K27)</f>
        <v>2191755</v>
      </c>
    </row>
    <row r="29" spans="1:11" ht="12.75">
      <c r="A29" s="201" t="s">
        <v>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>
        <v>7779238</v>
      </c>
      <c r="K29" s="7">
        <v>429223</v>
      </c>
    </row>
    <row r="30" spans="1:11" ht="12.75">
      <c r="A30" s="201" t="s">
        <v>3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>
        <v>100170</v>
      </c>
    </row>
    <row r="31" spans="1:11" ht="12.75">
      <c r="A31" s="201" t="s">
        <v>4</v>
      </c>
      <c r="B31" s="202"/>
      <c r="C31" s="202"/>
      <c r="D31" s="202"/>
      <c r="E31" s="202"/>
      <c r="F31" s="202"/>
      <c r="G31" s="202"/>
      <c r="H31" s="202"/>
      <c r="I31" s="1">
        <v>24</v>
      </c>
      <c r="J31" s="5"/>
      <c r="K31" s="7"/>
    </row>
    <row r="32" spans="1:11" ht="12.75">
      <c r="A32" s="204" t="s">
        <v>33</v>
      </c>
      <c r="B32" s="205"/>
      <c r="C32" s="205"/>
      <c r="D32" s="205"/>
      <c r="E32" s="205"/>
      <c r="F32" s="205"/>
      <c r="G32" s="205"/>
      <c r="H32" s="205"/>
      <c r="I32" s="1">
        <v>25</v>
      </c>
      <c r="J32" s="64">
        <f>SUM(J29:J31)</f>
        <v>7779238</v>
      </c>
      <c r="K32" s="53">
        <f>SUM(K29:K31)</f>
        <v>529393</v>
      </c>
    </row>
    <row r="33" spans="1:11" ht="25.5" customHeight="1">
      <c r="A33" s="204" t="s">
        <v>86</v>
      </c>
      <c r="B33" s="205"/>
      <c r="C33" s="205"/>
      <c r="D33" s="205"/>
      <c r="E33" s="205"/>
      <c r="F33" s="205"/>
      <c r="G33" s="205"/>
      <c r="H33" s="205"/>
      <c r="I33" s="1">
        <v>26</v>
      </c>
      <c r="J33" s="64">
        <f>IF(J28&gt;J32,J28-J32,0)</f>
        <v>0</v>
      </c>
      <c r="K33" s="53">
        <f>IF(K28&gt;K32,K28-K32,0)</f>
        <v>1662362</v>
      </c>
    </row>
    <row r="34" spans="1:11" ht="22.5" customHeight="1">
      <c r="A34" s="204" t="s">
        <v>87</v>
      </c>
      <c r="B34" s="205"/>
      <c r="C34" s="205"/>
      <c r="D34" s="205"/>
      <c r="E34" s="205"/>
      <c r="F34" s="205"/>
      <c r="G34" s="205"/>
      <c r="H34" s="205"/>
      <c r="I34" s="1">
        <v>27</v>
      </c>
      <c r="J34" s="64">
        <f>IF(J32&gt;J28,J32-J28,0)</f>
        <v>6622133</v>
      </c>
      <c r="K34" s="53">
        <f>IF(K32&gt;K28,K32-K28,0)</f>
        <v>0</v>
      </c>
    </row>
    <row r="35" spans="1:11" ht="12.75">
      <c r="A35" s="193" t="s">
        <v>132</v>
      </c>
      <c r="B35" s="194"/>
      <c r="C35" s="194"/>
      <c r="D35" s="194"/>
      <c r="E35" s="194"/>
      <c r="F35" s="194"/>
      <c r="G35" s="194"/>
      <c r="H35" s="194"/>
      <c r="I35" s="250">
        <v>0</v>
      </c>
      <c r="J35" s="250"/>
      <c r="K35" s="251"/>
    </row>
    <row r="36" spans="1:11" ht="12.75">
      <c r="A36" s="201" t="s">
        <v>144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23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/>
    </row>
    <row r="38" spans="1:11" ht="12.75">
      <c r="A38" s="201" t="s">
        <v>24</v>
      </c>
      <c r="B38" s="202"/>
      <c r="C38" s="202"/>
      <c r="D38" s="202"/>
      <c r="E38" s="202"/>
      <c r="F38" s="202"/>
      <c r="G38" s="202"/>
      <c r="H38" s="202"/>
      <c r="I38" s="1">
        <v>30</v>
      </c>
      <c r="J38" s="5">
        <v>20965990</v>
      </c>
      <c r="K38" s="7">
        <v>24563300</v>
      </c>
    </row>
    <row r="39" spans="1:11" ht="12.75">
      <c r="A39" s="204" t="s">
        <v>34</v>
      </c>
      <c r="B39" s="205"/>
      <c r="C39" s="205"/>
      <c r="D39" s="205"/>
      <c r="E39" s="205"/>
      <c r="F39" s="205"/>
      <c r="G39" s="205"/>
      <c r="H39" s="205"/>
      <c r="I39" s="1">
        <v>31</v>
      </c>
      <c r="J39" s="64">
        <f>SUM(J36:J38)</f>
        <v>20965990</v>
      </c>
      <c r="K39" s="53">
        <f>SUM(K36:K38)</f>
        <v>24563300</v>
      </c>
    </row>
    <row r="40" spans="1:11" ht="12.75">
      <c r="A40" s="201" t="s">
        <v>25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26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>
        <v>8808</v>
      </c>
      <c r="K41" s="7">
        <v>7582</v>
      </c>
    </row>
    <row r="42" spans="1:11" ht="12.75">
      <c r="A42" s="201" t="s">
        <v>27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28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1" t="s">
        <v>29</v>
      </c>
      <c r="B44" s="202"/>
      <c r="C44" s="202"/>
      <c r="D44" s="202"/>
      <c r="E44" s="202"/>
      <c r="F44" s="202"/>
      <c r="G44" s="202"/>
      <c r="H44" s="202"/>
      <c r="I44" s="1">
        <v>36</v>
      </c>
      <c r="J44" s="5">
        <v>6002126</v>
      </c>
      <c r="K44" s="7">
        <v>129749095</v>
      </c>
    </row>
    <row r="45" spans="1:11" ht="12.75">
      <c r="A45" s="204" t="s">
        <v>122</v>
      </c>
      <c r="B45" s="205"/>
      <c r="C45" s="205"/>
      <c r="D45" s="205"/>
      <c r="E45" s="205"/>
      <c r="F45" s="205"/>
      <c r="G45" s="205"/>
      <c r="H45" s="205"/>
      <c r="I45" s="1">
        <v>37</v>
      </c>
      <c r="J45" s="64">
        <f>SUM(J40:J44)</f>
        <v>6010934</v>
      </c>
      <c r="K45" s="53">
        <f>SUM(K40:K44)</f>
        <v>129756677</v>
      </c>
    </row>
    <row r="46" spans="1:11" ht="26.25" customHeight="1">
      <c r="A46" s="204" t="s">
        <v>134</v>
      </c>
      <c r="B46" s="205"/>
      <c r="C46" s="205"/>
      <c r="D46" s="205"/>
      <c r="E46" s="205"/>
      <c r="F46" s="205"/>
      <c r="G46" s="205"/>
      <c r="H46" s="205"/>
      <c r="I46" s="1">
        <v>38</v>
      </c>
      <c r="J46" s="64">
        <f>IF(J39&gt;J45,J39-J45,0)</f>
        <v>14955056</v>
      </c>
      <c r="K46" s="53">
        <f>IF(K39&gt;K45,K39-K45,0)</f>
        <v>0</v>
      </c>
    </row>
    <row r="47" spans="1:11" ht="21.75" customHeight="1">
      <c r="A47" s="204" t="s">
        <v>135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IF(J45&gt;J39,J45-J39,0)</f>
        <v>0</v>
      </c>
      <c r="K47" s="53">
        <f>IF(K45&gt;K39,K45-K39,0)</f>
        <v>105193377</v>
      </c>
    </row>
    <row r="48" spans="1:11" ht="12.75">
      <c r="A48" s="204" t="s">
        <v>123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IF(J20-J21+J33-J34+J46-J47&gt;0,J20-J21+J33-J34+J46-J47,0)</f>
        <v>4993016</v>
      </c>
      <c r="K48" s="53">
        <f>IF(K20-K21+K33-K34+K46-K47&gt;0,K20-K21+K33-K34+K46-K47,0)</f>
        <v>0</v>
      </c>
    </row>
    <row r="49" spans="1:11" ht="12.75">
      <c r="A49" s="204" t="s">
        <v>12</v>
      </c>
      <c r="B49" s="205"/>
      <c r="C49" s="205"/>
      <c r="D49" s="205"/>
      <c r="E49" s="205"/>
      <c r="F49" s="205"/>
      <c r="G49" s="205"/>
      <c r="H49" s="20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109051779</v>
      </c>
    </row>
    <row r="50" spans="1:11" ht="12.75">
      <c r="A50" s="204" t="s">
        <v>133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42538972</v>
      </c>
      <c r="K50" s="7">
        <v>198922237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4993016</v>
      </c>
      <c r="K51" s="7"/>
    </row>
    <row r="52" spans="1:11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>
        <v>109051779</v>
      </c>
    </row>
    <row r="53" spans="1:11" ht="12.75">
      <c r="A53" s="216" t="s">
        <v>147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47531988</v>
      </c>
      <c r="K53" s="61">
        <f>K50+K51-K52</f>
        <v>89870458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140625" style="74" bestFit="1" customWidth="1"/>
    <col min="12" max="16384" width="9.140625" style="74" customWidth="1"/>
  </cols>
  <sheetData>
    <row r="1" spans="1:12" ht="12.75">
      <c r="A1" s="276" t="s">
        <v>246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3"/>
    </row>
    <row r="2" spans="1:12" ht="15.75">
      <c r="A2" s="42"/>
      <c r="B2" s="72"/>
      <c r="C2" s="261" t="s">
        <v>247</v>
      </c>
      <c r="D2" s="261"/>
      <c r="E2" s="75" t="s">
        <v>288</v>
      </c>
      <c r="F2" s="43" t="s">
        <v>215</v>
      </c>
      <c r="G2" s="262" t="s">
        <v>289</v>
      </c>
      <c r="H2" s="263"/>
      <c r="I2" s="72"/>
      <c r="J2" s="72"/>
      <c r="K2" s="72"/>
      <c r="L2" s="76"/>
    </row>
    <row r="3" spans="1:11" ht="23.25">
      <c r="A3" s="264" t="s">
        <v>39</v>
      </c>
      <c r="B3" s="264"/>
      <c r="C3" s="264"/>
      <c r="D3" s="264"/>
      <c r="E3" s="264"/>
      <c r="F3" s="264"/>
      <c r="G3" s="264"/>
      <c r="H3" s="264"/>
      <c r="I3" s="79" t="s">
        <v>270</v>
      </c>
      <c r="J3" s="80" t="s">
        <v>124</v>
      </c>
      <c r="K3" s="80" t="s">
        <v>125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82">
        <v>2</v>
      </c>
      <c r="J4" s="81" t="s">
        <v>248</v>
      </c>
      <c r="K4" s="81" t="s">
        <v>249</v>
      </c>
    </row>
    <row r="5" spans="1:11" ht="12.75">
      <c r="A5" s="266" t="s">
        <v>250</v>
      </c>
      <c r="B5" s="267"/>
      <c r="C5" s="267"/>
      <c r="D5" s="267"/>
      <c r="E5" s="267"/>
      <c r="F5" s="267"/>
      <c r="G5" s="267"/>
      <c r="H5" s="267"/>
      <c r="I5" s="44">
        <v>1</v>
      </c>
      <c r="J5" s="45">
        <v>1028847600</v>
      </c>
      <c r="K5" s="45">
        <v>1028847600</v>
      </c>
    </row>
    <row r="6" spans="1:11" ht="12.75">
      <c r="A6" s="266" t="s">
        <v>251</v>
      </c>
      <c r="B6" s="267"/>
      <c r="C6" s="267"/>
      <c r="D6" s="267"/>
      <c r="E6" s="267"/>
      <c r="F6" s="267"/>
      <c r="G6" s="267"/>
      <c r="H6" s="267"/>
      <c r="I6" s="44">
        <v>2</v>
      </c>
      <c r="J6" s="46">
        <v>719579</v>
      </c>
      <c r="K6" s="46">
        <v>719579</v>
      </c>
    </row>
    <row r="7" spans="1:11" ht="12.75">
      <c r="A7" s="266" t="s">
        <v>252</v>
      </c>
      <c r="B7" s="267"/>
      <c r="C7" s="267"/>
      <c r="D7" s="267"/>
      <c r="E7" s="267"/>
      <c r="F7" s="267"/>
      <c r="G7" s="267"/>
      <c r="H7" s="267"/>
      <c r="I7" s="44">
        <v>3</v>
      </c>
      <c r="J7" s="46">
        <v>197000749</v>
      </c>
      <c r="K7" s="46">
        <v>275032609</v>
      </c>
    </row>
    <row r="8" spans="1:11" ht="12.75">
      <c r="A8" s="266" t="s">
        <v>253</v>
      </c>
      <c r="B8" s="267"/>
      <c r="C8" s="267"/>
      <c r="D8" s="267"/>
      <c r="E8" s="267"/>
      <c r="F8" s="267"/>
      <c r="G8" s="267"/>
      <c r="H8" s="267"/>
      <c r="I8" s="44">
        <v>4</v>
      </c>
      <c r="J8" s="46">
        <v>41085994</v>
      </c>
      <c r="K8" s="46">
        <v>72274854</v>
      </c>
    </row>
    <row r="9" spans="1:11" ht="12.75">
      <c r="A9" s="266" t="s">
        <v>254</v>
      </c>
      <c r="B9" s="267"/>
      <c r="C9" s="267"/>
      <c r="D9" s="267"/>
      <c r="E9" s="267"/>
      <c r="F9" s="267"/>
      <c r="G9" s="267"/>
      <c r="H9" s="267"/>
      <c r="I9" s="44">
        <v>5</v>
      </c>
      <c r="J9" s="46">
        <v>109155582</v>
      </c>
      <c r="K9" s="46">
        <v>34171053</v>
      </c>
    </row>
    <row r="10" spans="1:11" ht="12.75">
      <c r="A10" s="266" t="s">
        <v>255</v>
      </c>
      <c r="B10" s="267"/>
      <c r="C10" s="267"/>
      <c r="D10" s="267"/>
      <c r="E10" s="267"/>
      <c r="F10" s="267"/>
      <c r="G10" s="267"/>
      <c r="H10" s="267"/>
      <c r="I10" s="44">
        <v>6</v>
      </c>
      <c r="J10" s="46"/>
      <c r="K10" s="46"/>
    </row>
    <row r="11" spans="1:11" ht="12.75">
      <c r="A11" s="266" t="s">
        <v>256</v>
      </c>
      <c r="B11" s="267"/>
      <c r="C11" s="267"/>
      <c r="D11" s="267"/>
      <c r="E11" s="267"/>
      <c r="F11" s="267"/>
      <c r="G11" s="267"/>
      <c r="H11" s="267"/>
      <c r="I11" s="44">
        <v>7</v>
      </c>
      <c r="J11" s="46"/>
      <c r="K11" s="46"/>
    </row>
    <row r="12" spans="1:11" ht="12.75">
      <c r="A12" s="266" t="s">
        <v>257</v>
      </c>
      <c r="B12" s="267"/>
      <c r="C12" s="267"/>
      <c r="D12" s="267"/>
      <c r="E12" s="267"/>
      <c r="F12" s="267"/>
      <c r="G12" s="267"/>
      <c r="H12" s="267"/>
      <c r="I12" s="44">
        <v>8</v>
      </c>
      <c r="J12" s="46"/>
      <c r="K12" s="46"/>
    </row>
    <row r="13" spans="1:11" ht="12.75">
      <c r="A13" s="266" t="s">
        <v>258</v>
      </c>
      <c r="B13" s="267"/>
      <c r="C13" s="267"/>
      <c r="D13" s="267"/>
      <c r="E13" s="267"/>
      <c r="F13" s="267"/>
      <c r="G13" s="267"/>
      <c r="H13" s="267"/>
      <c r="I13" s="44">
        <v>9</v>
      </c>
      <c r="J13" s="46"/>
      <c r="K13" s="46"/>
    </row>
    <row r="14" spans="1:11" ht="12.75">
      <c r="A14" s="268" t="s">
        <v>259</v>
      </c>
      <c r="B14" s="269"/>
      <c r="C14" s="269"/>
      <c r="D14" s="269"/>
      <c r="E14" s="269"/>
      <c r="F14" s="269"/>
      <c r="G14" s="269"/>
      <c r="H14" s="269"/>
      <c r="I14" s="44">
        <v>10</v>
      </c>
      <c r="J14" s="77">
        <f>SUM(J5:J13)</f>
        <v>1376809504</v>
      </c>
      <c r="K14" s="77">
        <f>SUM(K5:K13)</f>
        <v>1411045695</v>
      </c>
    </row>
    <row r="15" spans="1:11" ht="12.75">
      <c r="A15" s="266" t="s">
        <v>260</v>
      </c>
      <c r="B15" s="267"/>
      <c r="C15" s="267"/>
      <c r="D15" s="267"/>
      <c r="E15" s="267"/>
      <c r="F15" s="267"/>
      <c r="G15" s="267"/>
      <c r="H15" s="267"/>
      <c r="I15" s="44">
        <v>11</v>
      </c>
      <c r="J15" s="46">
        <v>58642</v>
      </c>
      <c r="K15" s="46">
        <v>-12620</v>
      </c>
    </row>
    <row r="16" spans="1:11" ht="12.75">
      <c r="A16" s="266" t="s">
        <v>261</v>
      </c>
      <c r="B16" s="267"/>
      <c r="C16" s="267"/>
      <c r="D16" s="267"/>
      <c r="E16" s="267"/>
      <c r="F16" s="267"/>
      <c r="G16" s="267"/>
      <c r="H16" s="267"/>
      <c r="I16" s="44">
        <v>12</v>
      </c>
      <c r="J16" s="46"/>
      <c r="K16" s="46"/>
    </row>
    <row r="17" spans="1:11" ht="12.75">
      <c r="A17" s="266" t="s">
        <v>262</v>
      </c>
      <c r="B17" s="267"/>
      <c r="C17" s="267"/>
      <c r="D17" s="267"/>
      <c r="E17" s="267"/>
      <c r="F17" s="267"/>
      <c r="G17" s="267"/>
      <c r="H17" s="267"/>
      <c r="I17" s="44">
        <v>13</v>
      </c>
      <c r="J17" s="46"/>
      <c r="K17" s="46"/>
    </row>
    <row r="18" spans="1:11" ht="12.75">
      <c r="A18" s="266" t="s">
        <v>263</v>
      </c>
      <c r="B18" s="267"/>
      <c r="C18" s="267"/>
      <c r="D18" s="267"/>
      <c r="E18" s="267"/>
      <c r="F18" s="267"/>
      <c r="G18" s="267"/>
      <c r="H18" s="267"/>
      <c r="I18" s="44">
        <v>14</v>
      </c>
      <c r="J18" s="46"/>
      <c r="K18" s="46"/>
    </row>
    <row r="19" spans="1:11" ht="12.75">
      <c r="A19" s="266" t="s">
        <v>264</v>
      </c>
      <c r="B19" s="267"/>
      <c r="C19" s="267"/>
      <c r="D19" s="267"/>
      <c r="E19" s="267"/>
      <c r="F19" s="267"/>
      <c r="G19" s="267"/>
      <c r="H19" s="267"/>
      <c r="I19" s="44">
        <v>15</v>
      </c>
      <c r="J19" s="46"/>
      <c r="K19" s="46"/>
    </row>
    <row r="20" spans="1:11" ht="12.75">
      <c r="A20" s="266" t="s">
        <v>265</v>
      </c>
      <c r="B20" s="267"/>
      <c r="C20" s="267"/>
      <c r="D20" s="267"/>
      <c r="E20" s="267"/>
      <c r="F20" s="267"/>
      <c r="G20" s="267"/>
      <c r="H20" s="267"/>
      <c r="I20" s="44">
        <v>16</v>
      </c>
      <c r="J20" s="46">
        <v>79383840</v>
      </c>
      <c r="K20" s="46">
        <v>34248811</v>
      </c>
    </row>
    <row r="21" spans="1:11" ht="12.75">
      <c r="A21" s="268" t="s">
        <v>266</v>
      </c>
      <c r="B21" s="269"/>
      <c r="C21" s="269"/>
      <c r="D21" s="269"/>
      <c r="E21" s="269"/>
      <c r="F21" s="269"/>
      <c r="G21" s="269"/>
      <c r="H21" s="269"/>
      <c r="I21" s="44">
        <v>17</v>
      </c>
      <c r="J21" s="78">
        <f>SUM(J15:J20)</f>
        <v>79442482</v>
      </c>
      <c r="K21" s="78">
        <f>SUM(K15:K20)</f>
        <v>34236191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70" t="s">
        <v>267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268</v>
      </c>
      <c r="B24" s="273"/>
      <c r="C24" s="273"/>
      <c r="D24" s="273"/>
      <c r="E24" s="273"/>
      <c r="F24" s="273"/>
      <c r="G24" s="273"/>
      <c r="H24" s="273"/>
      <c r="I24" s="48">
        <v>19</v>
      </c>
      <c r="J24" s="78"/>
      <c r="K24" s="78"/>
    </row>
    <row r="25" spans="1:11" ht="30" customHeight="1">
      <c r="A25" s="274" t="s">
        <v>269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245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281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2013-04-30T08:41:12Z</cp:lastPrinted>
  <dcterms:created xsi:type="dcterms:W3CDTF">2008-10-17T11:51:54Z</dcterms:created>
  <dcterms:modified xsi:type="dcterms:W3CDTF">2013-04-30T08:43:59Z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