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00" windowHeight="11985" activeTab="0"/>
  </bookViews>
  <sheets>
    <sheet name="OPĆI PODACI" sheetId="1" r:id="rId1"/>
    <sheet name="Bilanca" sheetId="2" r:id="rId2"/>
    <sheet name="RDG" sheetId="3" r:id="rId3"/>
    <sheet name="PK" sheetId="4" r:id="rId4"/>
    <sheet name="NT_D" sheetId="5" r:id="rId5"/>
    <sheet name="Bilješke" sheetId="6" r:id="rId6"/>
  </sheets>
  <definedNames>
    <definedName name="_xlnm.Print_Area" localSheetId="5">'Bilješke'!$A$1:$J$57</definedName>
    <definedName name="_xlnm.Print_Area" localSheetId="0">'OPĆI PODACI'!$A$1:$I$70</definedName>
    <definedName name="_xlnm.Print_Area" localSheetId="3">'PK'!$A$1:$K$26</definedName>
  </definedNames>
  <calcPr fullCalcOnLoad="1"/>
</workbook>
</file>

<file path=xl/sharedStrings.xml><?xml version="1.0" encoding="utf-8"?>
<sst xmlns="http://schemas.openxmlformats.org/spreadsheetml/2006/main" count="422" uniqueCount="373">
  <si>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</si>
  <si>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</si>
  <si>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</si>
  <si>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</si>
  <si>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</si>
  <si>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</si>
  <si>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</si>
  <si>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</si>
  <si>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</si>
  <si>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</si>
  <si>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</si>
  <si>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</si>
  <si>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</si>
  <si>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</si>
  <si>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</si>
  <si>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</si>
  <si>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</si>
  <si>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</si>
  <si>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</si>
  <si>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</si>
  <si>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</si>
  <si>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</si>
  <si>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</si>
  <si>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</si>
  <si>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</si>
  <si>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</si>
  <si>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</si>
  <si>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</si>
  <si>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</si>
  <si>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</si>
  <si>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</si>
  <si>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</si>
  <si>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</si>
  <si>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</si>
  <si>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</si>
  <si>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</si>
  <si>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</si>
  <si>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</si>
  <si>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</si>
  <si>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</si>
  <si>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</si>
  <si>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</si>
  <si>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</si>
  <si>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</si>
  <si>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</si>
  <si>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</si>
  <si>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</si>
  <si>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</si>
  <si>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</si>
  <si>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</si>
  <si>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</si>
  <si>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</si>
  <si>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</si>
  <si>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</si>
  <si>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</si>
  <si>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</si>
  <si>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</si>
  <si>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</si>
  <si>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</si>
  <si>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</si>
  <si>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</si>
  <si>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</si>
  <si>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</si>
  <si>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</si>
  <si>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</si>
  <si>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</si>
  <si>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</si>
  <si>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</si>
  <si>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</si>
  <si>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</si>
  <si>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</si>
  <si>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</si>
  <si>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</si>
  <si>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</si>
  <si>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</si>
  <si>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</si>
  <si>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</si>
  <si>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</si>
  <si>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</si>
  <si>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</si>
  <si>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</si>
  <si>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</si>
  <si>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</si>
  <si>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</si>
  <si>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</si>
  <si>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</si>
  <si>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</si>
  <si>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</si>
  <si>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</si>
  <si>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</si>
  <si>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</si>
  <si>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</si>
  <si>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</si>
  <si>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</si>
  <si>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</si>
  <si>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</si>
  <si>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</si>
  <si>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</si>
  <si>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</si>
  <si>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</si>
  <si>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</si>
  <si>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</si>
  <si>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</si>
  <si>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</si>
  <si>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</si>
  <si>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</si>
  <si>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</si>
  <si>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</si>
  <si>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</si>
  <si>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</si>
  <si>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</si>
  <si>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</si>
  <si>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</si>
  <si>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</si>
  <si>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</si>
  <si>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</si>
  <si>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</si>
  <si>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</si>
  <si>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</si>
  <si>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</si>
  <si>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</si>
  <si>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</si>
  <si>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</si>
  <si>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</si>
  <si>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</si>
  <si>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</si>
  <si>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</si>
  <si>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</si>
  <si>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</si>
  <si>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</si>
  <si>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</si>
  <si>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</si>
  <si>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</si>
  <si>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</si>
  <si>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</si>
  <si>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</si>
  <si>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</si>
  <si>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</si>
  <si>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</si>
  <si>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</si>
  <si>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</si>
  <si>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</si>
  <si>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</si>
  <si>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</si>
  <si>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</si>
  <si>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</si>
  <si>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</si>
  <si>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</si>
  <si>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</si>
  <si>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</si>
  <si>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</si>
  <si>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</si>
  <si>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</si>
  <si>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</si>
  <si>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</si>
  <si>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</si>
  <si>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</si>
  <si>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</si>
  <si>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</si>
  <si>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</si>
  <si>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</si>
  <si>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</si>
  <si>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</si>
  <si>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</si>
  <si>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</si>
  <si>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</si>
  <si>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</si>
  <si>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</si>
  <si>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</si>
  <si>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</si>
  <si>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</si>
  <si>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</si>
  <si>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</si>
  <si>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</si>
  <si>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</si>
  <si>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</si>
  <si>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</si>
  <si>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</si>
  <si>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</si>
  <si>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</si>
  <si>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</si>
  <si>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</si>
  <si>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</si>
  <si>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</si>
  <si>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</si>
  <si>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</si>
  <si>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</si>
  <si>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</si>
  <si>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</si>
  <si>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</si>
  <si>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</si>
  <si>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</si>
  <si>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</si>
  <si>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</si>
  <si>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</si>
  <si>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</si>
  <si>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</si>
  <si>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</si>
  <si>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</si>
  <si>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</si>
  <si>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</si>
  <si>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</si>
  <si>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</si>
  <si>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</si>
  <si>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</si>
  <si>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</si>
  <si>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</si>
  <si>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</si>
  <si>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</si>
  <si>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</si>
  <si>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</si>
  <si>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</si>
  <si>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</si>
  <si>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</si>
  <si>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</si>
  <si>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</si>
  <si>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</si>
  <si>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</si>
  <si>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</si>
  <si>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</si>
  <si>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</si>
  <si>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</si>
  <si>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</si>
  <si>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</si>
  <si>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</si>
  <si>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</si>
  <si>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</si>
  <si>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</si>
  <si>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</si>
  <si>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</si>
  <si>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</si>
  <si>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</si>
  <si>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</si>
  <si>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</si>
  <si>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</si>
  <si>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</si>
  <si>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</si>
  <si>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</si>
  <si>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</si>
  <si>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</si>
  <si>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</si>
  <si>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</si>
  <si>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</si>
  <si>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</si>
  <si>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</si>
  <si>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</si>
  <si>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</si>
  <si>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</si>
  <si>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</si>
  <si>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</si>
  <si>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</si>
  <si>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</si>
  <si>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</si>
  <si>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</si>
  <si>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</si>
  <si>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</si>
  <si>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</si>
  <si>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</si>
  <si>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</si>
  <si>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</si>
  <si>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</si>
  <si>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</si>
  <si>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</si>
  <si>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</si>
  <si>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</si>
  <si>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</si>
  <si>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</si>
  <si>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</si>
  <si>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</si>
  <si>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</si>
  <si>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</si>
  <si>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</si>
  <si>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</si>
  <si>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</si>
  <si>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</si>
  <si>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</si>
  <si>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</si>
  <si>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</si>
  <si>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</si>
  <si>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</si>
  <si>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</si>
  <si>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</si>
  <si>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</si>
  <si>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</si>
  <si>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</si>
  <si>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</si>
  <si>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</si>
  <si>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</si>
  <si>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</si>
  <si>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</si>
  <si>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</si>
  <si>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</si>
  <si>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</si>
  <si>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</si>
  <si>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</si>
  <si>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</si>
  <si>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</si>
  <si>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</si>
  <si>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</si>
  <si>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</si>
  <si>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</si>
  <si>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</si>
  <si>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</si>
  <si>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</si>
  <si>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</si>
  <si>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</si>
  <si>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</si>
  <si>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</si>
  <si>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</si>
  <si>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</si>
  <si>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</si>
  <si>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</si>
  <si>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</si>
  <si>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</si>
  <si>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</si>
  <si>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</si>
  <si>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</si>
  <si>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</si>
  <si>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</si>
  <si>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</si>
  <si>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</si>
  <si>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</si>
  <si>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</si>
  <si>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</si>
  <si>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</si>
  <si>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</si>
  <si>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Bilješke uz konsolidirane financijske izvještaje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</si>
  <si>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</si>
  <si>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</si>
  <si>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</si>
  <si>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</si>
  <si>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</si>
  <si>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</si>
  <si>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 xml:space="preserve">Nema novih značajnijih neizvjesnosti u naplati i budućim troškovima. </t>
  </si>
  <si>
    <t>6. Rezultati poslovanja</t>
  </si>
  <si>
    <t>7. Opis proizvoda ili usluga</t>
  </si>
  <si>
    <t xml:space="preserve">Proizvodnja elektroopreme za proizvodnju, prijenos i potrošnju električne energije, proizvodnja </t>
  </si>
  <si>
    <t>transportne opreme i kućanskih aparata.</t>
  </si>
  <si>
    <t>8. Operativni i ostali troškovi</t>
  </si>
  <si>
    <t>9. Dobit ili gubitak</t>
  </si>
  <si>
    <t>10. Likvidnost</t>
  </si>
  <si>
    <t>11. Ostale napomene</t>
  </si>
  <si>
    <t>Nije bilo promjena u računovodstvenim politikama i nema novih značajnijih pravnih sporova.</t>
  </si>
  <si>
    <t>Obveznik: 03282635 KONČAR ELEKTROINDUSTRIJA  d.d.</t>
  </si>
  <si>
    <t>Obveznik: 03282635 KONČAR - ELEKTROINDUSTRIJA d.d.</t>
  </si>
  <si>
    <t>Obveznik: 03282635  KONČAR - ELEKTROINDUSTRIJA d.d.</t>
  </si>
  <si>
    <t>5. Neizvjesnost (opis slučajeva kod kojih postoji neizvjesnost naplate prihoda ili mogućih budućih troškova)</t>
  </si>
  <si>
    <t>stanje na dan 31.12.2012.</t>
  </si>
  <si>
    <t>u razdoblju 1.1.2012. do 31.12.2012.</t>
  </si>
  <si>
    <t>Ostvarena zarada po dionici u razdoblju 1-12.2012. iznosi 60,78 kuna i manja je od zarade po dionici u istom</t>
  </si>
  <si>
    <t xml:space="preserve">U razdoblju 1-12.2012. godine u odnosu na isto razdoblje prethodne godine ostvareni su prihodi </t>
  </si>
  <si>
    <t>Ukupni rashodi  su u odnosu na  isto razdoblje prethodne godine veći za 5,5% pri čemu su</t>
  </si>
  <si>
    <t xml:space="preserve"> poslovni rashodi s promjenama zaliha, koji čine 98,3% ukupnih rashoda, veći za 6,1%. Financijski prihodi i </t>
  </si>
  <si>
    <t xml:space="preserve">prihodi od ulaganja u pridružena društva su manji za 31,9% u odnosu na isto razdoblje prethodne  </t>
  </si>
  <si>
    <t>godine. Financijski rashodi su manji za 21,1% u odnosu na isto razdoblje prethodne godine.</t>
  </si>
  <si>
    <t>Neto dobit Grupe koja pripada imateljima dionica  matice u razdoblju 1-12.2012. godine</t>
  </si>
  <si>
    <t xml:space="preserve">iznosu od 62,68 milijuna kuna  od čega  imateljima dionica matice pripada 56,58 milijuna kuna. </t>
  </si>
  <si>
    <t>Stanje novca i novčanih ekvivalenata krajem četvrtog tromjesečja 2012. godine u odnosu na početak godine</t>
  </si>
  <si>
    <t xml:space="preserve"> je veće za 96,02 milijuna kuna.  Povećanje novca je u najvećoj mjeri rezultat povećanja novčanog tijeka</t>
  </si>
  <si>
    <t>U odnosu na prethodno tromjesečje,ostalo je istih deset najvećih dioničara, ali je učešće dioničara</t>
  </si>
  <si>
    <t xml:space="preserve">Linteum savjetovanje d.o.o. palo za 1,97 postotnih poena, dok je učešće dioničara Hypo Alpe-Adria-Bank d.d. </t>
  </si>
  <si>
    <t>/PBZ Croatia osiguranje obvezni mirovinski fond/ poraslo za 2,12 postotnih poena.</t>
  </si>
  <si>
    <t xml:space="preserve">U razdoblju 1-12.2012. godine u odnosu na isto razdoblje prethodne godine smanjeno je  učešće troškova u </t>
  </si>
  <si>
    <t>poslovnim prihodima i to: materijalnih  za 2,2 postotna poena, osoblja za 2,1 postotni poen, amortizacije za 0,5</t>
  </si>
  <si>
    <t>vrijednosnog usklađivanja za 4,0 postotna poena i ostalih poslovnih rashoda za 0,5 postotnih poena.</t>
  </si>
  <si>
    <t>postotnih poena, rezerviranja za 0,7  i ostalih troškova za 0,9 postotnih poena, dok je povećano učešće</t>
  </si>
  <si>
    <t>Dobit Grupe nakon oporezivanja je manja za 8,0% od ostvarenja u istom razdoblju prethodne godine.</t>
  </si>
  <si>
    <t xml:space="preserve">iznosi 150,54 milijuna kuna, što je  za 11,90 milijuna kuna manje u odnosu na isto razdoblje </t>
  </si>
  <si>
    <t>iz financijskih aktivnosti. Smanjenje novčanog toka iz poslovnih aktivnosti  rezultat je značajnijeg odliva</t>
  </si>
  <si>
    <t>novca za podmirenje obveza prema dobavljačima u odnosu na prilive od kupaca.</t>
  </si>
  <si>
    <t xml:space="preserve">veći za 4,78%, pri čemu su poslovni prihodi , koji čine 94,9% ukupnih prihoda,  veći za 7,8%. </t>
  </si>
  <si>
    <t xml:space="preserve">prethodne godine. Od 21 društva koja čine Grupu Končar, četiri društava su iskazala gubitak u </t>
  </si>
  <si>
    <t>razdoblju prethodne godine za 4,62 kune.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</si>
</sst>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\ _k_n_-;\-* #,##0.0\ _k_n_-;_-* &quot;-&quot;??\ _k_n_-;_-@_-"/>
    <numFmt numFmtId="195" formatCode="_-* #,##0\ _k_n_-;\-* #,##0\ _k_n_-;_-* &quot;-&quot;??\ _k_n_-;_-@_-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29" xfId="57" applyFont="1" applyBorder="1" applyAlignment="1">
      <alignment/>
      <protection/>
    </xf>
    <xf numFmtId="0" fontId="3" fillId="0" borderId="30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7" fillId="0" borderId="0" xfId="62" applyFont="1">
      <alignment vertical="top"/>
      <protection/>
    </xf>
    <xf numFmtId="0" fontId="1" fillId="0" borderId="0" xfId="0" applyFont="1" applyAlignment="1">
      <alignment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8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7" xfId="62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">
      <selection activeCell="L29" sqref="L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213</v>
      </c>
      <c r="B1" s="155"/>
      <c r="C1" s="155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89" t="s">
        <v>214</v>
      </c>
      <c r="B2" s="190"/>
      <c r="C2" s="190"/>
      <c r="D2" s="191"/>
      <c r="E2" s="106">
        <v>40909</v>
      </c>
      <c r="F2" s="12"/>
      <c r="G2" s="13" t="s">
        <v>215</v>
      </c>
      <c r="H2" s="106">
        <v>41274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92" t="s">
        <v>280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5" t="s">
        <v>216</v>
      </c>
      <c r="B6" s="146"/>
      <c r="C6" s="160" t="s">
        <v>286</v>
      </c>
      <c r="D6" s="161"/>
      <c r="E6" s="27"/>
      <c r="F6" s="27"/>
      <c r="G6" s="27"/>
      <c r="H6" s="27"/>
      <c r="I6" s="82"/>
      <c r="J6" s="10"/>
      <c r="K6" s="10"/>
      <c r="L6" s="10"/>
    </row>
    <row r="7" spans="1:12" ht="12.75">
      <c r="A7" s="83"/>
      <c r="B7" s="22"/>
      <c r="C7" s="16"/>
      <c r="D7" s="16"/>
      <c r="E7" s="27"/>
      <c r="F7" s="27"/>
      <c r="G7" s="27"/>
      <c r="H7" s="27"/>
      <c r="I7" s="82"/>
      <c r="J7" s="10"/>
      <c r="K7" s="10"/>
      <c r="L7" s="10"/>
    </row>
    <row r="8" spans="1:12" ht="12.75">
      <c r="A8" s="195" t="s">
        <v>217</v>
      </c>
      <c r="B8" s="196"/>
      <c r="C8" s="160" t="s">
        <v>287</v>
      </c>
      <c r="D8" s="161"/>
      <c r="E8" s="27"/>
      <c r="F8" s="27"/>
      <c r="G8" s="27"/>
      <c r="H8" s="27"/>
      <c r="I8" s="84"/>
      <c r="J8" s="10"/>
      <c r="K8" s="10"/>
      <c r="L8" s="10"/>
    </row>
    <row r="9" spans="1:12" ht="12.75">
      <c r="A9" s="85"/>
      <c r="B9" s="43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 ht="12.75">
      <c r="A10" s="140" t="s">
        <v>218</v>
      </c>
      <c r="B10" s="187"/>
      <c r="C10" s="160" t="s">
        <v>288</v>
      </c>
      <c r="D10" s="161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5" t="s">
        <v>219</v>
      </c>
      <c r="B12" s="146"/>
      <c r="C12" s="162" t="s">
        <v>289</v>
      </c>
      <c r="D12" s="184"/>
      <c r="E12" s="184"/>
      <c r="F12" s="184"/>
      <c r="G12" s="184"/>
      <c r="H12" s="184"/>
      <c r="I12" s="148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5" t="s">
        <v>220</v>
      </c>
      <c r="B14" s="146"/>
      <c r="C14" s="185">
        <v>10000</v>
      </c>
      <c r="D14" s="186"/>
      <c r="E14" s="16"/>
      <c r="F14" s="162" t="s">
        <v>290</v>
      </c>
      <c r="G14" s="184"/>
      <c r="H14" s="184"/>
      <c r="I14" s="148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5" t="s">
        <v>221</v>
      </c>
      <c r="B16" s="146"/>
      <c r="C16" s="162" t="s">
        <v>291</v>
      </c>
      <c r="D16" s="184"/>
      <c r="E16" s="184"/>
      <c r="F16" s="184"/>
      <c r="G16" s="184"/>
      <c r="H16" s="184"/>
      <c r="I16" s="148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5" t="s">
        <v>222</v>
      </c>
      <c r="B18" s="146"/>
      <c r="C18" s="180" t="s">
        <v>292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5" t="s">
        <v>223</v>
      </c>
      <c r="B20" s="146"/>
      <c r="C20" s="180" t="s">
        <v>293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45" t="s">
        <v>224</v>
      </c>
      <c r="B22" s="146"/>
      <c r="C22" s="107">
        <v>133</v>
      </c>
      <c r="D22" s="162" t="s">
        <v>290</v>
      </c>
      <c r="E22" s="170"/>
      <c r="F22" s="171"/>
      <c r="G22" s="145"/>
      <c r="H22" s="183"/>
      <c r="I22" s="86"/>
      <c r="J22" s="10"/>
      <c r="K22" s="10"/>
      <c r="L22" s="10"/>
    </row>
    <row r="23" spans="1:12" ht="12.75">
      <c r="A23" s="83"/>
      <c r="B23" s="22"/>
      <c r="C23" s="16"/>
      <c r="D23" s="23"/>
      <c r="E23" s="23"/>
      <c r="F23" s="23"/>
      <c r="G23" s="23"/>
      <c r="H23" s="16"/>
      <c r="I23" s="84"/>
      <c r="J23" s="10"/>
      <c r="K23" s="10"/>
      <c r="L23" s="10"/>
    </row>
    <row r="24" spans="1:12" ht="12.75">
      <c r="A24" s="145" t="s">
        <v>225</v>
      </c>
      <c r="B24" s="146"/>
      <c r="C24" s="107">
        <v>21</v>
      </c>
      <c r="D24" s="162" t="s">
        <v>294</v>
      </c>
      <c r="E24" s="170"/>
      <c r="F24" s="170"/>
      <c r="G24" s="171"/>
      <c r="H24" s="44" t="s">
        <v>226</v>
      </c>
      <c r="I24" s="137">
        <v>3889</v>
      </c>
      <c r="J24" s="10"/>
      <c r="K24" s="10"/>
      <c r="L24" s="10"/>
    </row>
    <row r="25" spans="1:12" ht="12.75">
      <c r="A25" s="83"/>
      <c r="B25" s="22"/>
      <c r="C25" s="16"/>
      <c r="D25" s="23"/>
      <c r="E25" s="23"/>
      <c r="F25" s="23"/>
      <c r="G25" s="22"/>
      <c r="H25" s="22" t="s">
        <v>281</v>
      </c>
      <c r="I25" s="87"/>
      <c r="J25" s="10"/>
      <c r="K25" s="10"/>
      <c r="L25" s="10"/>
    </row>
    <row r="26" spans="1:12" ht="12.75">
      <c r="A26" s="145" t="s">
        <v>227</v>
      </c>
      <c r="B26" s="146"/>
      <c r="C26" s="108" t="s">
        <v>295</v>
      </c>
      <c r="D26" s="24"/>
      <c r="E26" s="29"/>
      <c r="F26" s="23"/>
      <c r="G26" s="172" t="s">
        <v>228</v>
      </c>
      <c r="H26" s="146"/>
      <c r="I26" s="109" t="s">
        <v>296</v>
      </c>
      <c r="J26" s="10"/>
      <c r="K26" s="10"/>
      <c r="L26" s="10"/>
    </row>
    <row r="27" spans="1:12" ht="12.75">
      <c r="A27" s="83"/>
      <c r="B27" s="22"/>
      <c r="C27" s="16"/>
      <c r="D27" s="23"/>
      <c r="E27" s="23"/>
      <c r="F27" s="23"/>
      <c r="G27" s="23"/>
      <c r="H27" s="16"/>
      <c r="I27" s="88"/>
      <c r="J27" s="10"/>
      <c r="K27" s="10"/>
      <c r="L27" s="10"/>
    </row>
    <row r="28" spans="1:12" ht="12.75">
      <c r="A28" s="173" t="s">
        <v>229</v>
      </c>
      <c r="B28" s="174"/>
      <c r="C28" s="175"/>
      <c r="D28" s="175"/>
      <c r="E28" s="176" t="s">
        <v>230</v>
      </c>
      <c r="F28" s="177"/>
      <c r="G28" s="177"/>
      <c r="H28" s="178" t="s">
        <v>231</v>
      </c>
      <c r="I28" s="179"/>
      <c r="J28" s="10"/>
      <c r="K28" s="10"/>
      <c r="L28" s="10"/>
    </row>
    <row r="29" spans="1:12" ht="12.75">
      <c r="A29" s="89"/>
      <c r="B29" s="29"/>
      <c r="C29" s="29"/>
      <c r="D29" s="25"/>
      <c r="E29" s="16"/>
      <c r="F29" s="16"/>
      <c r="G29" s="16"/>
      <c r="H29" s="26"/>
      <c r="I29" s="88"/>
      <c r="J29" s="10"/>
      <c r="K29" s="10"/>
      <c r="L29" s="10"/>
    </row>
    <row r="30" spans="1:12" ht="12.75">
      <c r="A30" s="111" t="s">
        <v>297</v>
      </c>
      <c r="B30" s="112"/>
      <c r="C30" s="112"/>
      <c r="D30" s="113"/>
      <c r="E30" s="114" t="s">
        <v>298</v>
      </c>
      <c r="F30" s="115"/>
      <c r="G30" s="116"/>
      <c r="H30" s="110">
        <v>1343068</v>
      </c>
      <c r="I30" s="88"/>
      <c r="J30" s="10"/>
      <c r="K30" s="10"/>
      <c r="L30" s="10"/>
    </row>
    <row r="31" spans="1:12" ht="12.75">
      <c r="A31" s="111" t="s">
        <v>299</v>
      </c>
      <c r="B31" s="112"/>
      <c r="C31" s="112"/>
      <c r="D31" s="113"/>
      <c r="E31" s="114" t="s">
        <v>298</v>
      </c>
      <c r="F31" s="115"/>
      <c r="G31" s="116"/>
      <c r="H31" s="110">
        <v>3645363</v>
      </c>
      <c r="I31" s="88"/>
      <c r="J31" s="10"/>
      <c r="K31" s="10"/>
      <c r="L31" s="10"/>
    </row>
    <row r="32" spans="1:12" ht="12.75">
      <c r="A32" s="111" t="s">
        <v>300</v>
      </c>
      <c r="B32" s="112"/>
      <c r="C32" s="112"/>
      <c r="D32" s="113"/>
      <c r="E32" s="114" t="s">
        <v>298</v>
      </c>
      <c r="F32" s="115"/>
      <c r="G32" s="116"/>
      <c r="H32" s="110">
        <v>3282899</v>
      </c>
      <c r="I32" s="88"/>
      <c r="J32" s="10"/>
      <c r="K32" s="10"/>
      <c r="L32" s="10"/>
    </row>
    <row r="33" spans="1:12" ht="12.75">
      <c r="A33" s="111" t="s">
        <v>301</v>
      </c>
      <c r="B33" s="112"/>
      <c r="C33" s="112"/>
      <c r="D33" s="113"/>
      <c r="E33" s="114" t="s">
        <v>298</v>
      </c>
      <c r="F33" s="115"/>
      <c r="G33" s="116"/>
      <c r="H33" s="110">
        <v>3282678</v>
      </c>
      <c r="I33" s="88"/>
      <c r="J33" s="10"/>
      <c r="K33" s="10"/>
      <c r="L33" s="10"/>
    </row>
    <row r="34" spans="1:12" ht="12.75">
      <c r="A34" s="111" t="s">
        <v>302</v>
      </c>
      <c r="B34" s="112"/>
      <c r="C34" s="112"/>
      <c r="D34" s="113"/>
      <c r="E34" s="114" t="s">
        <v>298</v>
      </c>
      <c r="F34" s="115"/>
      <c r="G34" s="116"/>
      <c r="H34" s="110">
        <v>1356216</v>
      </c>
      <c r="I34" s="88"/>
      <c r="J34" s="10"/>
      <c r="K34" s="10"/>
      <c r="L34" s="10"/>
    </row>
    <row r="35" spans="1:12" ht="12.75">
      <c r="A35" s="111" t="s">
        <v>303</v>
      </c>
      <c r="B35" s="112"/>
      <c r="C35" s="112"/>
      <c r="D35" s="113"/>
      <c r="E35" s="114" t="s">
        <v>298</v>
      </c>
      <c r="F35" s="115"/>
      <c r="G35" s="116"/>
      <c r="H35" s="110">
        <v>2435071</v>
      </c>
      <c r="I35" s="88"/>
      <c r="J35" s="10"/>
      <c r="K35" s="10"/>
      <c r="L35" s="10"/>
    </row>
    <row r="36" spans="1:12" ht="12.75">
      <c r="A36" s="111" t="s">
        <v>304</v>
      </c>
      <c r="B36" s="112"/>
      <c r="C36" s="112"/>
      <c r="D36" s="113"/>
      <c r="E36" s="114" t="s">
        <v>298</v>
      </c>
      <c r="F36" s="115"/>
      <c r="G36" s="116"/>
      <c r="H36" s="110">
        <v>3654656</v>
      </c>
      <c r="I36" s="88"/>
      <c r="J36" s="10"/>
      <c r="K36" s="10"/>
      <c r="L36" s="10"/>
    </row>
    <row r="37" spans="1:12" ht="12.75">
      <c r="A37" s="111" t="s">
        <v>305</v>
      </c>
      <c r="B37" s="112"/>
      <c r="C37" s="112"/>
      <c r="D37" s="113"/>
      <c r="E37" s="114" t="s">
        <v>298</v>
      </c>
      <c r="F37" s="115"/>
      <c r="G37" s="116"/>
      <c r="H37" s="110">
        <v>3654664</v>
      </c>
      <c r="I37" s="88"/>
      <c r="J37" s="10"/>
      <c r="K37" s="10"/>
      <c r="L37" s="10"/>
    </row>
    <row r="38" spans="1:12" ht="12.75">
      <c r="A38" s="111" t="s">
        <v>306</v>
      </c>
      <c r="B38" s="112"/>
      <c r="C38" s="112"/>
      <c r="D38" s="113"/>
      <c r="E38" s="114" t="s">
        <v>298</v>
      </c>
      <c r="F38" s="115"/>
      <c r="G38" s="116"/>
      <c r="H38" s="110">
        <v>3641287</v>
      </c>
      <c r="I38" s="88"/>
      <c r="J38" s="10"/>
      <c r="K38" s="10"/>
      <c r="L38" s="10"/>
    </row>
    <row r="39" spans="1:12" ht="12.75">
      <c r="A39" s="111" t="s">
        <v>307</v>
      </c>
      <c r="B39" s="112"/>
      <c r="C39" s="112"/>
      <c r="D39" s="113"/>
      <c r="E39" s="114" t="s">
        <v>298</v>
      </c>
      <c r="F39" s="115"/>
      <c r="G39" s="116"/>
      <c r="H39" s="110">
        <v>3282660</v>
      </c>
      <c r="I39" s="88"/>
      <c r="J39" s="10"/>
      <c r="K39" s="10"/>
      <c r="L39" s="10"/>
    </row>
    <row r="40" spans="1:12" ht="12.75">
      <c r="A40" s="111" t="s">
        <v>308</v>
      </c>
      <c r="B40" s="112"/>
      <c r="C40" s="112"/>
      <c r="D40" s="113"/>
      <c r="E40" s="114" t="s">
        <v>309</v>
      </c>
      <c r="F40" s="115"/>
      <c r="G40" s="116"/>
      <c r="H40" s="110">
        <v>3641279</v>
      </c>
      <c r="I40" s="88"/>
      <c r="J40" s="10"/>
      <c r="K40" s="10"/>
      <c r="L40" s="10"/>
    </row>
    <row r="41" spans="1:12" ht="12.75">
      <c r="A41" s="111" t="s">
        <v>310</v>
      </c>
      <c r="B41" s="112"/>
      <c r="C41" s="112"/>
      <c r="D41" s="113"/>
      <c r="E41" s="114" t="s">
        <v>298</v>
      </c>
      <c r="F41" s="115"/>
      <c r="G41" s="116"/>
      <c r="H41" s="110">
        <v>1403222</v>
      </c>
      <c r="I41" s="88"/>
      <c r="J41" s="10"/>
      <c r="K41" s="10"/>
      <c r="L41" s="10"/>
    </row>
    <row r="42" spans="1:12" ht="12.75">
      <c r="A42" s="111" t="s">
        <v>311</v>
      </c>
      <c r="B42" s="112"/>
      <c r="C42" s="112"/>
      <c r="D42" s="113"/>
      <c r="E42" s="114" t="s">
        <v>298</v>
      </c>
      <c r="F42" s="115"/>
      <c r="G42" s="116"/>
      <c r="H42" s="110">
        <v>3641252</v>
      </c>
      <c r="I42" s="88"/>
      <c r="J42" s="10"/>
      <c r="K42" s="10"/>
      <c r="L42" s="10"/>
    </row>
    <row r="43" spans="1:12" ht="12.75">
      <c r="A43" s="111" t="s">
        <v>312</v>
      </c>
      <c r="B43" s="112"/>
      <c r="C43" s="112"/>
      <c r="D43" s="113"/>
      <c r="E43" s="114" t="s">
        <v>298</v>
      </c>
      <c r="F43" s="115"/>
      <c r="G43" s="116"/>
      <c r="H43" s="110">
        <v>3228398</v>
      </c>
      <c r="I43" s="88"/>
      <c r="J43" s="10"/>
      <c r="K43" s="10"/>
      <c r="L43" s="10"/>
    </row>
    <row r="44" spans="1:12" ht="12.75">
      <c r="A44" s="111" t="s">
        <v>313</v>
      </c>
      <c r="B44" s="112"/>
      <c r="C44" s="112"/>
      <c r="D44" s="113"/>
      <c r="E44" s="114" t="s">
        <v>298</v>
      </c>
      <c r="F44" s="115"/>
      <c r="G44" s="116"/>
      <c r="H44" s="110">
        <v>3788717</v>
      </c>
      <c r="I44" s="88"/>
      <c r="J44" s="10"/>
      <c r="K44" s="10"/>
      <c r="L44" s="10"/>
    </row>
    <row r="45" spans="1:12" ht="12.75">
      <c r="A45" s="111" t="s">
        <v>314</v>
      </c>
      <c r="B45" s="112"/>
      <c r="C45" s="112"/>
      <c r="D45" s="113"/>
      <c r="E45" s="114" t="s">
        <v>298</v>
      </c>
      <c r="F45" s="115"/>
      <c r="G45" s="116"/>
      <c r="H45" s="110">
        <v>3672468</v>
      </c>
      <c r="I45" s="88"/>
      <c r="J45" s="10"/>
      <c r="K45" s="10"/>
      <c r="L45" s="10"/>
    </row>
    <row r="46" spans="1:12" ht="12.75">
      <c r="A46" s="111" t="s">
        <v>315</v>
      </c>
      <c r="B46" s="112"/>
      <c r="C46" s="112"/>
      <c r="D46" s="113"/>
      <c r="E46" s="114" t="s">
        <v>298</v>
      </c>
      <c r="F46" s="115"/>
      <c r="G46" s="116"/>
      <c r="H46" s="110">
        <v>3654362</v>
      </c>
      <c r="I46" s="88"/>
      <c r="J46" s="10"/>
      <c r="K46" s="10"/>
      <c r="L46" s="10"/>
    </row>
    <row r="47" spans="1:12" ht="12.75">
      <c r="A47" s="111" t="s">
        <v>316</v>
      </c>
      <c r="B47" s="112"/>
      <c r="C47" s="112"/>
      <c r="D47" s="113"/>
      <c r="E47" s="114" t="s">
        <v>298</v>
      </c>
      <c r="F47" s="115"/>
      <c r="G47" s="116"/>
      <c r="H47" s="110">
        <v>3654354</v>
      </c>
      <c r="I47" s="88"/>
      <c r="J47" s="10"/>
      <c r="K47" s="10"/>
      <c r="L47" s="10"/>
    </row>
    <row r="48" spans="1:12" ht="12.75">
      <c r="A48" s="89" t="s">
        <v>317</v>
      </c>
      <c r="B48" s="29"/>
      <c r="C48" s="29"/>
      <c r="D48" s="25"/>
      <c r="E48" s="114" t="s">
        <v>298</v>
      </c>
      <c r="F48" s="115"/>
      <c r="G48" s="116"/>
      <c r="H48" s="110">
        <v>1114328</v>
      </c>
      <c r="I48" s="88"/>
      <c r="J48" s="10"/>
      <c r="K48" s="10"/>
      <c r="L48" s="10"/>
    </row>
    <row r="49" spans="1:12" ht="12.75">
      <c r="A49" s="111" t="s">
        <v>318</v>
      </c>
      <c r="B49" s="112"/>
      <c r="C49" s="112"/>
      <c r="D49" s="113"/>
      <c r="E49" s="114" t="s">
        <v>319</v>
      </c>
      <c r="F49" s="115"/>
      <c r="G49" s="116"/>
      <c r="H49" s="110"/>
      <c r="I49" s="88"/>
      <c r="J49" s="10"/>
      <c r="K49" s="10"/>
      <c r="L49" s="10"/>
    </row>
    <row r="50" spans="1:12" ht="12.75">
      <c r="A50" s="91"/>
      <c r="B50" s="30"/>
      <c r="C50" s="30"/>
      <c r="D50" s="20"/>
      <c r="E50" s="20"/>
      <c r="F50" s="30"/>
      <c r="G50" s="20"/>
      <c r="H50" s="20"/>
      <c r="I50" s="92"/>
      <c r="J50" s="10"/>
      <c r="K50" s="10"/>
      <c r="L50" s="10"/>
    </row>
    <row r="51" spans="1:12" ht="12.75">
      <c r="A51" s="140" t="s">
        <v>232</v>
      </c>
      <c r="B51" s="141"/>
      <c r="C51" s="160"/>
      <c r="D51" s="161"/>
      <c r="E51" s="25"/>
      <c r="F51" s="162"/>
      <c r="G51" s="163"/>
      <c r="H51" s="163"/>
      <c r="I51" s="164"/>
      <c r="J51" s="10"/>
      <c r="K51" s="10"/>
      <c r="L51" s="10"/>
    </row>
    <row r="52" spans="1:12" ht="12.75">
      <c r="A52" s="90"/>
      <c r="B52" s="28"/>
      <c r="C52" s="165"/>
      <c r="D52" s="166"/>
      <c r="E52" s="16"/>
      <c r="F52" s="165"/>
      <c r="G52" s="167"/>
      <c r="H52" s="31"/>
      <c r="I52" s="93"/>
      <c r="J52" s="10"/>
      <c r="K52" s="10"/>
      <c r="L52" s="10"/>
    </row>
    <row r="53" spans="1:12" ht="12.75">
      <c r="A53" s="140" t="s">
        <v>233</v>
      </c>
      <c r="B53" s="141"/>
      <c r="C53" s="162" t="s">
        <v>320</v>
      </c>
      <c r="D53" s="168"/>
      <c r="E53" s="168"/>
      <c r="F53" s="168"/>
      <c r="G53" s="168"/>
      <c r="H53" s="168"/>
      <c r="I53" s="169"/>
      <c r="J53" s="10"/>
      <c r="K53" s="10"/>
      <c r="L53" s="10"/>
    </row>
    <row r="54" spans="1:12" ht="12.75">
      <c r="A54" s="83"/>
      <c r="B54" s="22"/>
      <c r="C54" s="21" t="s">
        <v>234</v>
      </c>
      <c r="D54" s="16"/>
      <c r="E54" s="16"/>
      <c r="F54" s="16"/>
      <c r="G54" s="16"/>
      <c r="H54" s="16"/>
      <c r="I54" s="84"/>
      <c r="J54" s="10"/>
      <c r="K54" s="10"/>
      <c r="L54" s="10"/>
    </row>
    <row r="55" spans="1:12" ht="12.75">
      <c r="A55" s="140" t="s">
        <v>235</v>
      </c>
      <c r="B55" s="141"/>
      <c r="C55" s="147" t="s">
        <v>321</v>
      </c>
      <c r="D55" s="143"/>
      <c r="E55" s="144"/>
      <c r="F55" s="16"/>
      <c r="G55" s="44" t="s">
        <v>236</v>
      </c>
      <c r="H55" s="147" t="s">
        <v>322</v>
      </c>
      <c r="I55" s="144"/>
      <c r="J55" s="10"/>
      <c r="K55" s="10"/>
      <c r="L55" s="10"/>
    </row>
    <row r="56" spans="1:12" ht="12.75">
      <c r="A56" s="83"/>
      <c r="B56" s="22"/>
      <c r="C56" s="21"/>
      <c r="D56" s="16"/>
      <c r="E56" s="16"/>
      <c r="F56" s="16"/>
      <c r="G56" s="16"/>
      <c r="H56" s="16"/>
      <c r="I56" s="84"/>
      <c r="J56" s="10"/>
      <c r="K56" s="10"/>
      <c r="L56" s="10"/>
    </row>
    <row r="57" spans="1:12" ht="12.75">
      <c r="A57" s="140" t="s">
        <v>222</v>
      </c>
      <c r="B57" s="141"/>
      <c r="C57" s="142" t="s">
        <v>323</v>
      </c>
      <c r="D57" s="143"/>
      <c r="E57" s="143"/>
      <c r="F57" s="143"/>
      <c r="G57" s="143"/>
      <c r="H57" s="143"/>
      <c r="I57" s="144"/>
      <c r="J57" s="10"/>
      <c r="K57" s="10"/>
      <c r="L57" s="10"/>
    </row>
    <row r="58" spans="1:12" ht="12.75">
      <c r="A58" s="83"/>
      <c r="B58" s="22"/>
      <c r="C58" s="16"/>
      <c r="D58" s="16"/>
      <c r="E58" s="16"/>
      <c r="F58" s="16"/>
      <c r="G58" s="16"/>
      <c r="H58" s="16"/>
      <c r="I58" s="84"/>
      <c r="J58" s="10"/>
      <c r="K58" s="10"/>
      <c r="L58" s="10"/>
    </row>
    <row r="59" spans="1:12" ht="12.75">
      <c r="A59" s="145" t="s">
        <v>237</v>
      </c>
      <c r="B59" s="146"/>
      <c r="C59" s="147" t="s">
        <v>324</v>
      </c>
      <c r="D59" s="143"/>
      <c r="E59" s="143"/>
      <c r="F59" s="143"/>
      <c r="G59" s="143"/>
      <c r="H59" s="143"/>
      <c r="I59" s="148"/>
      <c r="J59" s="10"/>
      <c r="K59" s="10"/>
      <c r="L59" s="10"/>
    </row>
    <row r="60" spans="1:12" ht="12.75">
      <c r="A60" s="94"/>
      <c r="B60" s="20"/>
      <c r="C60" s="156" t="s">
        <v>238</v>
      </c>
      <c r="D60" s="156"/>
      <c r="E60" s="156"/>
      <c r="F60" s="156"/>
      <c r="G60" s="156"/>
      <c r="H60" s="156"/>
      <c r="I60" s="95"/>
      <c r="J60" s="10"/>
      <c r="K60" s="10"/>
      <c r="L60" s="10"/>
    </row>
    <row r="61" spans="1:12" ht="12.75">
      <c r="A61" s="94"/>
      <c r="B61" s="20"/>
      <c r="C61" s="32"/>
      <c r="D61" s="32"/>
      <c r="E61" s="32"/>
      <c r="F61" s="32"/>
      <c r="G61" s="32"/>
      <c r="H61" s="32"/>
      <c r="I61" s="95"/>
      <c r="J61" s="10"/>
      <c r="K61" s="10"/>
      <c r="L61" s="10"/>
    </row>
    <row r="62" spans="1:12" ht="12.75">
      <c r="A62" s="94"/>
      <c r="B62" s="149" t="s">
        <v>239</v>
      </c>
      <c r="C62" s="150"/>
      <c r="D62" s="150"/>
      <c r="E62" s="150"/>
      <c r="F62" s="42"/>
      <c r="G62" s="42"/>
      <c r="H62" s="42"/>
      <c r="I62" s="96"/>
      <c r="J62" s="10"/>
      <c r="K62" s="10"/>
      <c r="L62" s="10"/>
    </row>
    <row r="63" spans="1:12" ht="12.75">
      <c r="A63" s="94"/>
      <c r="B63" s="151" t="s">
        <v>270</v>
      </c>
      <c r="C63" s="152"/>
      <c r="D63" s="152"/>
      <c r="E63" s="152"/>
      <c r="F63" s="152"/>
      <c r="G63" s="152"/>
      <c r="H63" s="152"/>
      <c r="I63" s="153"/>
      <c r="J63" s="10"/>
      <c r="K63" s="10"/>
      <c r="L63" s="10"/>
    </row>
    <row r="64" spans="1:12" ht="12.75">
      <c r="A64" s="94"/>
      <c r="B64" s="151" t="s">
        <v>271</v>
      </c>
      <c r="C64" s="152"/>
      <c r="D64" s="152"/>
      <c r="E64" s="152"/>
      <c r="F64" s="152"/>
      <c r="G64" s="152"/>
      <c r="H64" s="152"/>
      <c r="I64" s="96"/>
      <c r="J64" s="10"/>
      <c r="K64" s="10"/>
      <c r="L64" s="10"/>
    </row>
    <row r="65" spans="1:12" ht="12.75">
      <c r="A65" s="94"/>
      <c r="B65" s="151" t="s">
        <v>272</v>
      </c>
      <c r="C65" s="152"/>
      <c r="D65" s="152"/>
      <c r="E65" s="152"/>
      <c r="F65" s="152"/>
      <c r="G65" s="152"/>
      <c r="H65" s="152"/>
      <c r="I65" s="153"/>
      <c r="J65" s="10"/>
      <c r="K65" s="10"/>
      <c r="L65" s="10"/>
    </row>
    <row r="66" spans="1:12" ht="12.75">
      <c r="A66" s="94"/>
      <c r="B66" s="151" t="s">
        <v>273</v>
      </c>
      <c r="C66" s="152"/>
      <c r="D66" s="152"/>
      <c r="E66" s="152"/>
      <c r="F66" s="152"/>
      <c r="G66" s="152"/>
      <c r="H66" s="152"/>
      <c r="I66" s="153"/>
      <c r="J66" s="10"/>
      <c r="K66" s="10"/>
      <c r="L66" s="10"/>
    </row>
    <row r="67" spans="1:12" ht="12.75">
      <c r="A67" s="94"/>
      <c r="B67" s="97"/>
      <c r="C67" s="98"/>
      <c r="D67" s="98"/>
      <c r="E67" s="98"/>
      <c r="F67" s="98"/>
      <c r="G67" s="98"/>
      <c r="H67" s="98"/>
      <c r="I67" s="99"/>
      <c r="J67" s="10"/>
      <c r="K67" s="10"/>
      <c r="L67" s="10"/>
    </row>
    <row r="68" spans="1:12" ht="13.5" thickBot="1">
      <c r="A68" s="100" t="s">
        <v>240</v>
      </c>
      <c r="B68" s="16"/>
      <c r="C68" s="16"/>
      <c r="D68" s="16"/>
      <c r="E68" s="16"/>
      <c r="F68" s="16"/>
      <c r="G68" s="33"/>
      <c r="H68" s="34"/>
      <c r="I68" s="101"/>
      <c r="J68" s="10"/>
      <c r="K68" s="10"/>
      <c r="L68" s="10"/>
    </row>
    <row r="69" spans="1:12" ht="12.75">
      <c r="A69" s="79"/>
      <c r="B69" s="16"/>
      <c r="C69" s="16"/>
      <c r="D69" s="16"/>
      <c r="E69" s="20" t="s">
        <v>241</v>
      </c>
      <c r="F69" s="29"/>
      <c r="G69" s="157" t="s">
        <v>242</v>
      </c>
      <c r="H69" s="158"/>
      <c r="I69" s="159"/>
      <c r="J69" s="10"/>
      <c r="K69" s="10"/>
      <c r="L69" s="10"/>
    </row>
    <row r="70" spans="1:12" ht="12.75">
      <c r="A70" s="102"/>
      <c r="B70" s="103"/>
      <c r="C70" s="104"/>
      <c r="D70" s="104"/>
      <c r="E70" s="104"/>
      <c r="F70" s="104"/>
      <c r="G70" s="138"/>
      <c r="H70" s="139"/>
      <c r="I70" s="105"/>
      <c r="J70" s="10"/>
      <c r="K70" s="10"/>
      <c r="L70" s="10"/>
    </row>
  </sheetData>
  <sheetProtection/>
  <protectedRanges>
    <protectedRange sqref="E2 H2 C6:D6 C8:D8 C10:D10 C12:I12 C14:D14 F14:I14 C16:I16 C18:I18 C20:I20 C24:G24 C22:F22 C26 I26 I24" name="Range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00">
      <selection activeCell="I126" sqref="I126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1.140625" style="45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207" t="s">
        <v>127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343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39</v>
      </c>
      <c r="B4" s="213"/>
      <c r="C4" s="213"/>
      <c r="D4" s="213"/>
      <c r="E4" s="213"/>
      <c r="F4" s="213"/>
      <c r="G4" s="213"/>
      <c r="H4" s="214"/>
      <c r="I4" s="51" t="s">
        <v>243</v>
      </c>
      <c r="J4" s="52" t="s">
        <v>282</v>
      </c>
      <c r="K4" s="53" t="s">
        <v>283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0">
        <v>2</v>
      </c>
      <c r="J5" s="49">
        <v>3</v>
      </c>
      <c r="K5" s="49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40</v>
      </c>
      <c r="B7" s="202"/>
      <c r="C7" s="202"/>
      <c r="D7" s="202"/>
      <c r="E7" s="202"/>
      <c r="F7" s="202"/>
      <c r="G7" s="202"/>
      <c r="H7" s="203"/>
      <c r="I7" s="3">
        <v>1</v>
      </c>
      <c r="J7" s="6">
        <v>0</v>
      </c>
      <c r="K7" s="6">
        <v>0</v>
      </c>
    </row>
    <row r="8" spans="1:11" ht="12.75">
      <c r="A8" s="204" t="s">
        <v>10</v>
      </c>
      <c r="B8" s="205"/>
      <c r="C8" s="205"/>
      <c r="D8" s="205"/>
      <c r="E8" s="205"/>
      <c r="F8" s="205"/>
      <c r="G8" s="205"/>
      <c r="H8" s="206"/>
      <c r="I8" s="1">
        <v>2</v>
      </c>
      <c r="J8" s="46">
        <f>J9+J16+J26+J35+J39</f>
        <v>1343866876</v>
      </c>
      <c r="K8" s="46">
        <f>K9+K16+K26+K35+K39</f>
        <v>1451052555</v>
      </c>
    </row>
    <row r="9" spans="1:11" ht="12.75">
      <c r="A9" s="215" t="s">
        <v>170</v>
      </c>
      <c r="B9" s="216"/>
      <c r="C9" s="216"/>
      <c r="D9" s="216"/>
      <c r="E9" s="216"/>
      <c r="F9" s="216"/>
      <c r="G9" s="216"/>
      <c r="H9" s="217"/>
      <c r="I9" s="1">
        <v>3</v>
      </c>
      <c r="J9" s="46">
        <f>SUM(J10:J15)</f>
        <v>32699840</v>
      </c>
      <c r="K9" s="46">
        <f>SUM(K10:K15)</f>
        <v>40947540</v>
      </c>
    </row>
    <row r="10" spans="1:11" ht="12.75">
      <c r="A10" s="215" t="s">
        <v>88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10552232</v>
      </c>
      <c r="K10" s="7">
        <v>8011493</v>
      </c>
    </row>
    <row r="11" spans="1:11" ht="12.75">
      <c r="A11" s="215" t="s">
        <v>11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4599754</v>
      </c>
      <c r="K11" s="7">
        <v>5016153</v>
      </c>
    </row>
    <row r="12" spans="1:11" ht="12.75">
      <c r="A12" s="215" t="s">
        <v>89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7503528</v>
      </c>
      <c r="K12" s="7">
        <v>7500898</v>
      </c>
    </row>
    <row r="13" spans="1:11" ht="12.75">
      <c r="A13" s="215" t="s">
        <v>173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388695</v>
      </c>
      <c r="K13" s="7">
        <v>482409</v>
      </c>
    </row>
    <row r="14" spans="1:11" ht="12.75">
      <c r="A14" s="215" t="s">
        <v>174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9440954</v>
      </c>
      <c r="K14" s="7">
        <v>10990800</v>
      </c>
    </row>
    <row r="15" spans="1:11" ht="12.75">
      <c r="A15" s="215" t="s">
        <v>175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214677</v>
      </c>
      <c r="K15" s="7">
        <v>8945787</v>
      </c>
    </row>
    <row r="16" spans="1:11" ht="12.75">
      <c r="A16" s="215" t="s">
        <v>171</v>
      </c>
      <c r="B16" s="216"/>
      <c r="C16" s="216"/>
      <c r="D16" s="216"/>
      <c r="E16" s="216"/>
      <c r="F16" s="216"/>
      <c r="G16" s="216"/>
      <c r="H16" s="217"/>
      <c r="I16" s="1">
        <v>10</v>
      </c>
      <c r="J16" s="46">
        <f>SUM(J17:J25)</f>
        <v>1017220459</v>
      </c>
      <c r="K16" s="46">
        <f>SUM(K17:K25)</f>
        <v>1125401785</v>
      </c>
    </row>
    <row r="17" spans="1:11" ht="12.75">
      <c r="A17" s="215" t="s">
        <v>176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155724709</v>
      </c>
      <c r="K17" s="7">
        <v>146519290</v>
      </c>
    </row>
    <row r="18" spans="1:11" ht="12.75">
      <c r="A18" s="215" t="s">
        <v>212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375156015</v>
      </c>
      <c r="K18" s="7">
        <v>330201033</v>
      </c>
    </row>
    <row r="19" spans="1:11" ht="12.75">
      <c r="A19" s="215" t="s">
        <v>177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151759821</v>
      </c>
      <c r="K19" s="7">
        <v>210295695</v>
      </c>
    </row>
    <row r="20" spans="1:11" ht="12.75">
      <c r="A20" s="215" t="s">
        <v>21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82425019</v>
      </c>
      <c r="K20" s="7">
        <v>78428885</v>
      </c>
    </row>
    <row r="21" spans="1:11" ht="12.75">
      <c r="A21" s="215" t="s">
        <v>22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</row>
    <row r="22" spans="1:11" ht="12.75">
      <c r="A22" s="215" t="s">
        <v>48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7182957</v>
      </c>
      <c r="K22" s="7">
        <v>7973844</v>
      </c>
    </row>
    <row r="23" spans="1:11" ht="12.75">
      <c r="A23" s="215" t="s">
        <v>49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149478516</v>
      </c>
      <c r="K23" s="7">
        <v>151107356</v>
      </c>
    </row>
    <row r="24" spans="1:11" ht="12.75">
      <c r="A24" s="215" t="s">
        <v>50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889771</v>
      </c>
      <c r="K24" s="7">
        <v>101210716</v>
      </c>
    </row>
    <row r="25" spans="1:11" ht="12.75">
      <c r="A25" s="215" t="s">
        <v>51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94603651</v>
      </c>
      <c r="K25" s="7">
        <v>99664966</v>
      </c>
    </row>
    <row r="26" spans="1:11" ht="12.75">
      <c r="A26" s="215" t="s">
        <v>155</v>
      </c>
      <c r="B26" s="216"/>
      <c r="C26" s="216"/>
      <c r="D26" s="216"/>
      <c r="E26" s="216"/>
      <c r="F26" s="216"/>
      <c r="G26" s="216"/>
      <c r="H26" s="217"/>
      <c r="I26" s="1">
        <v>20</v>
      </c>
      <c r="J26" s="46">
        <f>SUM(J27:J34)</f>
        <v>252080923</v>
      </c>
      <c r="K26" s="46">
        <f>SUM(K27:K34)</f>
        <v>257959451</v>
      </c>
    </row>
    <row r="27" spans="1:11" ht="12.75">
      <c r="A27" s="215" t="s">
        <v>52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293704</v>
      </c>
      <c r="K27" s="7">
        <v>293024</v>
      </c>
    </row>
    <row r="28" spans="1:11" ht="12.75">
      <c r="A28" s="215" t="s">
        <v>53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ht="12.75">
      <c r="A29" s="215" t="s">
        <v>54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811316</v>
      </c>
      <c r="K29" s="7">
        <v>856416</v>
      </c>
    </row>
    <row r="30" spans="1:11" ht="12.75">
      <c r="A30" s="215" t="s">
        <v>59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ht="12.75">
      <c r="A31" s="215" t="s">
        <v>60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4755707</v>
      </c>
      <c r="K31" s="7">
        <v>3921424</v>
      </c>
    </row>
    <row r="32" spans="1:11" ht="12.75">
      <c r="A32" s="215" t="s">
        <v>61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1461593</v>
      </c>
      <c r="K32" s="7">
        <v>992500</v>
      </c>
    </row>
    <row r="33" spans="1:11" ht="12.75">
      <c r="A33" s="215" t="s">
        <v>55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2191352</v>
      </c>
      <c r="K33" s="7">
        <v>3697455</v>
      </c>
    </row>
    <row r="34" spans="1:11" ht="12.75">
      <c r="A34" s="215" t="s">
        <v>148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242567251</v>
      </c>
      <c r="K34" s="7">
        <v>248198632</v>
      </c>
    </row>
    <row r="35" spans="1:11" ht="12.75">
      <c r="A35" s="215" t="s">
        <v>149</v>
      </c>
      <c r="B35" s="216"/>
      <c r="C35" s="216"/>
      <c r="D35" s="216"/>
      <c r="E35" s="216"/>
      <c r="F35" s="216"/>
      <c r="G35" s="216"/>
      <c r="H35" s="217"/>
      <c r="I35" s="1">
        <v>29</v>
      </c>
      <c r="J35" s="46">
        <f>SUM(J36:J38)</f>
        <v>41865654</v>
      </c>
      <c r="K35" s="46">
        <f>SUM(K36:K38)</f>
        <v>26743779</v>
      </c>
    </row>
    <row r="36" spans="1:11" ht="12.75">
      <c r="A36" s="215" t="s">
        <v>56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ht="12.75">
      <c r="A37" s="215" t="s">
        <v>57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32345312</v>
      </c>
      <c r="K37" s="7">
        <v>23554434</v>
      </c>
    </row>
    <row r="38" spans="1:11" ht="12.75">
      <c r="A38" s="215" t="s">
        <v>58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9520342</v>
      </c>
      <c r="K38" s="7">
        <v>3189345</v>
      </c>
    </row>
    <row r="39" spans="1:11" ht="12.75">
      <c r="A39" s="215" t="s">
        <v>150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0</v>
      </c>
      <c r="K39" s="7">
        <v>0</v>
      </c>
    </row>
    <row r="40" spans="1:11" ht="12.75">
      <c r="A40" s="204" t="s">
        <v>205</v>
      </c>
      <c r="B40" s="205"/>
      <c r="C40" s="205"/>
      <c r="D40" s="205"/>
      <c r="E40" s="205"/>
      <c r="F40" s="205"/>
      <c r="G40" s="205"/>
      <c r="H40" s="206"/>
      <c r="I40" s="1">
        <v>34</v>
      </c>
      <c r="J40" s="46">
        <f>J41+J49+J56+J64</f>
        <v>2142156894</v>
      </c>
      <c r="K40" s="46">
        <f>K41+K49+K56+K64</f>
        <v>2074170641</v>
      </c>
    </row>
    <row r="41" spans="1:11" ht="12.75">
      <c r="A41" s="215" t="s">
        <v>76</v>
      </c>
      <c r="B41" s="216"/>
      <c r="C41" s="216"/>
      <c r="D41" s="216"/>
      <c r="E41" s="216"/>
      <c r="F41" s="216"/>
      <c r="G41" s="216"/>
      <c r="H41" s="217"/>
      <c r="I41" s="1">
        <v>35</v>
      </c>
      <c r="J41" s="46">
        <f>SUM(J42:J48)</f>
        <v>512835195</v>
      </c>
      <c r="K41" s="46">
        <f>SUM(K42:K48)</f>
        <v>547083319</v>
      </c>
    </row>
    <row r="42" spans="1:11" ht="12.75">
      <c r="A42" s="215" t="s">
        <v>91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276781099</v>
      </c>
      <c r="K42" s="7">
        <v>242174076</v>
      </c>
    </row>
    <row r="43" spans="1:11" ht="12.75">
      <c r="A43" s="215" t="s">
        <v>92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134863472</v>
      </c>
      <c r="K43" s="7">
        <v>150865136</v>
      </c>
    </row>
    <row r="44" spans="1:11" ht="12.75">
      <c r="A44" s="215" t="s">
        <v>62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60704804</v>
      </c>
      <c r="K44" s="7">
        <v>63855016</v>
      </c>
    </row>
    <row r="45" spans="1:11" ht="12.75">
      <c r="A45" s="215" t="s">
        <v>63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13717172</v>
      </c>
      <c r="K45" s="7">
        <v>11289427</v>
      </c>
    </row>
    <row r="46" spans="1:11" ht="12.75">
      <c r="A46" s="215" t="s">
        <v>64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25856601</v>
      </c>
      <c r="K46" s="7">
        <v>39298095</v>
      </c>
    </row>
    <row r="47" spans="1:11" ht="12.75">
      <c r="A47" s="215" t="s">
        <v>65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912047</v>
      </c>
      <c r="K47" s="7">
        <v>39601569</v>
      </c>
    </row>
    <row r="48" spans="1:11" ht="12.75">
      <c r="A48" s="215" t="s">
        <v>66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</row>
    <row r="49" spans="1:11" ht="12.75">
      <c r="A49" s="215" t="s">
        <v>77</v>
      </c>
      <c r="B49" s="216"/>
      <c r="C49" s="216"/>
      <c r="D49" s="216"/>
      <c r="E49" s="216"/>
      <c r="F49" s="216"/>
      <c r="G49" s="216"/>
      <c r="H49" s="217"/>
      <c r="I49" s="1">
        <v>43</v>
      </c>
      <c r="J49" s="46">
        <f>SUM(J50:J55)</f>
        <v>932931301</v>
      </c>
      <c r="K49" s="46">
        <f>SUM(K50:K55)</f>
        <v>918905750</v>
      </c>
    </row>
    <row r="50" spans="1:11" ht="12.75">
      <c r="A50" s="215" t="s">
        <v>165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19467234</v>
      </c>
      <c r="K50" s="7">
        <v>14484533</v>
      </c>
    </row>
    <row r="51" spans="1:11" ht="12.75">
      <c r="A51" s="215" t="s">
        <v>166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816588398</v>
      </c>
      <c r="K51" s="7">
        <v>830640410</v>
      </c>
    </row>
    <row r="52" spans="1:11" ht="12.75">
      <c r="A52" s="215" t="s">
        <v>167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0</v>
      </c>
      <c r="K52" s="7">
        <v>0</v>
      </c>
    </row>
    <row r="53" spans="1:11" ht="12.75">
      <c r="A53" s="215" t="s">
        <v>168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1321053</v>
      </c>
      <c r="K53" s="7">
        <v>662554</v>
      </c>
    </row>
    <row r="54" spans="1:11" ht="12.75">
      <c r="A54" s="215" t="s">
        <v>7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43757812</v>
      </c>
      <c r="K54" s="7">
        <v>6118084</v>
      </c>
    </row>
    <row r="55" spans="1:11" ht="12.75">
      <c r="A55" s="215" t="s">
        <v>8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51796804</v>
      </c>
      <c r="K55" s="7">
        <v>67000169</v>
      </c>
    </row>
    <row r="56" spans="1:11" ht="12.75">
      <c r="A56" s="215" t="s">
        <v>78</v>
      </c>
      <c r="B56" s="216"/>
      <c r="C56" s="216"/>
      <c r="D56" s="216"/>
      <c r="E56" s="216"/>
      <c r="F56" s="216"/>
      <c r="G56" s="216"/>
      <c r="H56" s="217"/>
      <c r="I56" s="1">
        <v>50</v>
      </c>
      <c r="J56" s="46">
        <f>SUM(J57:J63)</f>
        <v>376970323</v>
      </c>
      <c r="K56" s="46">
        <f>SUM(K57:K63)</f>
        <v>192741037</v>
      </c>
    </row>
    <row r="57" spans="1:11" ht="12.75">
      <c r="A57" s="215" t="s">
        <v>52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ht="12.75">
      <c r="A58" s="215" t="s">
        <v>53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ht="12.75">
      <c r="A59" s="215" t="s">
        <v>207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ht="12.75">
      <c r="A60" s="215" t="s">
        <v>59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</row>
    <row r="61" spans="1:11" ht="12.75">
      <c r="A61" s="215" t="s">
        <v>60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0</v>
      </c>
      <c r="K61" s="7">
        <v>0</v>
      </c>
    </row>
    <row r="62" spans="1:11" ht="12.75">
      <c r="A62" s="215" t="s">
        <v>61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376970323</v>
      </c>
      <c r="K62" s="7">
        <v>192705322</v>
      </c>
    </row>
    <row r="63" spans="1:11" ht="12.75">
      <c r="A63" s="215" t="s">
        <v>31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0</v>
      </c>
      <c r="K63" s="7">
        <v>35715</v>
      </c>
    </row>
    <row r="64" spans="1:11" ht="12.75">
      <c r="A64" s="215" t="s">
        <v>172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319420075</v>
      </c>
      <c r="K64" s="7">
        <v>415440535</v>
      </c>
    </row>
    <row r="65" spans="1:11" ht="12.75">
      <c r="A65" s="204" t="s">
        <v>36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9711305</v>
      </c>
      <c r="K65" s="7">
        <v>5830269</v>
      </c>
    </row>
    <row r="66" spans="1:11" ht="12.75">
      <c r="A66" s="204" t="s">
        <v>206</v>
      </c>
      <c r="B66" s="205"/>
      <c r="C66" s="205"/>
      <c r="D66" s="205"/>
      <c r="E66" s="205"/>
      <c r="F66" s="205"/>
      <c r="G66" s="205"/>
      <c r="H66" s="206"/>
      <c r="I66" s="1">
        <v>60</v>
      </c>
      <c r="J66" s="46">
        <f>J7+J8+J40+J65</f>
        <v>3495735075</v>
      </c>
      <c r="K66" s="46">
        <f>K7+K8+K40+K65</f>
        <v>3531053465</v>
      </c>
    </row>
    <row r="67" spans="1:11" ht="12.75">
      <c r="A67" s="218" t="s">
        <v>67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2212151466</v>
      </c>
      <c r="K67" s="8">
        <v>2358309721</v>
      </c>
    </row>
    <row r="68" spans="1:11" ht="12.75">
      <c r="A68" s="221" t="s">
        <v>38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1" t="s">
        <v>156</v>
      </c>
      <c r="B69" s="202"/>
      <c r="C69" s="202"/>
      <c r="D69" s="202"/>
      <c r="E69" s="202"/>
      <c r="F69" s="202"/>
      <c r="G69" s="202"/>
      <c r="H69" s="203"/>
      <c r="I69" s="3">
        <v>62</v>
      </c>
      <c r="J69" s="47">
        <f>J70+J71+J72+J78+J79+J82+J85</f>
        <v>1937208827</v>
      </c>
      <c r="K69" s="47">
        <f>K70+K71+K72+K78+K79+K82+K85</f>
        <v>2066994909</v>
      </c>
    </row>
    <row r="70" spans="1:11" ht="12.75">
      <c r="A70" s="215" t="s">
        <v>115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1028847600</v>
      </c>
      <c r="K70" s="7">
        <v>1028847600</v>
      </c>
    </row>
    <row r="71" spans="1:11" ht="12.75">
      <c r="A71" s="215" t="s">
        <v>116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719579</v>
      </c>
      <c r="K71" s="7">
        <v>719579</v>
      </c>
    </row>
    <row r="72" spans="1:11" ht="12.75">
      <c r="A72" s="215" t="s">
        <v>117</v>
      </c>
      <c r="B72" s="216"/>
      <c r="C72" s="216"/>
      <c r="D72" s="216"/>
      <c r="E72" s="216"/>
      <c r="F72" s="216"/>
      <c r="G72" s="216"/>
      <c r="H72" s="217"/>
      <c r="I72" s="1">
        <v>65</v>
      </c>
      <c r="J72" s="46">
        <f>J73+J74-J75+J76+J77</f>
        <v>243156817</v>
      </c>
      <c r="K72" s="46">
        <f>K73+K74-K75+K76+K77</f>
        <v>304225167</v>
      </c>
    </row>
    <row r="73" spans="1:11" ht="12.75">
      <c r="A73" s="215" t="s">
        <v>118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17762375</v>
      </c>
      <c r="K73" s="7">
        <v>22449226</v>
      </c>
    </row>
    <row r="74" spans="1:11" ht="12.75">
      <c r="A74" s="215" t="s">
        <v>119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3845600</v>
      </c>
      <c r="K74" s="7">
        <v>265600</v>
      </c>
    </row>
    <row r="75" spans="1:11" ht="12.75">
      <c r="A75" s="215" t="s">
        <v>107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3845600</v>
      </c>
      <c r="K75" s="7">
        <v>265600</v>
      </c>
    </row>
    <row r="76" spans="1:11" ht="12.75">
      <c r="A76" s="215" t="s">
        <v>108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146257985</v>
      </c>
      <c r="K76" s="7">
        <v>185426451</v>
      </c>
    </row>
    <row r="77" spans="1:11" ht="12.75">
      <c r="A77" s="215" t="s">
        <v>109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79136457</v>
      </c>
      <c r="K77" s="7">
        <v>96349490</v>
      </c>
    </row>
    <row r="78" spans="1:11" ht="12.75">
      <c r="A78" s="215" t="s">
        <v>110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0</v>
      </c>
      <c r="K78" s="7">
        <v>0</v>
      </c>
    </row>
    <row r="79" spans="1:11" ht="12.75">
      <c r="A79" s="215" t="s">
        <v>203</v>
      </c>
      <c r="B79" s="216"/>
      <c r="C79" s="216"/>
      <c r="D79" s="216"/>
      <c r="E79" s="216"/>
      <c r="F79" s="216"/>
      <c r="G79" s="216"/>
      <c r="H79" s="217"/>
      <c r="I79" s="1">
        <v>72</v>
      </c>
      <c r="J79" s="46">
        <f>J80-J81</f>
        <v>277566082</v>
      </c>
      <c r="K79" s="46">
        <f>K80-K81</f>
        <v>349297405</v>
      </c>
    </row>
    <row r="80" spans="1:11" ht="12.75">
      <c r="A80" s="224" t="s">
        <v>139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277566082</v>
      </c>
      <c r="K80" s="7">
        <v>349297405</v>
      </c>
    </row>
    <row r="81" spans="1:11" ht="12.75">
      <c r="A81" s="224" t="s">
        <v>140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0</v>
      </c>
      <c r="K81" s="7">
        <v>0</v>
      </c>
    </row>
    <row r="82" spans="1:11" ht="12.75">
      <c r="A82" s="215" t="s">
        <v>204</v>
      </c>
      <c r="B82" s="216"/>
      <c r="C82" s="216"/>
      <c r="D82" s="216"/>
      <c r="E82" s="216"/>
      <c r="F82" s="216"/>
      <c r="G82" s="216"/>
      <c r="H82" s="217"/>
      <c r="I82" s="1">
        <v>75</v>
      </c>
      <c r="J82" s="46">
        <f>J83-J84</f>
        <v>162441709</v>
      </c>
      <c r="K82" s="46">
        <f>K83-K84</f>
        <v>150540708</v>
      </c>
    </row>
    <row r="83" spans="1:11" ht="12.75">
      <c r="A83" s="224" t="s">
        <v>141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162441709</v>
      </c>
      <c r="K83" s="7">
        <v>150540708</v>
      </c>
    </row>
    <row r="84" spans="1:11" ht="12.75">
      <c r="A84" s="224" t="s">
        <v>142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0</v>
      </c>
      <c r="K84" s="7">
        <v>0</v>
      </c>
    </row>
    <row r="85" spans="1:11" ht="12.75">
      <c r="A85" s="215" t="s">
        <v>143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224477040</v>
      </c>
      <c r="K85" s="7">
        <v>233364450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46">
        <f>SUM(J87:J89)</f>
        <v>508233506</v>
      </c>
      <c r="K86" s="46">
        <f>SUM(K87:K89)</f>
        <v>421233449</v>
      </c>
    </row>
    <row r="87" spans="1:11" ht="12.75">
      <c r="A87" s="215" t="s">
        <v>103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21809747</v>
      </c>
      <c r="K87" s="7">
        <v>11139709</v>
      </c>
    </row>
    <row r="88" spans="1:11" ht="12.75">
      <c r="A88" s="215" t="s">
        <v>104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0</v>
      </c>
      <c r="K88" s="7">
        <v>0</v>
      </c>
    </row>
    <row r="89" spans="1:11" ht="12.75">
      <c r="A89" s="215" t="s">
        <v>105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486423759</v>
      </c>
      <c r="K89" s="7">
        <v>410093740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46">
        <f>SUM(J91:J99)</f>
        <v>120208139</v>
      </c>
      <c r="K90" s="46">
        <f>SUM(K91:K99)</f>
        <v>246156587</v>
      </c>
    </row>
    <row r="91" spans="1:11" ht="12.75">
      <c r="A91" s="215" t="s">
        <v>106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0</v>
      </c>
    </row>
    <row r="92" spans="1:11" ht="12.75">
      <c r="A92" s="215" t="s">
        <v>208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1020000</v>
      </c>
      <c r="K92" s="7">
        <v>170000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119188139</v>
      </c>
      <c r="K93" s="7">
        <v>245823206</v>
      </c>
    </row>
    <row r="94" spans="1:11" ht="12.75">
      <c r="A94" s="215" t="s">
        <v>209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</row>
    <row r="95" spans="1:11" ht="12.75">
      <c r="A95" s="215" t="s">
        <v>210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0</v>
      </c>
      <c r="K95" s="7">
        <v>0</v>
      </c>
    </row>
    <row r="96" spans="1:11" ht="12.75">
      <c r="A96" s="215" t="s">
        <v>211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0</v>
      </c>
      <c r="K96" s="7">
        <v>0</v>
      </c>
    </row>
    <row r="97" spans="1:11" ht="12.75">
      <c r="A97" s="215" t="s">
        <v>70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</row>
    <row r="98" spans="1:11" ht="12.75">
      <c r="A98" s="215" t="s">
        <v>68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0</v>
      </c>
      <c r="K98" s="7">
        <v>163381</v>
      </c>
    </row>
    <row r="99" spans="1:11" ht="12.75">
      <c r="A99" s="215" t="s">
        <v>69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0</v>
      </c>
      <c r="K99" s="7">
        <v>0</v>
      </c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46">
        <f>SUM(J101:J112)</f>
        <v>832473375</v>
      </c>
      <c r="K100" s="46">
        <f>SUM(K101:K112)</f>
        <v>680051103</v>
      </c>
    </row>
    <row r="101" spans="1:11" ht="12.75">
      <c r="A101" s="215" t="s">
        <v>106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6899329</v>
      </c>
      <c r="K101" s="7">
        <v>422864</v>
      </c>
    </row>
    <row r="102" spans="1:11" ht="12.75">
      <c r="A102" s="215" t="s">
        <v>208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680000</v>
      </c>
      <c r="K102" s="7">
        <v>850000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135938301</v>
      </c>
      <c r="K103" s="7">
        <v>100546413</v>
      </c>
    </row>
    <row r="104" spans="1:11" ht="12.75">
      <c r="A104" s="215" t="s">
        <v>209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202109680</v>
      </c>
      <c r="K104" s="7">
        <v>132219366</v>
      </c>
    </row>
    <row r="105" spans="1:11" ht="12.75">
      <c r="A105" s="215" t="s">
        <v>210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403671321</v>
      </c>
      <c r="K105" s="7">
        <v>352128293</v>
      </c>
    </row>
    <row r="106" spans="1:11" ht="12.75">
      <c r="A106" s="215" t="s">
        <v>211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0</v>
      </c>
      <c r="K106" s="7">
        <v>547879</v>
      </c>
    </row>
    <row r="107" spans="1:11" ht="12.75">
      <c r="A107" s="215" t="s">
        <v>70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>
        <v>0</v>
      </c>
    </row>
    <row r="108" spans="1:11" ht="12.75">
      <c r="A108" s="215" t="s">
        <v>71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30874515</v>
      </c>
      <c r="K108" s="7">
        <v>30711359</v>
      </c>
    </row>
    <row r="109" spans="1:11" ht="12.75">
      <c r="A109" s="215" t="s">
        <v>72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42141361</v>
      </c>
      <c r="K109" s="7">
        <v>53696908</v>
      </c>
    </row>
    <row r="110" spans="1:11" ht="12.75">
      <c r="A110" s="215" t="s">
        <v>75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234805</v>
      </c>
      <c r="K110" s="7">
        <v>300496</v>
      </c>
    </row>
    <row r="111" spans="1:11" ht="12.75">
      <c r="A111" s="215" t="s">
        <v>73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</row>
    <row r="112" spans="1:11" ht="12.75">
      <c r="A112" s="215" t="s">
        <v>74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9924063</v>
      </c>
      <c r="K112" s="7">
        <v>8627525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97611228</v>
      </c>
      <c r="K113" s="7">
        <v>116617417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46">
        <f>J69+J86+J90+J100+J113</f>
        <v>3495735075</v>
      </c>
      <c r="K114" s="46">
        <f>K69+K86+K90+K100+K113</f>
        <v>3531053465</v>
      </c>
    </row>
    <row r="115" spans="1:11" ht="12.75">
      <c r="A115" s="229" t="s">
        <v>37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2212151466</v>
      </c>
      <c r="K115" s="8">
        <v>2358309721</v>
      </c>
    </row>
    <row r="116" spans="1:11" ht="12.75">
      <c r="A116" s="221" t="s">
        <v>274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1" t="s">
        <v>151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2" ht="12.75">
      <c r="A118" s="215" t="s">
        <v>5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v>1712731787</v>
      </c>
      <c r="K118" s="7">
        <v>1833630459</v>
      </c>
      <c r="L118" s="118"/>
    </row>
    <row r="119" spans="1:12" ht="12.75">
      <c r="A119" s="237" t="s">
        <v>6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>
        <v>224477040</v>
      </c>
      <c r="K119" s="7">
        <v>233364450</v>
      </c>
      <c r="L119" s="118"/>
    </row>
    <row r="120" spans="1:12" ht="12.75">
      <c r="A120" s="240" t="s">
        <v>275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118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39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110" zoomScaleSheetLayoutView="110" zoomScalePageLayoutView="0" workbookViewId="0" topLeftCell="A46">
      <selection activeCell="N81" sqref="N81"/>
    </sheetView>
  </sheetViews>
  <sheetFormatPr defaultColWidth="9.140625" defaultRowHeight="12.75"/>
  <cols>
    <col min="1" max="1" width="0.5625" style="45" customWidth="1"/>
    <col min="2" max="7" width="9.140625" style="45" customWidth="1"/>
    <col min="8" max="8" width="0.13671875" style="45" customWidth="1"/>
    <col min="9" max="9" width="9.140625" style="45" customWidth="1"/>
    <col min="10" max="10" width="12.57421875" style="45" customWidth="1"/>
    <col min="11" max="11" width="13.57421875" style="45" customWidth="1"/>
    <col min="12" max="12" width="15.57421875" style="45" customWidth="1"/>
    <col min="13" max="13" width="13.28125" style="45" customWidth="1"/>
    <col min="14" max="16384" width="9.140625" style="45" customWidth="1"/>
  </cols>
  <sheetData>
    <row r="1" spans="1:13" ht="12.75" customHeight="1">
      <c r="A1" s="207" t="s">
        <v>128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51" t="s">
        <v>348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2" t="s">
        <v>344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39</v>
      </c>
      <c r="B4" s="243"/>
      <c r="C4" s="243"/>
      <c r="D4" s="243"/>
      <c r="E4" s="243"/>
      <c r="F4" s="243"/>
      <c r="G4" s="243"/>
      <c r="H4" s="243"/>
      <c r="I4" s="51" t="s">
        <v>244</v>
      </c>
      <c r="J4" s="244" t="s">
        <v>282</v>
      </c>
      <c r="K4" s="244"/>
      <c r="L4" s="244" t="s">
        <v>283</v>
      </c>
      <c r="M4" s="244"/>
    </row>
    <row r="5" spans="1:13" ht="12.75">
      <c r="A5" s="243"/>
      <c r="B5" s="243"/>
      <c r="C5" s="243"/>
      <c r="D5" s="243"/>
      <c r="E5" s="243"/>
      <c r="F5" s="243"/>
      <c r="G5" s="243"/>
      <c r="H5" s="243"/>
      <c r="I5" s="51"/>
      <c r="J5" s="53" t="s">
        <v>278</v>
      </c>
      <c r="K5" s="53" t="s">
        <v>279</v>
      </c>
      <c r="L5" s="53" t="s">
        <v>278</v>
      </c>
      <c r="M5" s="53" t="s">
        <v>279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1" t="s">
        <v>20</v>
      </c>
      <c r="B7" s="202"/>
      <c r="C7" s="202"/>
      <c r="D7" s="202"/>
      <c r="E7" s="202"/>
      <c r="F7" s="202"/>
      <c r="G7" s="202"/>
      <c r="H7" s="203"/>
      <c r="I7" s="3">
        <v>111</v>
      </c>
      <c r="J7" s="47">
        <f>SUM(J8:J9)</f>
        <v>2545016115</v>
      </c>
      <c r="K7" s="47">
        <f>SUM(K8:K9)</f>
        <v>845246352</v>
      </c>
      <c r="L7" s="47">
        <f>SUM(L8:L9)</f>
        <v>2744617692</v>
      </c>
      <c r="M7" s="47">
        <f>SUM(M8:M9)</f>
        <v>909966160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2362201504</v>
      </c>
      <c r="K8" s="7">
        <v>719068529</v>
      </c>
      <c r="L8" s="7">
        <v>2443596391</v>
      </c>
      <c r="M8" s="7">
        <v>747996836</v>
      </c>
    </row>
    <row r="9" spans="1:13" ht="12.75">
      <c r="A9" s="204" t="s">
        <v>79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182814611</v>
      </c>
      <c r="K9" s="7">
        <v>126177823</v>
      </c>
      <c r="L9" s="7">
        <v>301021301</v>
      </c>
      <c r="M9" s="7">
        <v>161969324</v>
      </c>
    </row>
    <row r="10" spans="1:13" ht="12.75">
      <c r="A10" s="204" t="s">
        <v>9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6">
        <f>J11+J12+J16+J20+J21+J22+J25+J26</f>
        <v>2493624593</v>
      </c>
      <c r="K10" s="46">
        <f>K11+K12+K16+K20+K21+K22+K25+K26</f>
        <v>830849290</v>
      </c>
      <c r="L10" s="46">
        <f>L11+L12+L16+L20+L21+L22+L25+L26</f>
        <v>2646479761</v>
      </c>
      <c r="M10" s="46">
        <f>M11+M12+M16+M20+M21+M22+M25+M26</f>
        <v>884923696</v>
      </c>
    </row>
    <row r="11" spans="1:14" ht="12.75">
      <c r="A11" s="204" t="s">
        <v>80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25609518</v>
      </c>
      <c r="K11" s="7">
        <v>42398144</v>
      </c>
      <c r="L11" s="7">
        <v>-29530073</v>
      </c>
      <c r="M11" s="7">
        <v>65487711</v>
      </c>
      <c r="N11" s="135"/>
    </row>
    <row r="12" spans="1:14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6">
        <f>SUM(J13:J15)</f>
        <v>1609281023</v>
      </c>
      <c r="K12" s="46">
        <f>SUM(K13:K15)</f>
        <v>517687885</v>
      </c>
      <c r="L12" s="46">
        <f>SUM(L13:L15)</f>
        <v>1715190767</v>
      </c>
      <c r="M12" s="46">
        <f>SUM(M13:M15)</f>
        <v>492078902</v>
      </c>
      <c r="N12" s="135"/>
    </row>
    <row r="13" spans="1:14" ht="12.75">
      <c r="A13" s="215" t="s">
        <v>120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1178145329</v>
      </c>
      <c r="K13" s="7">
        <v>342136951</v>
      </c>
      <c r="L13" s="7">
        <v>1339988315</v>
      </c>
      <c r="M13" s="7">
        <v>366412981</v>
      </c>
      <c r="N13" s="136"/>
    </row>
    <row r="14" spans="1:13" ht="12.75">
      <c r="A14" s="215" t="s">
        <v>121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108707565</v>
      </c>
      <c r="K14" s="7">
        <v>26960962</v>
      </c>
      <c r="L14" s="7">
        <v>117298012</v>
      </c>
      <c r="M14" s="7">
        <v>37513078</v>
      </c>
    </row>
    <row r="15" spans="1:13" ht="12.75">
      <c r="A15" s="215" t="s">
        <v>41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322428129</v>
      </c>
      <c r="K15" s="7">
        <v>148589972</v>
      </c>
      <c r="L15" s="7">
        <v>257904440</v>
      </c>
      <c r="M15" s="7">
        <v>88152843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6">
        <f>SUM(J17:J19)</f>
        <v>474922770</v>
      </c>
      <c r="K16" s="46">
        <f>SUM(K17:K19)</f>
        <v>140088489</v>
      </c>
      <c r="L16" s="46">
        <f>SUM(L17:L19)</f>
        <v>472307144</v>
      </c>
      <c r="M16" s="46">
        <f>SUM(M17:M19)</f>
        <v>137722241</v>
      </c>
    </row>
    <row r="17" spans="1:13" ht="12.75">
      <c r="A17" s="215" t="s">
        <v>42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271448604</v>
      </c>
      <c r="K17" s="7">
        <v>80453443</v>
      </c>
      <c r="L17" s="7">
        <v>266155946</v>
      </c>
      <c r="M17" s="7">
        <v>75425563</v>
      </c>
    </row>
    <row r="18" spans="1:13" ht="12.75">
      <c r="A18" s="215" t="s">
        <v>43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135522088</v>
      </c>
      <c r="K18" s="7">
        <v>34023814</v>
      </c>
      <c r="L18" s="7">
        <v>141901150</v>
      </c>
      <c r="M18" s="7">
        <v>41516516</v>
      </c>
    </row>
    <row r="19" spans="1:13" ht="12.75">
      <c r="A19" s="215" t="s">
        <v>44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67952078</v>
      </c>
      <c r="K19" s="7">
        <v>25611232</v>
      </c>
      <c r="L19" s="7">
        <v>64250048</v>
      </c>
      <c r="M19" s="7">
        <v>20780162</v>
      </c>
    </row>
    <row r="20" spans="1:13" ht="12.75">
      <c r="A20" s="204" t="s">
        <v>81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75770261</v>
      </c>
      <c r="K20" s="7">
        <v>18779836</v>
      </c>
      <c r="L20" s="7">
        <v>69982277</v>
      </c>
      <c r="M20" s="7">
        <v>17799181</v>
      </c>
    </row>
    <row r="21" spans="1:13" ht="12.75">
      <c r="A21" s="204" t="s">
        <v>82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203963467</v>
      </c>
      <c r="K21" s="7">
        <v>59307553</v>
      </c>
      <c r="L21" s="7">
        <v>199449712</v>
      </c>
      <c r="M21" s="7">
        <v>55719298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6">
        <f>SUM(J23:J24)</f>
        <v>22475107</v>
      </c>
      <c r="K22" s="46">
        <f>SUM(K23:K24)</f>
        <v>19182314</v>
      </c>
      <c r="L22" s="46">
        <f>SUM(L23:L24)</f>
        <v>134248843</v>
      </c>
      <c r="M22" s="46">
        <f>SUM(M23:M24)</f>
        <v>69817401</v>
      </c>
    </row>
    <row r="23" spans="1:13" ht="12.75">
      <c r="A23" s="215" t="s">
        <v>111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>
        <v>15414460</v>
      </c>
      <c r="M23" s="7">
        <v>15414460</v>
      </c>
    </row>
    <row r="24" spans="1:13" ht="12.75">
      <c r="A24" s="215" t="s">
        <v>112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22475107</v>
      </c>
      <c r="K24" s="7">
        <v>19182314</v>
      </c>
      <c r="L24" s="7">
        <v>118834383</v>
      </c>
      <c r="M24" s="7">
        <v>54402941</v>
      </c>
    </row>
    <row r="25" spans="1:13" ht="12.75">
      <c r="A25" s="204" t="s">
        <v>83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70672386</v>
      </c>
      <c r="K25" s="7">
        <v>26773102</v>
      </c>
      <c r="L25" s="7">
        <v>58193444</v>
      </c>
      <c r="M25" s="7">
        <v>37018306</v>
      </c>
    </row>
    <row r="26" spans="1:13" ht="12.75">
      <c r="A26" s="204" t="s">
        <v>35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10930061</v>
      </c>
      <c r="K26" s="7">
        <v>6631967</v>
      </c>
      <c r="L26" s="7">
        <v>26637647</v>
      </c>
      <c r="M26" s="7">
        <v>9280656</v>
      </c>
    </row>
    <row r="27" spans="1:13" ht="12.75">
      <c r="A27" s="204" t="s">
        <v>178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6">
        <f>J28+J29+J30+J31+J32</f>
        <v>84276570</v>
      </c>
      <c r="K27" s="46">
        <f>SUM(K28:K32)</f>
        <v>26782595</v>
      </c>
      <c r="L27" s="46">
        <f>L28+L29+L30+L31+L32</f>
        <v>71572328</v>
      </c>
      <c r="M27" s="46">
        <f>SUM(M28:M32)</f>
        <v>33032397</v>
      </c>
    </row>
    <row r="28" spans="1:13" ht="24" customHeight="1">
      <c r="A28" s="204" t="s">
        <v>192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29456</v>
      </c>
      <c r="K28" s="7">
        <v>29456</v>
      </c>
      <c r="L28" s="7">
        <v>2122581</v>
      </c>
      <c r="M28" s="7">
        <v>1446371</v>
      </c>
    </row>
    <row r="29" spans="1:13" ht="24" customHeight="1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83318889</v>
      </c>
      <c r="K29" s="7">
        <v>25824914</v>
      </c>
      <c r="L29" s="7">
        <v>64050778</v>
      </c>
      <c r="M29" s="7">
        <v>28177853</v>
      </c>
    </row>
    <row r="30" spans="1:13" ht="12.75">
      <c r="A30" s="204" t="s">
        <v>113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/>
      <c r="L30" s="7">
        <v>0</v>
      </c>
      <c r="M30" s="7">
        <v>0</v>
      </c>
    </row>
    <row r="31" spans="1:13" ht="12.75">
      <c r="A31" s="204" t="s">
        <v>188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928225</v>
      </c>
      <c r="K31" s="7">
        <v>928225</v>
      </c>
      <c r="L31" s="7">
        <v>212665</v>
      </c>
      <c r="M31" s="7">
        <v>90948</v>
      </c>
    </row>
    <row r="32" spans="1:13" ht="12.75">
      <c r="A32" s="204" t="s">
        <v>114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0</v>
      </c>
      <c r="K32" s="7">
        <v>0</v>
      </c>
      <c r="L32" s="7">
        <v>5186304</v>
      </c>
      <c r="M32" s="7">
        <v>3317225</v>
      </c>
    </row>
    <row r="33" spans="1:13" ht="12.75">
      <c r="A33" s="204" t="s">
        <v>179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6">
        <f>SUM(J34:J37)</f>
        <v>58519071</v>
      </c>
      <c r="K33" s="46">
        <f>SUM(K34:K37)</f>
        <v>15351951</v>
      </c>
      <c r="L33" s="46">
        <f>SUM(L34:L37)</f>
        <v>46159540</v>
      </c>
      <c r="M33" s="46">
        <f>SUM(M34:M37)</f>
        <v>14180442</v>
      </c>
    </row>
    <row r="34" spans="1:13" ht="12.75">
      <c r="A34" s="204" t="s">
        <v>46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33766</v>
      </c>
      <c r="K34" s="7">
        <v>1693</v>
      </c>
      <c r="L34" s="7">
        <v>1175683</v>
      </c>
      <c r="M34" s="7">
        <v>480788</v>
      </c>
    </row>
    <row r="35" spans="1:13" ht="24.75" customHeight="1">
      <c r="A35" s="204" t="s">
        <v>45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57562383</v>
      </c>
      <c r="K35" s="7">
        <v>14822787</v>
      </c>
      <c r="L35" s="7">
        <v>43895879</v>
      </c>
      <c r="M35" s="7">
        <v>12614176</v>
      </c>
    </row>
    <row r="36" spans="1:13" ht="12.75">
      <c r="A36" s="204" t="s">
        <v>189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922922</v>
      </c>
      <c r="K36" s="7">
        <v>527471</v>
      </c>
      <c r="L36" s="7">
        <v>1000000</v>
      </c>
      <c r="M36" s="7">
        <v>1000000</v>
      </c>
    </row>
    <row r="37" spans="1:13" ht="12.75">
      <c r="A37" s="204" t="s">
        <v>47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0</v>
      </c>
      <c r="K37" s="7">
        <v>0</v>
      </c>
      <c r="L37" s="7">
        <v>87978</v>
      </c>
      <c r="M37" s="7">
        <v>85478</v>
      </c>
    </row>
    <row r="38" spans="1:13" ht="12.75">
      <c r="A38" s="204" t="s">
        <v>160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133670740</v>
      </c>
      <c r="K38" s="7">
        <v>68478251</v>
      </c>
      <c r="L38" s="7">
        <v>76921878</v>
      </c>
      <c r="M38" s="7">
        <v>34704858</v>
      </c>
    </row>
    <row r="39" spans="1:13" ht="12.75">
      <c r="A39" s="204" t="s">
        <v>161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4" t="s">
        <v>190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191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180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6">
        <f>J7+J27+J38+J40</f>
        <v>2762963425</v>
      </c>
      <c r="K42" s="46">
        <f>K7+K27+K38+K40</f>
        <v>940507198</v>
      </c>
      <c r="L42" s="46">
        <f>L7+L27+L38+L40</f>
        <v>2893111898</v>
      </c>
      <c r="M42" s="46">
        <f>M7+M27+M38+M40</f>
        <v>977703415</v>
      </c>
    </row>
    <row r="43" spans="1:13" ht="12.75">
      <c r="A43" s="204" t="s">
        <v>181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6">
        <f>J10+J33+J39+J41</f>
        <v>2552143664</v>
      </c>
      <c r="K43" s="46">
        <f>K10+K33+K39+K41</f>
        <v>846201241</v>
      </c>
      <c r="L43" s="46">
        <f>L10+L33+L39+L41</f>
        <v>2692639301</v>
      </c>
      <c r="M43" s="46">
        <f>M10+M33+M39+M41</f>
        <v>899104138</v>
      </c>
    </row>
    <row r="44" spans="1:13" ht="12.75">
      <c r="A44" s="204" t="s">
        <v>201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6">
        <f>J42-J43</f>
        <v>210819761</v>
      </c>
      <c r="K44" s="46">
        <f>K42-K43</f>
        <v>94305957</v>
      </c>
      <c r="L44" s="46">
        <f>L42-L43</f>
        <v>200472597</v>
      </c>
      <c r="M44" s="46">
        <f>M42-M43</f>
        <v>78599277</v>
      </c>
    </row>
    <row r="45" spans="1:13" ht="12.75">
      <c r="A45" s="224" t="s">
        <v>183</v>
      </c>
      <c r="B45" s="225"/>
      <c r="C45" s="225"/>
      <c r="D45" s="225"/>
      <c r="E45" s="225"/>
      <c r="F45" s="225"/>
      <c r="G45" s="225"/>
      <c r="H45" s="226"/>
      <c r="I45" s="1">
        <v>149</v>
      </c>
      <c r="J45" s="46"/>
      <c r="K45" s="46"/>
      <c r="L45" s="46"/>
      <c r="M45" s="46"/>
    </row>
    <row r="46" spans="1:13" ht="12.75">
      <c r="A46" s="224" t="s">
        <v>184</v>
      </c>
      <c r="B46" s="225"/>
      <c r="C46" s="225"/>
      <c r="D46" s="225"/>
      <c r="E46" s="225"/>
      <c r="F46" s="225"/>
      <c r="G46" s="225"/>
      <c r="H46" s="226"/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2.75">
      <c r="A47" s="204" t="s">
        <v>182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18582074</v>
      </c>
      <c r="K47" s="7">
        <v>3155582</v>
      </c>
      <c r="L47" s="7">
        <v>23630685</v>
      </c>
      <c r="M47" s="7">
        <v>10172221</v>
      </c>
    </row>
    <row r="48" spans="1:13" ht="12.75">
      <c r="A48" s="204" t="s">
        <v>202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6">
        <f>J44-J47</f>
        <v>192237687</v>
      </c>
      <c r="K48" s="46">
        <f>K44-K47</f>
        <v>91150375</v>
      </c>
      <c r="L48" s="46">
        <f>L44-L47</f>
        <v>176841912</v>
      </c>
      <c r="M48" s="46">
        <f>M44-M47</f>
        <v>68427056</v>
      </c>
    </row>
    <row r="49" spans="1:13" ht="12.75">
      <c r="A49" s="224" t="s">
        <v>157</v>
      </c>
      <c r="B49" s="225"/>
      <c r="C49" s="225"/>
      <c r="D49" s="225"/>
      <c r="E49" s="225"/>
      <c r="F49" s="225"/>
      <c r="G49" s="225"/>
      <c r="H49" s="226"/>
      <c r="I49" s="1">
        <v>153</v>
      </c>
      <c r="J49" s="46">
        <v>192237687</v>
      </c>
      <c r="K49" s="46">
        <v>91150375</v>
      </c>
      <c r="L49" s="46">
        <v>176841912</v>
      </c>
      <c r="M49" s="46">
        <v>68427056</v>
      </c>
    </row>
    <row r="50" spans="1:13" ht="12.75">
      <c r="A50" s="248" t="s">
        <v>185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4">
        <v>0</v>
      </c>
      <c r="K50" s="54">
        <f>IF(K48&lt;0,-K48,0)</f>
        <v>0</v>
      </c>
      <c r="L50" s="54">
        <v>0</v>
      </c>
      <c r="M50" s="54">
        <v>0</v>
      </c>
    </row>
    <row r="51" spans="1:13" ht="12.75" customHeight="1">
      <c r="A51" s="221" t="s">
        <v>276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1" t="s">
        <v>152</v>
      </c>
      <c r="B52" s="202"/>
      <c r="C52" s="202"/>
      <c r="D52" s="202"/>
      <c r="E52" s="202"/>
      <c r="F52" s="202"/>
      <c r="G52" s="202"/>
      <c r="H52" s="202"/>
      <c r="I52" s="48"/>
      <c r="J52" s="134"/>
      <c r="K52" s="134"/>
      <c r="L52" s="48"/>
      <c r="M52" s="133"/>
    </row>
    <row r="53" spans="1:13" ht="12.75">
      <c r="A53" s="245" t="s">
        <v>199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v>162441709</v>
      </c>
      <c r="K53" s="7">
        <v>81317290</v>
      </c>
      <c r="L53" s="7">
        <v>150540708</v>
      </c>
      <c r="M53" s="7">
        <v>61109464</v>
      </c>
    </row>
    <row r="54" spans="1:13" ht="12.75">
      <c r="A54" s="245" t="s">
        <v>200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>
        <v>29795978</v>
      </c>
      <c r="K54" s="8">
        <v>9833085</v>
      </c>
      <c r="L54" s="8">
        <v>26301204</v>
      </c>
      <c r="M54" s="8">
        <v>7317592</v>
      </c>
    </row>
    <row r="55" spans="1:13" ht="12.75" customHeight="1">
      <c r="A55" s="221" t="s">
        <v>154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1" t="s">
        <v>169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v>192237687</v>
      </c>
      <c r="K56" s="6">
        <v>91150375</v>
      </c>
      <c r="L56" s="6">
        <v>176841912</v>
      </c>
      <c r="M56" s="6">
        <v>68427056</v>
      </c>
    </row>
    <row r="57" spans="1:13" ht="12.75">
      <c r="A57" s="204" t="s">
        <v>186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6">
        <f>J58+J59+J60+J61+J62+J63+J64</f>
        <v>199297</v>
      </c>
      <c r="K57" s="46">
        <f>K58+K59+K60+K61+K62+K63+K64</f>
        <v>125676</v>
      </c>
      <c r="L57" s="46">
        <f>L58+L59+L60+L61+L62+L63+L64</f>
        <v>71263</v>
      </c>
      <c r="M57" s="46">
        <f>M58+M59+M60+M61+M62+M63+M64</f>
        <v>90979</v>
      </c>
    </row>
    <row r="58" spans="1:13" ht="12.75">
      <c r="A58" s="204" t="s">
        <v>193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199297</v>
      </c>
      <c r="K58" s="7">
        <v>125676</v>
      </c>
      <c r="L58" s="7">
        <v>71263</v>
      </c>
      <c r="M58" s="7">
        <v>90979</v>
      </c>
    </row>
    <row r="59" spans="1:13" ht="12.75">
      <c r="A59" s="204" t="s">
        <v>194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30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4" t="s">
        <v>195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196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197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198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187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4" t="s">
        <v>158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6">
        <f>J57-J65</f>
        <v>199297</v>
      </c>
      <c r="K66" s="46">
        <f>K57-K65</f>
        <v>125676</v>
      </c>
      <c r="L66" s="46">
        <f>L57-L65</f>
        <v>71263</v>
      </c>
      <c r="M66" s="46">
        <f>M57-M65</f>
        <v>90979</v>
      </c>
    </row>
    <row r="67" spans="1:13" ht="12.75">
      <c r="A67" s="204" t="s">
        <v>159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4">
        <f>J56+J66</f>
        <v>192436984</v>
      </c>
      <c r="K67" s="54">
        <f>K56+K66</f>
        <v>91276051</v>
      </c>
      <c r="L67" s="54">
        <f>L56+L66</f>
        <v>176913175</v>
      </c>
      <c r="M67" s="54">
        <f>M56+M66</f>
        <v>68518035</v>
      </c>
    </row>
    <row r="68" spans="1:13" ht="12.75" customHeight="1">
      <c r="A68" s="255" t="s">
        <v>277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153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45" t="s">
        <v>199</v>
      </c>
      <c r="B70" s="246"/>
      <c r="C70" s="246"/>
      <c r="D70" s="246"/>
      <c r="E70" s="246"/>
      <c r="F70" s="246"/>
      <c r="G70" s="246"/>
      <c r="H70" s="247"/>
      <c r="I70" s="1">
        <v>169</v>
      </c>
      <c r="J70" s="128">
        <v>162641006</v>
      </c>
      <c r="K70" s="128">
        <v>81442966</v>
      </c>
      <c r="L70" s="128">
        <v>150611971</v>
      </c>
      <c r="M70" s="128">
        <v>61200443</v>
      </c>
    </row>
    <row r="71" spans="1:13" ht="12.75">
      <c r="A71" s="252" t="s">
        <v>200</v>
      </c>
      <c r="B71" s="253"/>
      <c r="C71" s="253"/>
      <c r="D71" s="253"/>
      <c r="E71" s="253"/>
      <c r="F71" s="253"/>
      <c r="G71" s="253"/>
      <c r="H71" s="254"/>
      <c r="I71" s="4">
        <v>170</v>
      </c>
      <c r="J71" s="129">
        <v>29795978</v>
      </c>
      <c r="K71" s="129">
        <v>9833085</v>
      </c>
      <c r="L71" s="129">
        <v>26301204</v>
      </c>
      <c r="M71" s="129">
        <v>7317592</v>
      </c>
    </row>
    <row r="72" spans="10:13" ht="12.75">
      <c r="J72" s="118"/>
      <c r="K72" s="118"/>
      <c r="L72" s="118"/>
      <c r="M72" s="11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type="whole" operator="notEqual" allowBlank="1" showInputMessage="1" showErrorMessage="1" errorTitle="Pogrešan unos" error="Mogu se unijeti samo cjelobrojne vrijednosti." sqref="K57 J53:M54 J47:M47 J56:J67 L56:M67 K59:K67 J70:J71 L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L46 M33 M12:M26 M38:M46 J12:J46 J48:M50 J7:M10 K12:K38 K42:K46">
      <formula1>0</formula1>
    </dataValidation>
    <dataValidation allowBlank="1" sqref="M27:M32 M34:M37"/>
  </dataValidations>
  <printOptions/>
  <pageMargins left="0.24" right="0.38" top="0.48" bottom="0.49" header="0.19" footer="0.5"/>
  <pageSetup fitToHeight="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L24" sqref="L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0.8515625" style="65" bestFit="1" customWidth="1"/>
    <col min="12" max="12" width="13.00390625" style="65" bestFit="1" customWidth="1"/>
    <col min="13" max="16384" width="9.140625" style="65" customWidth="1"/>
  </cols>
  <sheetData>
    <row r="1" spans="1:12" ht="12.75">
      <c r="A1" s="265" t="s">
        <v>245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64"/>
    </row>
    <row r="2" spans="1:12" ht="15.75">
      <c r="A2" s="35"/>
      <c r="B2" s="63"/>
      <c r="C2" s="275" t="s">
        <v>246</v>
      </c>
      <c r="D2" s="275"/>
      <c r="E2" s="66">
        <v>40909</v>
      </c>
      <c r="F2" s="36" t="s">
        <v>215</v>
      </c>
      <c r="G2" s="276">
        <v>41274</v>
      </c>
      <c r="H2" s="277"/>
      <c r="I2" s="63"/>
      <c r="J2" s="63"/>
      <c r="K2" s="63"/>
      <c r="L2" s="67"/>
    </row>
    <row r="3" spans="1:12" ht="12" customHeight="1">
      <c r="A3" s="280" t="s">
        <v>345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67"/>
    </row>
    <row r="4" spans="1:11" ht="23.25">
      <c r="A4" s="278" t="s">
        <v>39</v>
      </c>
      <c r="B4" s="278"/>
      <c r="C4" s="278"/>
      <c r="D4" s="278"/>
      <c r="E4" s="278"/>
      <c r="F4" s="278"/>
      <c r="G4" s="278"/>
      <c r="H4" s="278"/>
      <c r="I4" s="70" t="s">
        <v>269</v>
      </c>
      <c r="J4" s="71" t="s">
        <v>124</v>
      </c>
      <c r="K4" s="71" t="s">
        <v>125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3">
        <v>2</v>
      </c>
      <c r="J5" s="72" t="s">
        <v>247</v>
      </c>
      <c r="K5" s="72" t="s">
        <v>248</v>
      </c>
    </row>
    <row r="6" spans="1:11" ht="12.75">
      <c r="A6" s="267" t="s">
        <v>249</v>
      </c>
      <c r="B6" s="268"/>
      <c r="C6" s="268"/>
      <c r="D6" s="268"/>
      <c r="E6" s="268"/>
      <c r="F6" s="268"/>
      <c r="G6" s="268"/>
      <c r="H6" s="268"/>
      <c r="I6" s="37">
        <v>1</v>
      </c>
      <c r="J6" s="38">
        <v>1150319400</v>
      </c>
      <c r="K6" s="38">
        <v>1150319400</v>
      </c>
    </row>
    <row r="7" spans="1:11" ht="12.75">
      <c r="A7" s="267" t="s">
        <v>250</v>
      </c>
      <c r="B7" s="268"/>
      <c r="C7" s="268"/>
      <c r="D7" s="268"/>
      <c r="E7" s="268"/>
      <c r="F7" s="268"/>
      <c r="G7" s="268"/>
      <c r="H7" s="268"/>
      <c r="I7" s="37">
        <v>2</v>
      </c>
      <c r="J7" s="39">
        <v>719579</v>
      </c>
      <c r="K7" s="39">
        <v>719579</v>
      </c>
    </row>
    <row r="8" spans="1:11" ht="12.75">
      <c r="A8" s="267" t="s">
        <v>251</v>
      </c>
      <c r="B8" s="268"/>
      <c r="C8" s="268"/>
      <c r="D8" s="268"/>
      <c r="E8" s="268"/>
      <c r="F8" s="268"/>
      <c r="G8" s="268"/>
      <c r="H8" s="268"/>
      <c r="I8" s="37">
        <v>3</v>
      </c>
      <c r="J8" s="39">
        <v>315045708</v>
      </c>
      <c r="K8" s="39">
        <v>390596965</v>
      </c>
    </row>
    <row r="9" spans="1:11" ht="12.75">
      <c r="A9" s="267" t="s">
        <v>252</v>
      </c>
      <c r="B9" s="268"/>
      <c r="C9" s="268"/>
      <c r="D9" s="268"/>
      <c r="E9" s="268"/>
      <c r="F9" s="268"/>
      <c r="G9" s="268"/>
      <c r="H9" s="268"/>
      <c r="I9" s="37">
        <v>4</v>
      </c>
      <c r="J9" s="39">
        <v>278886453</v>
      </c>
      <c r="K9" s="39">
        <v>348517053</v>
      </c>
    </row>
    <row r="10" spans="1:11" ht="12.75">
      <c r="A10" s="267" t="s">
        <v>253</v>
      </c>
      <c r="B10" s="268"/>
      <c r="C10" s="268"/>
      <c r="D10" s="268"/>
      <c r="E10" s="268"/>
      <c r="F10" s="268"/>
      <c r="G10" s="268"/>
      <c r="H10" s="268"/>
      <c r="I10" s="37">
        <v>5</v>
      </c>
      <c r="J10" s="39">
        <v>192237687</v>
      </c>
      <c r="K10" s="39">
        <v>176841912</v>
      </c>
    </row>
    <row r="11" spans="1:11" ht="12.75">
      <c r="A11" s="267" t="s">
        <v>254</v>
      </c>
      <c r="B11" s="268"/>
      <c r="C11" s="268"/>
      <c r="D11" s="268"/>
      <c r="E11" s="268"/>
      <c r="F11" s="268"/>
      <c r="G11" s="268"/>
      <c r="H11" s="268"/>
      <c r="I11" s="37">
        <v>6</v>
      </c>
      <c r="J11" s="39">
        <v>0</v>
      </c>
      <c r="K11" s="39">
        <v>0</v>
      </c>
    </row>
    <row r="12" spans="1:11" ht="12.75">
      <c r="A12" s="267" t="s">
        <v>255</v>
      </c>
      <c r="B12" s="268"/>
      <c r="C12" s="268"/>
      <c r="D12" s="268"/>
      <c r="E12" s="268"/>
      <c r="F12" s="268"/>
      <c r="G12" s="268"/>
      <c r="H12" s="268"/>
      <c r="I12" s="37">
        <v>7</v>
      </c>
      <c r="J12" s="39">
        <v>0</v>
      </c>
      <c r="K12" s="39">
        <v>0</v>
      </c>
    </row>
    <row r="13" spans="1:11" ht="12.75">
      <c r="A13" s="267" t="s">
        <v>256</v>
      </c>
      <c r="B13" s="268"/>
      <c r="C13" s="268"/>
      <c r="D13" s="268"/>
      <c r="E13" s="268"/>
      <c r="F13" s="268"/>
      <c r="G13" s="268"/>
      <c r="H13" s="268"/>
      <c r="I13" s="37">
        <v>8</v>
      </c>
      <c r="J13" s="39">
        <v>0</v>
      </c>
      <c r="K13" s="39">
        <v>0</v>
      </c>
    </row>
    <row r="14" spans="1:11" ht="12.75">
      <c r="A14" s="267" t="s">
        <v>257</v>
      </c>
      <c r="B14" s="268"/>
      <c r="C14" s="268"/>
      <c r="D14" s="268"/>
      <c r="E14" s="268"/>
      <c r="F14" s="268"/>
      <c r="G14" s="268"/>
      <c r="H14" s="268"/>
      <c r="I14" s="37">
        <v>9</v>
      </c>
      <c r="J14" s="39">
        <v>0</v>
      </c>
      <c r="K14" s="39">
        <v>0</v>
      </c>
    </row>
    <row r="15" spans="1:12" ht="12.75">
      <c r="A15" s="269" t="s">
        <v>258</v>
      </c>
      <c r="B15" s="270"/>
      <c r="C15" s="270"/>
      <c r="D15" s="270"/>
      <c r="E15" s="270"/>
      <c r="F15" s="270"/>
      <c r="G15" s="270"/>
      <c r="H15" s="270"/>
      <c r="I15" s="37">
        <v>10</v>
      </c>
      <c r="J15" s="68">
        <f>SUM(J6:J14)</f>
        <v>1937208827</v>
      </c>
      <c r="K15" s="68">
        <f>SUM(K6:K14)</f>
        <v>2066994909</v>
      </c>
      <c r="L15" s="117"/>
    </row>
    <row r="16" spans="1:11" ht="12.75">
      <c r="A16" s="267" t="s">
        <v>259</v>
      </c>
      <c r="B16" s="268"/>
      <c r="C16" s="268"/>
      <c r="D16" s="268"/>
      <c r="E16" s="268"/>
      <c r="F16" s="268"/>
      <c r="G16" s="268"/>
      <c r="H16" s="268"/>
      <c r="I16" s="37">
        <v>11</v>
      </c>
      <c r="J16" s="39">
        <v>199297</v>
      </c>
      <c r="K16" s="39">
        <v>71263</v>
      </c>
    </row>
    <row r="17" spans="1:11" ht="12.75">
      <c r="A17" s="267" t="s">
        <v>260</v>
      </c>
      <c r="B17" s="268"/>
      <c r="C17" s="268"/>
      <c r="D17" s="268"/>
      <c r="E17" s="268"/>
      <c r="F17" s="268"/>
      <c r="G17" s="268"/>
      <c r="H17" s="268"/>
      <c r="I17" s="37">
        <v>12</v>
      </c>
      <c r="J17" s="39">
        <v>0</v>
      </c>
      <c r="K17" s="39">
        <v>0</v>
      </c>
    </row>
    <row r="18" spans="1:11" ht="12.75">
      <c r="A18" s="267" t="s">
        <v>261</v>
      </c>
      <c r="B18" s="268"/>
      <c r="C18" s="268"/>
      <c r="D18" s="268"/>
      <c r="E18" s="268"/>
      <c r="F18" s="268"/>
      <c r="G18" s="268"/>
      <c r="H18" s="268"/>
      <c r="I18" s="37">
        <v>13</v>
      </c>
      <c r="J18" s="39">
        <v>0</v>
      </c>
      <c r="K18" s="39">
        <v>0</v>
      </c>
    </row>
    <row r="19" spans="1:11" ht="12.75">
      <c r="A19" s="267" t="s">
        <v>262</v>
      </c>
      <c r="B19" s="268"/>
      <c r="C19" s="268"/>
      <c r="D19" s="268"/>
      <c r="E19" s="268"/>
      <c r="F19" s="268"/>
      <c r="G19" s="268"/>
      <c r="H19" s="268"/>
      <c r="I19" s="37">
        <v>14</v>
      </c>
      <c r="J19" s="39">
        <v>0</v>
      </c>
      <c r="K19" s="39">
        <v>0</v>
      </c>
    </row>
    <row r="20" spans="1:11" ht="12.75">
      <c r="A20" s="267" t="s">
        <v>263</v>
      </c>
      <c r="B20" s="268"/>
      <c r="C20" s="268"/>
      <c r="D20" s="268"/>
      <c r="E20" s="268"/>
      <c r="F20" s="268"/>
      <c r="G20" s="268"/>
      <c r="H20" s="268"/>
      <c r="I20" s="37">
        <v>15</v>
      </c>
      <c r="J20" s="39">
        <v>1437178</v>
      </c>
      <c r="K20" s="39">
        <v>0</v>
      </c>
    </row>
    <row r="21" spans="1:11" ht="12.75">
      <c r="A21" s="267" t="s">
        <v>264</v>
      </c>
      <c r="B21" s="268"/>
      <c r="C21" s="268"/>
      <c r="D21" s="268"/>
      <c r="E21" s="268"/>
      <c r="F21" s="268"/>
      <c r="G21" s="268"/>
      <c r="H21" s="268"/>
      <c r="I21" s="37">
        <v>16</v>
      </c>
      <c r="J21" s="39">
        <v>141396991</v>
      </c>
      <c r="K21" s="39">
        <v>129714819</v>
      </c>
    </row>
    <row r="22" spans="1:11" ht="12.75">
      <c r="A22" s="269" t="s">
        <v>265</v>
      </c>
      <c r="B22" s="270"/>
      <c r="C22" s="270"/>
      <c r="D22" s="270"/>
      <c r="E22" s="270"/>
      <c r="F22" s="270"/>
      <c r="G22" s="270"/>
      <c r="H22" s="270"/>
      <c r="I22" s="37">
        <v>17</v>
      </c>
      <c r="J22" s="69">
        <f>SUM(J16:J21)</f>
        <v>143033466</v>
      </c>
      <c r="K22" s="69">
        <f>SUM(K16:K21)</f>
        <v>129786082</v>
      </c>
    </row>
    <row r="23" spans="1:11" ht="12.75">
      <c r="A23" s="271"/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2" ht="12.75">
      <c r="A24" s="259" t="s">
        <v>266</v>
      </c>
      <c r="B24" s="260"/>
      <c r="C24" s="260"/>
      <c r="D24" s="260"/>
      <c r="E24" s="260"/>
      <c r="F24" s="260"/>
      <c r="G24" s="260"/>
      <c r="H24" s="260"/>
      <c r="I24" s="40">
        <v>18</v>
      </c>
      <c r="J24" s="38">
        <v>132944166</v>
      </c>
      <c r="K24" s="38">
        <v>120827409</v>
      </c>
      <c r="L24" s="117"/>
    </row>
    <row r="25" spans="1:12" ht="17.25" customHeight="1">
      <c r="A25" s="261" t="s">
        <v>267</v>
      </c>
      <c r="B25" s="262"/>
      <c r="C25" s="262"/>
      <c r="D25" s="262"/>
      <c r="E25" s="262"/>
      <c r="F25" s="262"/>
      <c r="G25" s="262"/>
      <c r="H25" s="262"/>
      <c r="I25" s="41">
        <v>19</v>
      </c>
      <c r="J25" s="69">
        <v>10089300</v>
      </c>
      <c r="K25" s="69">
        <v>8887410</v>
      </c>
      <c r="L25" s="117"/>
    </row>
    <row r="26" spans="1:11" ht="30" customHeight="1">
      <c r="A26" s="263" t="s">
        <v>268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1">
      <selection activeCell="K51" sqref="K51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82" t="s">
        <v>162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348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1" t="s">
        <v>344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3.25">
      <c r="A4" s="284" t="s">
        <v>325</v>
      </c>
      <c r="B4" s="284"/>
      <c r="C4" s="284"/>
      <c r="D4" s="284"/>
      <c r="E4" s="284"/>
      <c r="F4" s="284"/>
      <c r="G4" s="284"/>
      <c r="H4" s="284"/>
      <c r="I4" s="57" t="s">
        <v>244</v>
      </c>
      <c r="J4" s="58" t="s">
        <v>282</v>
      </c>
      <c r="K4" s="58" t="s">
        <v>283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1">
        <v>2</v>
      </c>
      <c r="J5" s="62" t="s">
        <v>247</v>
      </c>
      <c r="K5" s="62" t="s">
        <v>248</v>
      </c>
    </row>
    <row r="6" spans="1:11" ht="12.75">
      <c r="A6" s="221" t="s">
        <v>130</v>
      </c>
      <c r="B6" s="232"/>
      <c r="C6" s="232"/>
      <c r="D6" s="232"/>
      <c r="E6" s="232"/>
      <c r="F6" s="232"/>
      <c r="G6" s="232"/>
      <c r="H6" s="232"/>
      <c r="I6" s="286"/>
      <c r="J6" s="286"/>
      <c r="K6" s="287"/>
    </row>
    <row r="7" spans="1:11" ht="12.75">
      <c r="A7" s="215" t="s">
        <v>164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2602460347</v>
      </c>
      <c r="K7" s="7">
        <v>2648417236</v>
      </c>
    </row>
    <row r="8" spans="1:11" ht="12.75">
      <c r="A8" s="215" t="s">
        <v>93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0</v>
      </c>
      <c r="K8" s="7">
        <v>0</v>
      </c>
    </row>
    <row r="9" spans="1:11" ht="12.75">
      <c r="A9" s="215" t="s">
        <v>94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11825977</v>
      </c>
      <c r="K9" s="7">
        <v>73944899</v>
      </c>
    </row>
    <row r="10" spans="1:11" ht="12.75">
      <c r="A10" s="215" t="s">
        <v>95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170852614</v>
      </c>
      <c r="K10" s="7">
        <v>209001795</v>
      </c>
    </row>
    <row r="11" spans="1:11" ht="12.75">
      <c r="A11" s="215" t="s">
        <v>96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80532909</v>
      </c>
      <c r="K11" s="7">
        <v>72125373</v>
      </c>
    </row>
    <row r="12" spans="1:11" ht="12.75">
      <c r="A12" s="204" t="s">
        <v>163</v>
      </c>
      <c r="B12" s="205"/>
      <c r="C12" s="205"/>
      <c r="D12" s="205"/>
      <c r="E12" s="205"/>
      <c r="F12" s="205"/>
      <c r="G12" s="205"/>
      <c r="H12" s="205"/>
      <c r="I12" s="1">
        <v>6</v>
      </c>
      <c r="J12" s="46">
        <f>SUM(J7:J11)</f>
        <v>2865671847</v>
      </c>
      <c r="K12" s="46">
        <f>SUM(K7:K11)</f>
        <v>3003489303</v>
      </c>
    </row>
    <row r="13" spans="1:11" ht="12.75">
      <c r="A13" s="215" t="s">
        <v>97</v>
      </c>
      <c r="B13" s="216"/>
      <c r="C13" s="216"/>
      <c r="D13" s="216"/>
      <c r="E13" s="216"/>
      <c r="F13" s="216"/>
      <c r="G13" s="216"/>
      <c r="H13" s="216"/>
      <c r="I13" s="1">
        <v>7</v>
      </c>
      <c r="J13" s="7">
        <v>1985748787</v>
      </c>
      <c r="K13" s="7">
        <v>2151075652</v>
      </c>
    </row>
    <row r="14" spans="1:11" ht="12.75">
      <c r="A14" s="215" t="s">
        <v>98</v>
      </c>
      <c r="B14" s="216"/>
      <c r="C14" s="216"/>
      <c r="D14" s="216"/>
      <c r="E14" s="216"/>
      <c r="F14" s="216"/>
      <c r="G14" s="216"/>
      <c r="H14" s="216"/>
      <c r="I14" s="1">
        <v>8</v>
      </c>
      <c r="J14" s="7">
        <v>576378659</v>
      </c>
      <c r="K14" s="7">
        <v>581734988</v>
      </c>
    </row>
    <row r="15" spans="1:11" ht="12.75">
      <c r="A15" s="215" t="s">
        <v>99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11048500</v>
      </c>
      <c r="K15" s="7">
        <v>9889958</v>
      </c>
    </row>
    <row r="16" spans="1:11" ht="12.75">
      <c r="A16" s="215" t="s">
        <v>100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12222808</v>
      </c>
      <c r="K16" s="7">
        <v>15810989</v>
      </c>
    </row>
    <row r="17" spans="1:11" ht="12.75">
      <c r="A17" s="215" t="s">
        <v>101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159142278</v>
      </c>
      <c r="K17" s="7">
        <v>200607663</v>
      </c>
    </row>
    <row r="18" spans="1:11" ht="12.75">
      <c r="A18" s="215" t="s">
        <v>102</v>
      </c>
      <c r="B18" s="216"/>
      <c r="C18" s="216"/>
      <c r="D18" s="216"/>
      <c r="E18" s="216"/>
      <c r="F18" s="216"/>
      <c r="G18" s="216"/>
      <c r="H18" s="216"/>
      <c r="I18" s="1">
        <v>12</v>
      </c>
      <c r="J18" s="7">
        <v>198408928</v>
      </c>
      <c r="K18" s="7">
        <v>127890017</v>
      </c>
    </row>
    <row r="19" spans="1:11" ht="12.75">
      <c r="A19" s="204" t="s">
        <v>32</v>
      </c>
      <c r="B19" s="205"/>
      <c r="C19" s="205"/>
      <c r="D19" s="205"/>
      <c r="E19" s="205"/>
      <c r="F19" s="205"/>
      <c r="G19" s="205"/>
      <c r="H19" s="205"/>
      <c r="I19" s="1">
        <v>13</v>
      </c>
      <c r="J19" s="46">
        <f>SUM(J13:J18)</f>
        <v>2942949960</v>
      </c>
      <c r="K19" s="46">
        <f>SUM(K13:K18)</f>
        <v>3087009267</v>
      </c>
    </row>
    <row r="20" spans="1:11" ht="12.75">
      <c r="A20" s="204" t="s">
        <v>84</v>
      </c>
      <c r="B20" s="288"/>
      <c r="C20" s="288"/>
      <c r="D20" s="288"/>
      <c r="E20" s="288"/>
      <c r="F20" s="288"/>
      <c r="G20" s="288"/>
      <c r="H20" s="289"/>
      <c r="I20" s="1">
        <v>14</v>
      </c>
      <c r="J20" s="46">
        <f>IF(J12&gt;J19,J12-J19,0)</f>
        <v>0</v>
      </c>
      <c r="K20" s="46">
        <f>IF(K12&gt;K19,K12-K19,0)</f>
        <v>0</v>
      </c>
    </row>
    <row r="21" spans="1:11" ht="12.75">
      <c r="A21" s="218" t="s">
        <v>85</v>
      </c>
      <c r="B21" s="290"/>
      <c r="C21" s="290"/>
      <c r="D21" s="290"/>
      <c r="E21" s="290"/>
      <c r="F21" s="290"/>
      <c r="G21" s="290"/>
      <c r="H21" s="291"/>
      <c r="I21" s="1">
        <v>15</v>
      </c>
      <c r="J21" s="46">
        <f>IF(J19&gt;J12,J19-J12,0)</f>
        <v>77278113</v>
      </c>
      <c r="K21" s="46">
        <f>IF(K19&gt;K12,K19-K12,0)</f>
        <v>83519964</v>
      </c>
    </row>
    <row r="22" spans="1:11" ht="12.75">
      <c r="A22" s="221" t="s">
        <v>131</v>
      </c>
      <c r="B22" s="232"/>
      <c r="C22" s="232"/>
      <c r="D22" s="232"/>
      <c r="E22" s="232"/>
      <c r="F22" s="232"/>
      <c r="G22" s="232"/>
      <c r="H22" s="232"/>
      <c r="I22" s="286"/>
      <c r="J22" s="286"/>
      <c r="K22" s="287"/>
    </row>
    <row r="23" spans="1:11" ht="12.75">
      <c r="A23" s="215" t="s">
        <v>136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3501658</v>
      </c>
      <c r="K23" s="7">
        <v>5293893</v>
      </c>
    </row>
    <row r="24" spans="1:11" ht="12.75">
      <c r="A24" s="215" t="s">
        <v>137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3576020</v>
      </c>
      <c r="K24" s="7">
        <v>1804126</v>
      </c>
    </row>
    <row r="25" spans="1:11" ht="12.75">
      <c r="A25" s="215" t="s">
        <v>284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7">
        <v>0</v>
      </c>
    </row>
    <row r="26" spans="1:11" ht="12.75">
      <c r="A26" s="215" t="s">
        <v>285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177720400</v>
      </c>
      <c r="K26" s="7">
        <v>73601566</v>
      </c>
    </row>
    <row r="27" spans="1:11" ht="12.75">
      <c r="A27" s="215" t="s">
        <v>138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>
        <v>0</v>
      </c>
      <c r="K27" s="7">
        <v>0</v>
      </c>
    </row>
    <row r="28" spans="1:11" ht="12.75">
      <c r="A28" s="204" t="s">
        <v>90</v>
      </c>
      <c r="B28" s="205"/>
      <c r="C28" s="205"/>
      <c r="D28" s="205"/>
      <c r="E28" s="205"/>
      <c r="F28" s="205"/>
      <c r="G28" s="205"/>
      <c r="H28" s="205"/>
      <c r="I28" s="1">
        <v>21</v>
      </c>
      <c r="J28" s="56">
        <f>SUM(J23:J27)</f>
        <v>184798078</v>
      </c>
      <c r="K28" s="46">
        <f>SUM(K23:K27)</f>
        <v>80699585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69605475</v>
      </c>
      <c r="K29" s="7">
        <v>122817115</v>
      </c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5598423</v>
      </c>
      <c r="K30" s="7">
        <v>583000</v>
      </c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>
        <v>1675552</v>
      </c>
      <c r="K31" s="7">
        <v>0</v>
      </c>
    </row>
    <row r="32" spans="1:11" ht="12.75">
      <c r="A32" s="204" t="s">
        <v>33</v>
      </c>
      <c r="B32" s="205"/>
      <c r="C32" s="205"/>
      <c r="D32" s="205"/>
      <c r="E32" s="205"/>
      <c r="F32" s="205"/>
      <c r="G32" s="205"/>
      <c r="H32" s="205"/>
      <c r="I32" s="1">
        <v>25</v>
      </c>
      <c r="J32" s="56">
        <f>SUM(J29:J31)</f>
        <v>76879450</v>
      </c>
      <c r="K32" s="46">
        <f>SUM(K29:K31)</f>
        <v>123400115</v>
      </c>
    </row>
    <row r="33" spans="1:11" ht="12.75">
      <c r="A33" s="204" t="s">
        <v>86</v>
      </c>
      <c r="B33" s="205"/>
      <c r="C33" s="205"/>
      <c r="D33" s="205"/>
      <c r="E33" s="205"/>
      <c r="F33" s="205"/>
      <c r="G33" s="205"/>
      <c r="H33" s="205"/>
      <c r="I33" s="1">
        <v>26</v>
      </c>
      <c r="J33" s="56">
        <f>IF(J28&gt;J32,J28-J32,0)</f>
        <v>107918628</v>
      </c>
      <c r="K33" s="46">
        <f>IF(K28&gt;K32,K28-K32,0)</f>
        <v>0</v>
      </c>
    </row>
    <row r="34" spans="1:11" ht="12.75">
      <c r="A34" s="204" t="s">
        <v>87</v>
      </c>
      <c r="B34" s="205"/>
      <c r="C34" s="205"/>
      <c r="D34" s="205"/>
      <c r="E34" s="205"/>
      <c r="F34" s="205"/>
      <c r="G34" s="205"/>
      <c r="H34" s="205"/>
      <c r="I34" s="1">
        <v>27</v>
      </c>
      <c r="J34" s="56">
        <f>IF(J32&gt;J28,J32-J28,0)</f>
        <v>0</v>
      </c>
      <c r="K34" s="46">
        <f>IF(K32&gt;K28,K32-K28,0)</f>
        <v>42700530</v>
      </c>
    </row>
    <row r="35" spans="1:11" ht="12.75">
      <c r="A35" s="221" t="s">
        <v>132</v>
      </c>
      <c r="B35" s="232"/>
      <c r="C35" s="232"/>
      <c r="D35" s="232"/>
      <c r="E35" s="232"/>
      <c r="F35" s="232"/>
      <c r="G35" s="232"/>
      <c r="H35" s="232"/>
      <c r="I35" s="286">
        <v>0</v>
      </c>
      <c r="J35" s="286"/>
      <c r="K35" s="287"/>
    </row>
    <row r="36" spans="1:11" ht="12.75">
      <c r="A36" s="215" t="s">
        <v>144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>
        <v>0</v>
      </c>
      <c r="K36" s="7">
        <v>0</v>
      </c>
    </row>
    <row r="37" spans="1:11" ht="12.75">
      <c r="A37" s="215" t="s">
        <v>23</v>
      </c>
      <c r="B37" s="216"/>
      <c r="C37" s="216"/>
      <c r="D37" s="216"/>
      <c r="E37" s="216"/>
      <c r="F37" s="216"/>
      <c r="G37" s="216"/>
      <c r="H37" s="216"/>
      <c r="I37" s="1">
        <v>29</v>
      </c>
      <c r="J37" s="7">
        <v>104897529</v>
      </c>
      <c r="K37" s="7">
        <v>185095772</v>
      </c>
    </row>
    <row r="38" spans="1:11" ht="12.75">
      <c r="A38" s="215" t="s">
        <v>24</v>
      </c>
      <c r="B38" s="216"/>
      <c r="C38" s="216"/>
      <c r="D38" s="216"/>
      <c r="E38" s="216"/>
      <c r="F38" s="216"/>
      <c r="G38" s="216"/>
      <c r="H38" s="216"/>
      <c r="I38" s="1">
        <v>30</v>
      </c>
      <c r="J38" s="7">
        <v>179257808</v>
      </c>
      <c r="K38" s="7">
        <v>333846275</v>
      </c>
    </row>
    <row r="39" spans="1:11" ht="12.75">
      <c r="A39" s="204" t="s">
        <v>34</v>
      </c>
      <c r="B39" s="205"/>
      <c r="C39" s="205"/>
      <c r="D39" s="205"/>
      <c r="E39" s="205"/>
      <c r="F39" s="205"/>
      <c r="G39" s="205"/>
      <c r="H39" s="205"/>
      <c r="I39" s="1">
        <v>31</v>
      </c>
      <c r="J39" s="46">
        <f>SUM(J36:J38)</f>
        <v>284155337</v>
      </c>
      <c r="K39" s="46">
        <f>SUM(K36:K38)</f>
        <v>518942047</v>
      </c>
    </row>
    <row r="40" spans="1:11" ht="12.75">
      <c r="A40" s="215" t="s">
        <v>25</v>
      </c>
      <c r="B40" s="216"/>
      <c r="C40" s="216"/>
      <c r="D40" s="216"/>
      <c r="E40" s="216"/>
      <c r="F40" s="216"/>
      <c r="G40" s="216"/>
      <c r="H40" s="216"/>
      <c r="I40" s="1">
        <v>32</v>
      </c>
      <c r="J40" s="7">
        <v>79731208</v>
      </c>
      <c r="K40" s="7">
        <v>97260134</v>
      </c>
    </row>
    <row r="41" spans="1:11" ht="12.75">
      <c r="A41" s="215" t="s">
        <v>26</v>
      </c>
      <c r="B41" s="216"/>
      <c r="C41" s="216"/>
      <c r="D41" s="216"/>
      <c r="E41" s="216"/>
      <c r="F41" s="216"/>
      <c r="G41" s="216"/>
      <c r="H41" s="216"/>
      <c r="I41" s="1">
        <v>33</v>
      </c>
      <c r="J41" s="7">
        <v>40616324</v>
      </c>
      <c r="K41" s="7">
        <v>47790589</v>
      </c>
    </row>
    <row r="42" spans="1:11" ht="12.75">
      <c r="A42" s="215" t="s">
        <v>27</v>
      </c>
      <c r="B42" s="216"/>
      <c r="C42" s="216"/>
      <c r="D42" s="216"/>
      <c r="E42" s="216"/>
      <c r="F42" s="216"/>
      <c r="G42" s="216"/>
      <c r="H42" s="216"/>
      <c r="I42" s="1">
        <v>34</v>
      </c>
      <c r="J42" s="7">
        <v>0</v>
      </c>
      <c r="K42" s="7">
        <v>0</v>
      </c>
    </row>
    <row r="43" spans="1:11" ht="12.75">
      <c r="A43" s="215" t="s">
        <v>28</v>
      </c>
      <c r="B43" s="216"/>
      <c r="C43" s="216"/>
      <c r="D43" s="216"/>
      <c r="E43" s="216"/>
      <c r="F43" s="216"/>
      <c r="G43" s="216"/>
      <c r="H43" s="216"/>
      <c r="I43" s="1">
        <v>35</v>
      </c>
      <c r="J43" s="7">
        <v>687701</v>
      </c>
      <c r="K43" s="7">
        <v>3418557</v>
      </c>
    </row>
    <row r="44" spans="1:11" ht="12.75">
      <c r="A44" s="215" t="s">
        <v>29</v>
      </c>
      <c r="B44" s="216"/>
      <c r="C44" s="216"/>
      <c r="D44" s="216"/>
      <c r="E44" s="216"/>
      <c r="F44" s="216"/>
      <c r="G44" s="216"/>
      <c r="H44" s="216"/>
      <c r="I44" s="1">
        <v>36</v>
      </c>
      <c r="J44" s="7">
        <v>454705895</v>
      </c>
      <c r="K44" s="7">
        <v>148231813</v>
      </c>
    </row>
    <row r="45" spans="1:11" ht="12.75">
      <c r="A45" s="204" t="s">
        <v>122</v>
      </c>
      <c r="B45" s="205"/>
      <c r="C45" s="205"/>
      <c r="D45" s="205"/>
      <c r="E45" s="205"/>
      <c r="F45" s="205"/>
      <c r="G45" s="205"/>
      <c r="H45" s="205"/>
      <c r="I45" s="1">
        <v>37</v>
      </c>
      <c r="J45" s="46">
        <f>SUM(J40:J44)</f>
        <v>575741128</v>
      </c>
      <c r="K45" s="46">
        <f>SUM(K40:K44)</f>
        <v>296701093</v>
      </c>
    </row>
    <row r="46" spans="1:11" ht="12.75">
      <c r="A46" s="204" t="s">
        <v>134</v>
      </c>
      <c r="B46" s="205"/>
      <c r="C46" s="205"/>
      <c r="D46" s="205"/>
      <c r="E46" s="205"/>
      <c r="F46" s="205"/>
      <c r="G46" s="205"/>
      <c r="H46" s="205"/>
      <c r="I46" s="1">
        <v>38</v>
      </c>
      <c r="J46" s="46">
        <f>IF(J39&gt;J45,J39-J45,0)</f>
        <v>0</v>
      </c>
      <c r="K46" s="46">
        <f>IF(K39&gt;K45,K39-K45,0)</f>
        <v>222240954</v>
      </c>
    </row>
    <row r="47" spans="1:11" ht="12.75">
      <c r="A47" s="204" t="s">
        <v>135</v>
      </c>
      <c r="B47" s="205"/>
      <c r="C47" s="205"/>
      <c r="D47" s="205"/>
      <c r="E47" s="205"/>
      <c r="F47" s="205"/>
      <c r="G47" s="205"/>
      <c r="H47" s="205"/>
      <c r="I47" s="1">
        <v>39</v>
      </c>
      <c r="J47" s="46">
        <f>IF(J45&gt;J39,J45-J39,0)</f>
        <v>291585791</v>
      </c>
      <c r="K47" s="46">
        <f>IF(K45&gt;K39,K45-K39,0)</f>
        <v>0</v>
      </c>
    </row>
    <row r="48" spans="1:11" ht="12.75">
      <c r="A48" s="204" t="s">
        <v>123</v>
      </c>
      <c r="B48" s="205"/>
      <c r="C48" s="205"/>
      <c r="D48" s="205"/>
      <c r="E48" s="205"/>
      <c r="F48" s="205"/>
      <c r="G48" s="205"/>
      <c r="H48" s="205"/>
      <c r="I48" s="1">
        <v>40</v>
      </c>
      <c r="J48" s="46">
        <f>IF(J20-J21+J33-J34+J46-J47&gt;0,J20-J21+J33-J34+J46-J47,0)</f>
        <v>0</v>
      </c>
      <c r="K48" s="46">
        <f>IF(K20-K21+K33-K34+K46-K47&gt;0,K20-K21+K33-K34+K46-K47,0)</f>
        <v>96020460</v>
      </c>
    </row>
    <row r="49" spans="1:11" ht="12.75">
      <c r="A49" s="204" t="s">
        <v>12</v>
      </c>
      <c r="B49" s="205"/>
      <c r="C49" s="205"/>
      <c r="D49" s="205"/>
      <c r="E49" s="205"/>
      <c r="F49" s="205"/>
      <c r="G49" s="205"/>
      <c r="H49" s="205"/>
      <c r="I49" s="1">
        <v>41</v>
      </c>
      <c r="J49" s="46">
        <f>IF(J21-J20+J34-J33+J47-J46&gt;0,J21-J20+J34-J33+J47-J46,0)</f>
        <v>260945276</v>
      </c>
      <c r="K49" s="46">
        <f>IF(K21-K20+K34-K33+K47-K46&gt;0,K21-K20+K34-K33+K47-K46,0)</f>
        <v>0</v>
      </c>
    </row>
    <row r="50" spans="1:11" ht="12.75">
      <c r="A50" s="204" t="s">
        <v>133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v>580365351</v>
      </c>
      <c r="K50" s="7">
        <v>319420075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v>0</v>
      </c>
      <c r="K51" s="7">
        <v>96020460</v>
      </c>
    </row>
    <row r="52" spans="1:11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1">
        <v>44</v>
      </c>
      <c r="J52" s="7">
        <v>260945276</v>
      </c>
      <c r="K52" s="7"/>
    </row>
    <row r="53" spans="1:11" ht="12.75">
      <c r="A53" s="218" t="s">
        <v>147</v>
      </c>
      <c r="B53" s="219"/>
      <c r="C53" s="219"/>
      <c r="D53" s="219"/>
      <c r="E53" s="219"/>
      <c r="F53" s="219"/>
      <c r="G53" s="219"/>
      <c r="H53" s="219"/>
      <c r="I53" s="4">
        <v>45</v>
      </c>
      <c r="J53" s="54">
        <f>J50+J51-J52</f>
        <v>319420075</v>
      </c>
      <c r="K53" s="54">
        <f>K50+K51-K52</f>
        <v>415440535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40:K44 J36:K38 J7:K11 J23:K27 J29:K31 J13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32:K35 J12:K12 J19:K22 J45:K49">
      <formula1>0</formula1>
    </dataValidation>
  </dataValidations>
  <printOptions/>
  <pageMargins left="0.31" right="0.59" top="1" bottom="1" header="0.5" footer="0.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0" zoomScaleSheetLayoutView="110" zoomScalePageLayoutView="0" workbookViewId="0" topLeftCell="A22">
      <selection activeCell="G12" sqref="G12"/>
    </sheetView>
  </sheetViews>
  <sheetFormatPr defaultColWidth="9.140625" defaultRowHeight="12.75"/>
  <cols>
    <col min="1" max="16384" width="9.140625" style="120" customWidth="1"/>
  </cols>
  <sheetData>
    <row r="1" spans="1:10" ht="11.25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1.25">
      <c r="A2" s="292" t="s">
        <v>326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1.2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1.25">
      <c r="A4" s="293" t="s">
        <v>344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1.25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1.25">
      <c r="A6" s="124" t="s">
        <v>327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>
      <c r="A7" s="124"/>
      <c r="B7" s="125" t="s">
        <v>328</v>
      </c>
      <c r="C7" s="124"/>
      <c r="D7" s="124"/>
      <c r="E7" s="124"/>
      <c r="F7" s="124"/>
      <c r="G7" s="124"/>
      <c r="H7" s="124"/>
      <c r="I7" s="124"/>
      <c r="J7" s="124"/>
    </row>
    <row r="8" spans="1:10" ht="11.25">
      <c r="A8" s="124"/>
      <c r="B8" s="125"/>
      <c r="C8" s="124"/>
      <c r="D8" s="124"/>
      <c r="E8" s="124"/>
      <c r="F8" s="124"/>
      <c r="G8" s="124"/>
      <c r="H8" s="124"/>
      <c r="I8" s="124"/>
      <c r="J8" s="124"/>
    </row>
    <row r="9" spans="1:10" ht="11.25">
      <c r="A9" s="124" t="s">
        <v>329</v>
      </c>
      <c r="B9" s="125"/>
      <c r="C9" s="124"/>
      <c r="D9" s="124"/>
      <c r="E9" s="124"/>
      <c r="F9" s="124"/>
      <c r="G9" s="124"/>
      <c r="H9" s="124"/>
      <c r="I9" s="124"/>
      <c r="J9" s="124"/>
    </row>
    <row r="10" spans="1:10" ht="11.25">
      <c r="A10" s="124"/>
      <c r="B10" s="125" t="s">
        <v>349</v>
      </c>
      <c r="C10" s="124"/>
      <c r="D10" s="124"/>
      <c r="E10" s="124"/>
      <c r="F10" s="124"/>
      <c r="G10" s="124"/>
      <c r="H10" s="124"/>
      <c r="I10" s="124"/>
      <c r="J10" s="124"/>
    </row>
    <row r="11" spans="1:10" ht="11.25">
      <c r="A11" s="124"/>
      <c r="B11" s="125" t="s">
        <v>372</v>
      </c>
      <c r="C11" s="124"/>
      <c r="D11" s="124"/>
      <c r="E11" s="124"/>
      <c r="F11" s="124"/>
      <c r="G11" s="124"/>
      <c r="H11" s="124"/>
      <c r="I11" s="124"/>
      <c r="J11" s="124"/>
    </row>
    <row r="12" spans="1:10" ht="11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1.25">
      <c r="A13" s="130" t="s">
        <v>330</v>
      </c>
      <c r="B13" s="131"/>
      <c r="C13" s="131"/>
      <c r="D13" s="119"/>
      <c r="E13" s="119"/>
      <c r="F13" s="119"/>
      <c r="G13" s="119"/>
      <c r="H13" s="119"/>
      <c r="I13" s="119"/>
      <c r="J13" s="119"/>
    </row>
    <row r="14" spans="1:10" ht="11.25">
      <c r="A14" s="130"/>
      <c r="B14" s="131" t="s">
        <v>359</v>
      </c>
      <c r="C14" s="131"/>
      <c r="D14" s="119"/>
      <c r="E14" s="119"/>
      <c r="F14" s="119"/>
      <c r="G14" s="119"/>
      <c r="H14" s="119"/>
      <c r="I14" s="119"/>
      <c r="J14" s="119"/>
    </row>
    <row r="15" spans="1:10" ht="11.25">
      <c r="A15" s="130"/>
      <c r="B15" s="131" t="s">
        <v>360</v>
      </c>
      <c r="C15" s="131"/>
      <c r="D15" s="119"/>
      <c r="E15" s="119"/>
      <c r="F15" s="119"/>
      <c r="G15" s="119"/>
      <c r="H15" s="119"/>
      <c r="I15" s="119"/>
      <c r="J15" s="119"/>
    </row>
    <row r="16" spans="1:10" ht="11.25">
      <c r="A16" s="130"/>
      <c r="B16" s="131" t="s">
        <v>361</v>
      </c>
      <c r="C16" s="131"/>
      <c r="D16" s="119"/>
      <c r="E16" s="119"/>
      <c r="F16" s="119"/>
      <c r="G16" s="119"/>
      <c r="H16" s="119"/>
      <c r="I16" s="119"/>
      <c r="J16" s="119"/>
    </row>
    <row r="17" spans="1:10" ht="11.25">
      <c r="A17" s="130"/>
      <c r="B17" s="131"/>
      <c r="C17" s="131"/>
      <c r="D17" s="119"/>
      <c r="E17" s="119"/>
      <c r="F17" s="119"/>
      <c r="G17" s="119"/>
      <c r="H17" s="119"/>
      <c r="I17" s="119"/>
      <c r="J17" s="119"/>
    </row>
    <row r="18" spans="1:10" ht="11.25">
      <c r="A18" s="126" t="s">
        <v>331</v>
      </c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1.25">
      <c r="A19" s="121"/>
      <c r="B19" s="121" t="s">
        <v>332</v>
      </c>
      <c r="C19" s="121"/>
      <c r="D19" s="121"/>
      <c r="E19" s="121"/>
      <c r="F19" s="121"/>
      <c r="G19" s="121"/>
      <c r="H19" s="121"/>
      <c r="I19" s="121"/>
      <c r="J19" s="121"/>
    </row>
    <row r="20" spans="1:10" ht="11.25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ht="11.25">
      <c r="A21" s="126" t="s">
        <v>346</v>
      </c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11.25">
      <c r="A22" s="121"/>
      <c r="B22" s="121" t="s">
        <v>333</v>
      </c>
      <c r="C22" s="121"/>
      <c r="D22" s="121"/>
      <c r="E22" s="121"/>
      <c r="F22" s="121"/>
      <c r="G22" s="121"/>
      <c r="H22" s="121"/>
      <c r="I22" s="121"/>
      <c r="J22" s="121"/>
    </row>
    <row r="23" spans="1:10" ht="11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ht="11.25">
      <c r="A24" s="126" t="s">
        <v>334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ht="11.25">
      <c r="A25" s="121"/>
      <c r="B25" s="121" t="s">
        <v>350</v>
      </c>
      <c r="C25" s="121"/>
      <c r="D25" s="121"/>
      <c r="E25" s="121"/>
      <c r="F25" s="121"/>
      <c r="G25" s="121"/>
      <c r="H25" s="121"/>
      <c r="I25" s="121"/>
      <c r="J25" s="121"/>
    </row>
    <row r="26" spans="1:10" ht="11.25">
      <c r="A26" s="121"/>
      <c r="B26" s="121" t="s">
        <v>370</v>
      </c>
      <c r="C26" s="121"/>
      <c r="D26" s="121"/>
      <c r="E26" s="121"/>
      <c r="F26" s="121"/>
      <c r="G26" s="121"/>
      <c r="H26" s="121"/>
      <c r="I26" s="122"/>
      <c r="J26" s="121"/>
    </row>
    <row r="27" spans="2:10" ht="11.25">
      <c r="B27" s="121" t="s">
        <v>351</v>
      </c>
      <c r="C27" s="121"/>
      <c r="D27" s="121"/>
      <c r="E27" s="121"/>
      <c r="F27" s="121"/>
      <c r="G27" s="121"/>
      <c r="H27" s="121"/>
      <c r="I27" s="121"/>
      <c r="J27" s="121"/>
    </row>
    <row r="28" spans="2:10" ht="11.25">
      <c r="B28" s="121" t="s">
        <v>352</v>
      </c>
      <c r="C28" s="121"/>
      <c r="D28" s="121"/>
      <c r="E28" s="121"/>
      <c r="F28" s="121"/>
      <c r="G28" s="121"/>
      <c r="H28" s="121"/>
      <c r="I28" s="121"/>
      <c r="J28" s="121"/>
    </row>
    <row r="29" ht="11.25">
      <c r="B29" s="120" t="s">
        <v>353</v>
      </c>
    </row>
    <row r="30" ht="11.25">
      <c r="B30" s="120" t="s">
        <v>354</v>
      </c>
    </row>
    <row r="32" ht="11.25">
      <c r="A32" s="127" t="s">
        <v>335</v>
      </c>
    </row>
    <row r="33" ht="11.25">
      <c r="B33" s="120" t="s">
        <v>336</v>
      </c>
    </row>
    <row r="34" ht="11.25">
      <c r="B34" s="120" t="s">
        <v>337</v>
      </c>
    </row>
    <row r="36" ht="11.25">
      <c r="A36" s="127" t="s">
        <v>338</v>
      </c>
    </row>
    <row r="37" ht="11.25">
      <c r="B37" s="120" t="s">
        <v>362</v>
      </c>
    </row>
    <row r="38" ht="11.25">
      <c r="B38" s="120" t="s">
        <v>363</v>
      </c>
    </row>
    <row r="39" ht="11.25">
      <c r="B39" s="120" t="s">
        <v>365</v>
      </c>
    </row>
    <row r="40" ht="11.25">
      <c r="B40" s="120" t="s">
        <v>364</v>
      </c>
    </row>
    <row r="42" ht="11.25">
      <c r="A42" s="127" t="s">
        <v>339</v>
      </c>
    </row>
    <row r="43" ht="11.25">
      <c r="B43" s="120" t="s">
        <v>366</v>
      </c>
    </row>
    <row r="44" ht="11.25">
      <c r="B44" s="120" t="s">
        <v>355</v>
      </c>
    </row>
    <row r="45" ht="11.25">
      <c r="B45" s="120" t="s">
        <v>367</v>
      </c>
    </row>
    <row r="46" ht="11.25">
      <c r="B46" s="120" t="s">
        <v>371</v>
      </c>
    </row>
    <row r="47" ht="11.25">
      <c r="B47" s="120" t="s">
        <v>356</v>
      </c>
    </row>
    <row r="49" ht="11.25">
      <c r="A49" s="127" t="s">
        <v>340</v>
      </c>
    </row>
    <row r="50" ht="11.25">
      <c r="B50" s="120" t="s">
        <v>357</v>
      </c>
    </row>
    <row r="51" spans="2:10" ht="11.25">
      <c r="B51" s="120" t="s">
        <v>358</v>
      </c>
      <c r="D51" s="132"/>
      <c r="E51" s="132"/>
      <c r="F51" s="132"/>
      <c r="G51" s="132"/>
      <c r="H51" s="132"/>
      <c r="I51" s="132"/>
      <c r="J51" s="132"/>
    </row>
    <row r="52" ht="11.25">
      <c r="B52" s="120" t="s">
        <v>368</v>
      </c>
    </row>
    <row r="53" ht="11.25">
      <c r="B53" s="120" t="s">
        <v>369</v>
      </c>
    </row>
    <row r="55" ht="11.25">
      <c r="A55" s="127" t="s">
        <v>341</v>
      </c>
    </row>
    <row r="56" spans="1:2" ht="11.25">
      <c r="A56" s="127"/>
      <c r="B56" s="120" t="s">
        <v>342</v>
      </c>
    </row>
    <row r="60" ht="11.25">
      <c r="B60" s="120" t="s">
        <v>325</v>
      </c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Ervin Filipčić</cp:lastModifiedBy>
  <cp:lastPrinted>2013-02-13T14:23:05Z</cp:lastPrinted>
  <dcterms:created xsi:type="dcterms:W3CDTF">2008-10-17T11:51:54Z</dcterms:created>
  <dcterms:modified xsi:type="dcterms:W3CDTF">2013-02-14T14:28:30Z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R5QHR3YVQV2R-235-2853</vt:lpwstr>
  </property>
  <property fmtid="{D5CDD505-2E9C-101B-9397-08002B2CF9AE}" pid="3" name="_dlc_DocIdItemGuid">
    <vt:lpwstr>2a15e1d5-3471-474f-88df-68dd88bcea5a</vt:lpwstr>
  </property>
  <property fmtid="{D5CDD505-2E9C-101B-9397-08002B2CF9AE}" pid="4" name="_dlc_DocIdUrl">
    <vt:lpwstr>http://koncarintranet/kddintranet/1511/KONSOLIDACIJA/_layouts/DocIdRedir.aspx?ID=R5QHR3YVQV2R-235-2853, R5QHR3YVQV2R-235-2853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