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<sst xmlns="http://schemas.openxmlformats.org/spreadsheetml/2006/main" count="343" uniqueCount="313">
  <si>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</si>
  <si>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</si>
  <si>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</si>
  <si>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</si>
  <si>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</si>
  <si>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</si>
  <si>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</si>
  <si>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</si>
  <si>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</si>
  <si>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</si>
  <si>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</si>
  <si>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</si>
  <si>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</si>
  <si>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</si>
  <si>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</si>
  <si>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</si>
  <si>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</si>
  <si>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</si>
  <si>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</si>
  <si>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</si>
  <si>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</si>
  <si>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</si>
  <si>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</si>
  <si>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</si>
  <si>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</si>
  <si>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</si>
  <si>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</si>
  <si>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</si>
  <si>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</si>
  <si>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</si>
  <si>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</si>
  <si>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</si>
  <si>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</si>
  <si>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</si>
  <si>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</si>
  <si>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</si>
  <si>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</si>
  <si>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</si>
  <si>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</si>
  <si>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</si>
  <si>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</si>
  <si>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</si>
  <si>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</si>
  <si>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</si>
  <si>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</si>
  <si>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</si>
  <si>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</si>
  <si>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</si>
  <si>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</si>
  <si>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</si>
  <si>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</si>
  <si>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</si>
  <si>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</si>
  <si>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</si>
  <si>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</si>
  <si>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</si>
  <si>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</si>
  <si>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</si>
  <si>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</si>
  <si>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</si>
  <si>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</si>
  <si>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</si>
  <si>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</si>
  <si>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</si>
  <si>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</si>
  <si>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</si>
  <si>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</si>
  <si>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</si>
  <si>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</si>
  <si>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</si>
  <si>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</si>
  <si>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</si>
  <si>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</si>
  <si>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</si>
  <si>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</si>
  <si>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</si>
  <si>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</si>
  <si>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</si>
  <si>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</si>
  <si>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</si>
  <si>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</si>
  <si>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</si>
  <si>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</si>
  <si>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</si>
  <si>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</si>
  <si>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</si>
  <si>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</si>
  <si>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</si>
  <si>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</si>
  <si>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</si>
  <si>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</si>
  <si>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</si>
  <si>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</si>
  <si>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</si>
  <si>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</si>
  <si>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</si>
  <si>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</si>
  <si>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</si>
  <si>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</si>
  <si>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</si>
  <si>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</si>
  <si>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</si>
  <si>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</si>
  <si>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</si>
  <si>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</si>
  <si>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</si>
  <si>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</si>
  <si>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</si>
  <si>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</si>
  <si>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</si>
  <si>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</si>
  <si>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</si>
  <si>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</si>
  <si>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</si>
  <si>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</si>
  <si>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</si>
  <si>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</si>
  <si>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</si>
  <si>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</si>
  <si>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</si>
  <si>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</si>
  <si>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</si>
  <si>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</si>
  <si>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</si>
  <si>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</si>
  <si>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</si>
  <si>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</si>
  <si>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</si>
  <si>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</si>
  <si>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</si>
  <si>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</si>
  <si>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</si>
  <si>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</si>
  <si>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</si>
  <si>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</si>
  <si>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</si>
  <si>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</si>
  <si>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</si>
  <si>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</si>
  <si>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</si>
  <si>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</si>
  <si>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</si>
  <si>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</si>
  <si>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</si>
  <si>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</si>
  <si>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</si>
  <si>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</si>
  <si>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</si>
  <si>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</si>
  <si>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</si>
  <si>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</si>
  <si>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</si>
  <si>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</si>
  <si>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</si>
  <si>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</si>
  <si>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</si>
  <si>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</si>
  <si>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</si>
  <si>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</si>
  <si>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</si>
  <si>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</si>
  <si>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</si>
  <si>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</si>
  <si>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</si>
  <si>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</si>
  <si>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</si>
  <si>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</si>
  <si>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</si>
  <si>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</si>
  <si>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</si>
  <si>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</si>
  <si>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</si>
  <si>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</si>
  <si>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</si>
  <si>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</si>
  <si>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</si>
  <si>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</si>
  <si>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</si>
  <si>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</si>
  <si>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</si>
  <si>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</si>
  <si>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</si>
  <si>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</si>
  <si>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</si>
  <si>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</si>
  <si>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</si>
  <si>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</si>
  <si>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</si>
  <si>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</si>
  <si>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</si>
  <si>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</si>
  <si>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</si>
  <si>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</si>
  <si>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</si>
  <si>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</si>
  <si>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</si>
  <si>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</si>
  <si>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</si>
  <si>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</si>
  <si>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</si>
  <si>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</si>
  <si>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</si>
  <si>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</si>
  <si>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</si>
  <si>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</si>
  <si>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</si>
  <si>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</si>
  <si>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</si>
  <si>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</si>
  <si>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</si>
  <si>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</si>
  <si>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</si>
  <si>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</si>
  <si>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</si>
  <si>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</si>
  <si>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</si>
  <si>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</si>
  <si>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</si>
  <si>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</si>
  <si>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</si>
  <si>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</si>
  <si>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</si>
  <si>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</si>
  <si>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</si>
  <si>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</si>
  <si>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</si>
  <si>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</si>
  <si>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</si>
  <si>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</si>
  <si>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</si>
  <si>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</si>
  <si>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</si>
  <si>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</si>
  <si>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</si>
  <si>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</si>
  <si>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</si>
  <si>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</si>
  <si>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</si>
  <si>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</si>
  <si>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</si>
  <si>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</si>
  <si>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</si>
  <si>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</si>
  <si>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</si>
  <si>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</si>
  <si>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</si>
  <si>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</si>
  <si>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</si>
  <si>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</si>
  <si>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</si>
  <si>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</si>
  <si>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</si>
  <si>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</si>
  <si>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</si>
  <si>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</si>
  <si>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</si>
  <si>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</si>
  <si>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</si>
  <si>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</si>
  <si>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</si>
  <si>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</si>
  <si>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</si>
  <si>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</si>
  <si>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</si>
  <si>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</si>
  <si>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</si>
  <si>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</si>
  <si>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</si>
  <si>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</si>
  <si>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</si>
  <si>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</si>
  <si>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</si>
  <si>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</si>
  <si>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</si>
  <si>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</si>
  <si>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</si>
  <si>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</si>
  <si>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</si>
  <si>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</si>
  <si>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</si>
  <si>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</si>
  <si>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</si>
  <si>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</si>
  <si>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</si>
  <si>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</si>
  <si>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</si>
  <si>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</si>
  <si>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</si>
  <si>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</si>
  <si>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03282635</t>
  </si>
  <si>
    <t>080040936</t>
  </si>
  <si>
    <t>45050126417</t>
  </si>
  <si>
    <t>KONČAR-ELEKTROINDUSTRIJA d.d.</t>
  </si>
  <si>
    <t>ZAGREB</t>
  </si>
  <si>
    <t>FALLEROVO ŠETALIŠTE 22</t>
  </si>
  <si>
    <t>koncar.finance@koncar.hr</t>
  </si>
  <si>
    <t>www.koncar.hr</t>
  </si>
  <si>
    <t>GRAD ZAGREB</t>
  </si>
  <si>
    <t>NE</t>
  </si>
  <si>
    <t>2711</t>
  </si>
  <si>
    <t>ILIĆ VESNA</t>
  </si>
  <si>
    <t>01 3667 183</t>
  </si>
  <si>
    <t>01 3667 177</t>
  </si>
  <si>
    <t>vesna.ilic@koncar.hr</t>
  </si>
  <si>
    <t>BAGO DARINKO</t>
  </si>
  <si>
    <t>KONČAR-ELEKTROINDUSTRIJA d.d. ZAGREB</t>
  </si>
  <si>
    <t>Stanje 31.12.2011.</t>
  </si>
  <si>
    <t>Obveznik: KONČAR-ELEKTROINDUSTRIJA d.d. ZAGREB</t>
  </si>
  <si>
    <t>01.01.2012.</t>
  </si>
  <si>
    <t>30.9.2012.</t>
  </si>
  <si>
    <t>Stanje 30.09.2012.</t>
  </si>
  <si>
    <t>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</si>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</sst>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vesna.il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" sqref="H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213</v>
      </c>
      <c r="B1" s="176"/>
      <c r="C1" s="176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2" t="s">
        <v>214</v>
      </c>
      <c r="B2" s="133"/>
      <c r="C2" s="133"/>
      <c r="D2" s="134"/>
      <c r="E2" s="118" t="s">
        <v>288</v>
      </c>
      <c r="F2" s="12"/>
      <c r="G2" s="13" t="s">
        <v>215</v>
      </c>
      <c r="H2" s="118" t="s">
        <v>311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5" t="s">
        <v>282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8" t="s">
        <v>216</v>
      </c>
      <c r="B6" s="139"/>
      <c r="C6" s="130" t="s">
        <v>289</v>
      </c>
      <c r="D6" s="13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0" t="s">
        <v>217</v>
      </c>
      <c r="B8" s="141"/>
      <c r="C8" s="130" t="s">
        <v>290</v>
      </c>
      <c r="D8" s="13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7" t="s">
        <v>218</v>
      </c>
      <c r="B10" s="128"/>
      <c r="C10" s="130" t="s">
        <v>291</v>
      </c>
      <c r="D10" s="13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29"/>
      <c r="B11" s="12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8" t="s">
        <v>219</v>
      </c>
      <c r="B12" s="139"/>
      <c r="C12" s="142" t="s">
        <v>292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8" t="s">
        <v>220</v>
      </c>
      <c r="B14" s="139"/>
      <c r="C14" s="145">
        <v>10000</v>
      </c>
      <c r="D14" s="146"/>
      <c r="E14" s="16"/>
      <c r="F14" s="142" t="s">
        <v>293</v>
      </c>
      <c r="G14" s="143"/>
      <c r="H14" s="143"/>
      <c r="I14" s="144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8" t="s">
        <v>221</v>
      </c>
      <c r="B16" s="139"/>
      <c r="C16" s="142" t="s">
        <v>294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8" t="s">
        <v>222</v>
      </c>
      <c r="B18" s="139"/>
      <c r="C18" s="147" t="s">
        <v>295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8" t="s">
        <v>223</v>
      </c>
      <c r="B20" s="139"/>
      <c r="C20" s="147" t="s">
        <v>296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8" t="s">
        <v>224</v>
      </c>
      <c r="B22" s="139"/>
      <c r="C22" s="119">
        <v>133</v>
      </c>
      <c r="D22" s="142" t="s">
        <v>293</v>
      </c>
      <c r="E22" s="150"/>
      <c r="F22" s="151"/>
      <c r="G22" s="138"/>
      <c r="H22" s="152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8" t="s">
        <v>225</v>
      </c>
      <c r="B24" s="139"/>
      <c r="C24" s="119">
        <v>21</v>
      </c>
      <c r="D24" s="142" t="s">
        <v>297</v>
      </c>
      <c r="E24" s="150"/>
      <c r="F24" s="150"/>
      <c r="G24" s="151"/>
      <c r="H24" s="51" t="s">
        <v>226</v>
      </c>
      <c r="I24" s="120">
        <v>49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283</v>
      </c>
      <c r="I25" s="96"/>
      <c r="J25" s="10"/>
      <c r="K25" s="10"/>
      <c r="L25" s="10"/>
    </row>
    <row r="26" spans="1:12" ht="12.75">
      <c r="A26" s="138" t="s">
        <v>227</v>
      </c>
      <c r="B26" s="139"/>
      <c r="C26" s="121" t="s">
        <v>298</v>
      </c>
      <c r="D26" s="25"/>
      <c r="E26" s="33"/>
      <c r="F26" s="24"/>
      <c r="G26" s="153" t="s">
        <v>228</v>
      </c>
      <c r="H26" s="139"/>
      <c r="I26" s="122" t="s">
        <v>299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54" t="s">
        <v>229</v>
      </c>
      <c r="B28" s="155"/>
      <c r="C28" s="156"/>
      <c r="D28" s="156"/>
      <c r="E28" s="157" t="s">
        <v>230</v>
      </c>
      <c r="F28" s="158"/>
      <c r="G28" s="158"/>
      <c r="H28" s="159" t="s">
        <v>231</v>
      </c>
      <c r="I28" s="16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30"/>
      <c r="I30" s="131"/>
      <c r="J30" s="10"/>
      <c r="K30" s="10"/>
      <c r="L30" s="10"/>
    </row>
    <row r="31" spans="1:12" ht="12.75">
      <c r="A31" s="92"/>
      <c r="B31" s="22"/>
      <c r="C31" s="21"/>
      <c r="D31" s="164"/>
      <c r="E31" s="164"/>
      <c r="F31" s="164"/>
      <c r="G31" s="165"/>
      <c r="H31" s="16"/>
      <c r="I31" s="99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30"/>
      <c r="I32" s="131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0"/>
      <c r="I34" s="13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0"/>
      <c r="I36" s="131"/>
      <c r="J36" s="10"/>
      <c r="K36" s="10"/>
      <c r="L36" s="10"/>
    </row>
    <row r="37" spans="1:12" ht="12.75">
      <c r="A37" s="101"/>
      <c r="B37" s="30"/>
      <c r="C37" s="166"/>
      <c r="D37" s="167"/>
      <c r="E37" s="16"/>
      <c r="F37" s="166"/>
      <c r="G37" s="167"/>
      <c r="H37" s="16"/>
      <c r="I37" s="93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0"/>
      <c r="I38" s="13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0"/>
      <c r="I40" s="13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7" t="s">
        <v>232</v>
      </c>
      <c r="B44" s="171"/>
      <c r="C44" s="130"/>
      <c r="D44" s="131"/>
      <c r="E44" s="26"/>
      <c r="F44" s="142"/>
      <c r="G44" s="162"/>
      <c r="H44" s="162"/>
      <c r="I44" s="163"/>
      <c r="J44" s="10"/>
      <c r="K44" s="10"/>
      <c r="L44" s="10"/>
    </row>
    <row r="45" spans="1:12" ht="12.75">
      <c r="A45" s="101"/>
      <c r="B45" s="30"/>
      <c r="C45" s="166"/>
      <c r="D45" s="167"/>
      <c r="E45" s="16"/>
      <c r="F45" s="166"/>
      <c r="G45" s="168"/>
      <c r="H45" s="35"/>
      <c r="I45" s="105"/>
      <c r="J45" s="10"/>
      <c r="K45" s="10"/>
      <c r="L45" s="10"/>
    </row>
    <row r="46" spans="1:12" ht="12.75">
      <c r="A46" s="127" t="s">
        <v>233</v>
      </c>
      <c r="B46" s="171"/>
      <c r="C46" s="142" t="s">
        <v>300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2"/>
      <c r="B47" s="22"/>
      <c r="C47" s="21" t="s">
        <v>234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7" t="s">
        <v>235</v>
      </c>
      <c r="B48" s="171"/>
      <c r="C48" s="172" t="s">
        <v>301</v>
      </c>
      <c r="D48" s="173"/>
      <c r="E48" s="174"/>
      <c r="F48" s="16"/>
      <c r="G48" s="51" t="s">
        <v>236</v>
      </c>
      <c r="H48" s="172" t="s">
        <v>302</v>
      </c>
      <c r="I48" s="174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7" t="s">
        <v>222</v>
      </c>
      <c r="B50" s="171"/>
      <c r="C50" s="183" t="s">
        <v>303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8" t="s">
        <v>237</v>
      </c>
      <c r="B52" s="139"/>
      <c r="C52" s="172" t="s">
        <v>304</v>
      </c>
      <c r="D52" s="173"/>
      <c r="E52" s="173"/>
      <c r="F52" s="173"/>
      <c r="G52" s="173"/>
      <c r="H52" s="173"/>
      <c r="I52" s="144"/>
      <c r="J52" s="10"/>
      <c r="K52" s="10"/>
      <c r="L52" s="10"/>
    </row>
    <row r="53" spans="1:12" ht="12.75">
      <c r="A53" s="106"/>
      <c r="B53" s="20"/>
      <c r="C53" s="177" t="s">
        <v>238</v>
      </c>
      <c r="D53" s="177"/>
      <c r="E53" s="177"/>
      <c r="F53" s="177"/>
      <c r="G53" s="177"/>
      <c r="H53" s="177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4" t="s">
        <v>239</v>
      </c>
      <c r="C55" s="185"/>
      <c r="D55" s="185"/>
      <c r="E55" s="18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86" t="s">
        <v>271</v>
      </c>
      <c r="C56" s="187"/>
      <c r="D56" s="187"/>
      <c r="E56" s="187"/>
      <c r="F56" s="187"/>
      <c r="G56" s="187"/>
      <c r="H56" s="187"/>
      <c r="I56" s="188"/>
      <c r="J56" s="10"/>
      <c r="K56" s="10"/>
      <c r="L56" s="10"/>
    </row>
    <row r="57" spans="1:12" ht="12.75">
      <c r="A57" s="106"/>
      <c r="B57" s="186" t="s">
        <v>272</v>
      </c>
      <c r="C57" s="187"/>
      <c r="D57" s="187"/>
      <c r="E57" s="187"/>
      <c r="F57" s="187"/>
      <c r="G57" s="187"/>
      <c r="H57" s="187"/>
      <c r="I57" s="108"/>
      <c r="J57" s="10"/>
      <c r="K57" s="10"/>
      <c r="L57" s="10"/>
    </row>
    <row r="58" spans="1:12" ht="12.75">
      <c r="A58" s="106"/>
      <c r="B58" s="186" t="s">
        <v>273</v>
      </c>
      <c r="C58" s="187"/>
      <c r="D58" s="187"/>
      <c r="E58" s="187"/>
      <c r="F58" s="187"/>
      <c r="G58" s="187"/>
      <c r="H58" s="187"/>
      <c r="I58" s="188"/>
      <c r="J58" s="10"/>
      <c r="K58" s="10"/>
      <c r="L58" s="10"/>
    </row>
    <row r="59" spans="1:12" ht="12.75">
      <c r="A59" s="106"/>
      <c r="B59" s="186" t="s">
        <v>274</v>
      </c>
      <c r="C59" s="187"/>
      <c r="D59" s="187"/>
      <c r="E59" s="187"/>
      <c r="F59" s="187"/>
      <c r="G59" s="187"/>
      <c r="H59" s="187"/>
      <c r="I59" s="18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240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241</v>
      </c>
      <c r="F62" s="33"/>
      <c r="G62" s="178" t="s">
        <v>242</v>
      </c>
      <c r="H62" s="179"/>
      <c r="I62" s="180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1"/>
      <c r="H63" s="182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0" r:id="rId3" display="vesna.ilic@koncar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0">
      <selection activeCell="K107" sqref="K107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26" t="s">
        <v>127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>
      <c r="A2" s="227" t="s">
        <v>309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305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39</v>
      </c>
      <c r="B4" s="233"/>
      <c r="C4" s="233"/>
      <c r="D4" s="233"/>
      <c r="E4" s="233"/>
      <c r="F4" s="233"/>
      <c r="G4" s="233"/>
      <c r="H4" s="234"/>
      <c r="I4" s="58" t="s">
        <v>243</v>
      </c>
      <c r="J4" s="59" t="s">
        <v>306</v>
      </c>
      <c r="K4" s="60" t="s">
        <v>310</v>
      </c>
    </row>
    <row r="5" spans="1:11" ht="12.75">
      <c r="A5" s="222">
        <v>1</v>
      </c>
      <c r="B5" s="222"/>
      <c r="C5" s="222"/>
      <c r="D5" s="222"/>
      <c r="E5" s="222"/>
      <c r="F5" s="222"/>
      <c r="G5" s="222"/>
      <c r="H5" s="222"/>
      <c r="I5" s="57">
        <v>2</v>
      </c>
      <c r="J5" s="56">
        <v>3</v>
      </c>
      <c r="K5" s="56">
        <v>4</v>
      </c>
    </row>
    <row r="6" spans="1:11" ht="12.75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5"/>
    </row>
    <row r="7" spans="1:11" ht="12.75">
      <c r="A7" s="198" t="s">
        <v>40</v>
      </c>
      <c r="B7" s="199"/>
      <c r="C7" s="199"/>
      <c r="D7" s="199"/>
      <c r="E7" s="199"/>
      <c r="F7" s="199"/>
      <c r="G7" s="199"/>
      <c r="H7" s="216"/>
      <c r="I7" s="3">
        <v>1</v>
      </c>
      <c r="J7" s="6"/>
      <c r="K7" s="6"/>
    </row>
    <row r="8" spans="1:11" ht="12.75">
      <c r="A8" s="205" t="s">
        <v>10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1096115598</v>
      </c>
      <c r="K8" s="53">
        <f>K9+K16+K26+K35+K39</f>
        <v>1103698705</v>
      </c>
    </row>
    <row r="9" spans="1:11" ht="12.75">
      <c r="A9" s="202" t="s">
        <v>170</v>
      </c>
      <c r="B9" s="203"/>
      <c r="C9" s="203"/>
      <c r="D9" s="203"/>
      <c r="E9" s="203"/>
      <c r="F9" s="203"/>
      <c r="G9" s="203"/>
      <c r="H9" s="204"/>
      <c r="I9" s="1">
        <v>3</v>
      </c>
      <c r="J9" s="53">
        <f>SUM(J10:J15)</f>
        <v>81651</v>
      </c>
      <c r="K9" s="53">
        <f>SUM(K10:K15)</f>
        <v>0</v>
      </c>
    </row>
    <row r="10" spans="1:11" ht="12.75">
      <c r="A10" s="202" t="s">
        <v>88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11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89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173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174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175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81651</v>
      </c>
      <c r="K15" s="7"/>
    </row>
    <row r="16" spans="1:11" ht="12.75">
      <c r="A16" s="202" t="s">
        <v>171</v>
      </c>
      <c r="B16" s="203"/>
      <c r="C16" s="203"/>
      <c r="D16" s="203"/>
      <c r="E16" s="203"/>
      <c r="F16" s="203"/>
      <c r="G16" s="203"/>
      <c r="H16" s="204"/>
      <c r="I16" s="1">
        <v>10</v>
      </c>
      <c r="J16" s="53">
        <f>SUM(J17:J25)</f>
        <v>325058313</v>
      </c>
      <c r="K16" s="53">
        <f>SUM(K17:K25)</f>
        <v>333481616</v>
      </c>
    </row>
    <row r="17" spans="1:11" ht="12.75">
      <c r="A17" s="202" t="s">
        <v>176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73320124</v>
      </c>
      <c r="K17" s="7">
        <v>76201036</v>
      </c>
    </row>
    <row r="18" spans="1:11" ht="12.75">
      <c r="A18" s="202" t="s">
        <v>212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134064653</v>
      </c>
      <c r="K18" s="7">
        <v>140356473</v>
      </c>
    </row>
    <row r="19" spans="1:11" ht="12.75">
      <c r="A19" s="202" t="s">
        <v>177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13749214</v>
      </c>
      <c r="K19" s="7">
        <v>19396419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1508563</v>
      </c>
      <c r="K20" s="7">
        <v>2613444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48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43568</v>
      </c>
      <c r="K22" s="7">
        <v>401879</v>
      </c>
    </row>
    <row r="23" spans="1:11" ht="12.75">
      <c r="A23" s="202" t="s">
        <v>49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8459202</v>
      </c>
      <c r="K23" s="7">
        <v>662752</v>
      </c>
    </row>
    <row r="24" spans="1:11" ht="12.75">
      <c r="A24" s="202" t="s">
        <v>50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63376</v>
      </c>
      <c r="K24" s="7"/>
    </row>
    <row r="25" spans="1:11" ht="12.75">
      <c r="A25" s="202" t="s">
        <v>51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93849613</v>
      </c>
      <c r="K25" s="7">
        <v>93849613</v>
      </c>
    </row>
    <row r="26" spans="1:11" ht="12.75">
      <c r="A26" s="202" t="s">
        <v>155</v>
      </c>
      <c r="B26" s="203"/>
      <c r="C26" s="203"/>
      <c r="D26" s="203"/>
      <c r="E26" s="203"/>
      <c r="F26" s="203"/>
      <c r="G26" s="203"/>
      <c r="H26" s="204"/>
      <c r="I26" s="1">
        <v>20</v>
      </c>
      <c r="J26" s="53">
        <f>SUM(J27:J34)</f>
        <v>741803371</v>
      </c>
      <c r="K26" s="53">
        <f>SUM(K27:K34)</f>
        <v>741762067</v>
      </c>
    </row>
    <row r="27" spans="1:11" ht="12.75">
      <c r="A27" s="202" t="s">
        <v>52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737341793</v>
      </c>
      <c r="K27" s="7">
        <v>737300050</v>
      </c>
    </row>
    <row r="28" spans="1:11" ht="12.75">
      <c r="A28" s="202" t="s">
        <v>53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/>
      <c r="K28" s="7"/>
    </row>
    <row r="29" spans="1:11" ht="12.75">
      <c r="A29" s="202" t="s">
        <v>54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/>
      <c r="K29" s="7"/>
    </row>
    <row r="30" spans="1:11" ht="12.75">
      <c r="A30" s="202" t="s">
        <v>59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60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4461578</v>
      </c>
      <c r="K31" s="7">
        <v>4462017</v>
      </c>
    </row>
    <row r="32" spans="1:11" ht="12.75">
      <c r="A32" s="202" t="s">
        <v>61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/>
      <c r="K32" s="7"/>
    </row>
    <row r="33" spans="1:11" ht="12.75">
      <c r="A33" s="202" t="s">
        <v>55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148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149</v>
      </c>
      <c r="B35" s="203"/>
      <c r="C35" s="203"/>
      <c r="D35" s="203"/>
      <c r="E35" s="203"/>
      <c r="F35" s="203"/>
      <c r="G35" s="203"/>
      <c r="H35" s="204"/>
      <c r="I35" s="1">
        <v>29</v>
      </c>
      <c r="J35" s="53">
        <f>SUM(J36:J38)</f>
        <v>29172263</v>
      </c>
      <c r="K35" s="53">
        <f>SUM(K36:K38)</f>
        <v>28455022</v>
      </c>
    </row>
    <row r="36" spans="1:11" ht="12.75">
      <c r="A36" s="202" t="s">
        <v>56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57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23497797</v>
      </c>
      <c r="K37" s="7">
        <v>22841347</v>
      </c>
    </row>
    <row r="38" spans="1:11" ht="12.75">
      <c r="A38" s="202" t="s">
        <v>58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5674466</v>
      </c>
      <c r="K38" s="7">
        <v>5613675</v>
      </c>
    </row>
    <row r="39" spans="1:11" ht="12.75">
      <c r="A39" s="202" t="s">
        <v>150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205" t="s">
        <v>205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409217316</v>
      </c>
      <c r="K40" s="53">
        <f>K41+K49+K56+K64</f>
        <v>389288033</v>
      </c>
    </row>
    <row r="41" spans="1:11" ht="12.75">
      <c r="A41" s="202" t="s">
        <v>76</v>
      </c>
      <c r="B41" s="203"/>
      <c r="C41" s="203"/>
      <c r="D41" s="203"/>
      <c r="E41" s="203"/>
      <c r="F41" s="203"/>
      <c r="G41" s="203"/>
      <c r="H41" s="204"/>
      <c r="I41" s="1">
        <v>35</v>
      </c>
      <c r="J41" s="53">
        <f>SUM(J42:J48)</f>
        <v>90441</v>
      </c>
      <c r="K41" s="53">
        <f>SUM(K42:K48)</f>
        <v>268869</v>
      </c>
    </row>
    <row r="42" spans="1:11" ht="12.75">
      <c r="A42" s="202" t="s">
        <v>91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/>
      <c r="K42" s="7"/>
    </row>
    <row r="43" spans="1:11" ht="12.75">
      <c r="A43" s="202" t="s">
        <v>92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62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63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64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90441</v>
      </c>
      <c r="K46" s="7">
        <v>268869</v>
      </c>
    </row>
    <row r="47" spans="1:11" ht="12.75">
      <c r="A47" s="202" t="s">
        <v>65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66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77</v>
      </c>
      <c r="B49" s="203"/>
      <c r="C49" s="203"/>
      <c r="D49" s="203"/>
      <c r="E49" s="203"/>
      <c r="F49" s="203"/>
      <c r="G49" s="203"/>
      <c r="H49" s="204"/>
      <c r="I49" s="1">
        <v>43</v>
      </c>
      <c r="J49" s="53">
        <f>SUM(J50:J55)</f>
        <v>48764661</v>
      </c>
      <c r="K49" s="53">
        <f>SUM(K50:K55)</f>
        <v>46014498</v>
      </c>
    </row>
    <row r="50" spans="1:11" ht="12.75">
      <c r="A50" s="202" t="s">
        <v>165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29439913</v>
      </c>
      <c r="K50" s="7">
        <v>32111322</v>
      </c>
    </row>
    <row r="51" spans="1:11" ht="12.75">
      <c r="A51" s="202" t="s">
        <v>166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495870</v>
      </c>
      <c r="K51" s="7">
        <v>479657</v>
      </c>
    </row>
    <row r="52" spans="1:11" ht="12.75">
      <c r="A52" s="202" t="s">
        <v>167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/>
      <c r="K52" s="7"/>
    </row>
    <row r="53" spans="1:11" ht="12.75">
      <c r="A53" s="202" t="s">
        <v>168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38204</v>
      </c>
      <c r="K53" s="7"/>
    </row>
    <row r="54" spans="1:11" ht="12.75">
      <c r="A54" s="202" t="s">
        <v>7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602804</v>
      </c>
      <c r="K54" s="7"/>
    </row>
    <row r="55" spans="1:11" ht="12.75">
      <c r="A55" s="202" t="s">
        <v>8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18187870</v>
      </c>
      <c r="K55" s="7">
        <v>13423519</v>
      </c>
    </row>
    <row r="56" spans="1:11" ht="12.75">
      <c r="A56" s="202" t="s">
        <v>78</v>
      </c>
      <c r="B56" s="203"/>
      <c r="C56" s="203"/>
      <c r="D56" s="203"/>
      <c r="E56" s="203"/>
      <c r="F56" s="203"/>
      <c r="G56" s="203"/>
      <c r="H56" s="204"/>
      <c r="I56" s="1">
        <v>50</v>
      </c>
      <c r="J56" s="53">
        <f>SUM(J57:J63)</f>
        <v>317823242</v>
      </c>
      <c r="K56" s="53">
        <f>SUM(K57:K63)</f>
        <v>288099716</v>
      </c>
    </row>
    <row r="57" spans="1:11" ht="12.75">
      <c r="A57" s="202" t="s">
        <v>52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53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53915000</v>
      </c>
      <c r="K58" s="7">
        <v>74341420</v>
      </c>
    </row>
    <row r="59" spans="1:11" ht="12.75">
      <c r="A59" s="202" t="s">
        <v>207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/>
      <c r="K59" s="7"/>
    </row>
    <row r="60" spans="1:11" ht="12.75">
      <c r="A60" s="202" t="s">
        <v>59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60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61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263908242</v>
      </c>
      <c r="K62" s="7">
        <v>213758296</v>
      </c>
    </row>
    <row r="63" spans="1:11" ht="12.75">
      <c r="A63" s="202" t="s">
        <v>31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172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42538972</v>
      </c>
      <c r="K64" s="7">
        <v>54904950</v>
      </c>
    </row>
    <row r="65" spans="1:11" ht="12.75">
      <c r="A65" s="205" t="s">
        <v>36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>
        <v>861682</v>
      </c>
      <c r="K65" s="7">
        <v>1466550</v>
      </c>
    </row>
    <row r="66" spans="1:11" ht="12.75">
      <c r="A66" s="205" t="s">
        <v>206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1506194596</v>
      </c>
      <c r="K66" s="53">
        <f>K7+K8+K40+K65</f>
        <v>1494453288</v>
      </c>
    </row>
    <row r="67" spans="1:11" ht="12.75">
      <c r="A67" s="217" t="s">
        <v>67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796880027</v>
      </c>
      <c r="K67" s="8">
        <v>749215434</v>
      </c>
    </row>
    <row r="68" spans="1:11" ht="12.75">
      <c r="A68" s="194" t="s">
        <v>38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8" t="s">
        <v>156</v>
      </c>
      <c r="B69" s="199"/>
      <c r="C69" s="199"/>
      <c r="D69" s="199"/>
      <c r="E69" s="199"/>
      <c r="F69" s="199"/>
      <c r="G69" s="199"/>
      <c r="H69" s="216"/>
      <c r="I69" s="3">
        <v>62</v>
      </c>
      <c r="J69" s="54">
        <f>J70+J71+J72+J78+J79+J82+J85</f>
        <v>1297367022</v>
      </c>
      <c r="K69" s="54">
        <f>K70+K71+K72+K78+K79+K82+K85</f>
        <v>1313383625</v>
      </c>
    </row>
    <row r="70" spans="1:11" ht="12.75">
      <c r="A70" s="202" t="s">
        <v>115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1028847600</v>
      </c>
      <c r="K70" s="7">
        <v>1028847600</v>
      </c>
    </row>
    <row r="71" spans="1:11" ht="12.75">
      <c r="A71" s="202" t="s">
        <v>116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719579</v>
      </c>
      <c r="K71" s="7">
        <v>719579</v>
      </c>
    </row>
    <row r="72" spans="1:11" ht="12.75">
      <c r="A72" s="202" t="s">
        <v>117</v>
      </c>
      <c r="B72" s="203"/>
      <c r="C72" s="203"/>
      <c r="D72" s="203"/>
      <c r="E72" s="203"/>
      <c r="F72" s="203"/>
      <c r="G72" s="203"/>
      <c r="H72" s="204"/>
      <c r="I72" s="1">
        <v>65</v>
      </c>
      <c r="J72" s="53">
        <f>J73+J74-J75+J76+J77</f>
        <v>160743015</v>
      </c>
      <c r="K72" s="53">
        <f>K73+K74-K75+K76+K77</f>
        <v>200182908</v>
      </c>
    </row>
    <row r="73" spans="1:11" ht="12.75">
      <c r="A73" s="202" t="s">
        <v>118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14464809</v>
      </c>
      <c r="K73" s="7">
        <v>17997220</v>
      </c>
    </row>
    <row r="74" spans="1:11" ht="12.75">
      <c r="A74" s="202" t="s">
        <v>119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3845600</v>
      </c>
      <c r="K74" s="7">
        <v>4129200</v>
      </c>
    </row>
    <row r="75" spans="1:11" ht="12.75">
      <c r="A75" s="202" t="s">
        <v>107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3845600</v>
      </c>
      <c r="K75" s="7">
        <v>4129200</v>
      </c>
    </row>
    <row r="76" spans="1:11" ht="12.75">
      <c r="A76" s="202" t="s">
        <v>108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84276008</v>
      </c>
      <c r="K76" s="7">
        <v>102458881</v>
      </c>
    </row>
    <row r="77" spans="1:11" ht="12.75">
      <c r="A77" s="202" t="s">
        <v>109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62002198</v>
      </c>
      <c r="K77" s="7">
        <v>79726807</v>
      </c>
    </row>
    <row r="78" spans="1:11" ht="12.75">
      <c r="A78" s="202" t="s">
        <v>110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203</v>
      </c>
      <c r="B79" s="203"/>
      <c r="C79" s="203"/>
      <c r="D79" s="203"/>
      <c r="E79" s="203"/>
      <c r="F79" s="203"/>
      <c r="G79" s="203"/>
      <c r="H79" s="204"/>
      <c r="I79" s="1">
        <v>72</v>
      </c>
      <c r="J79" s="53">
        <f>J80-J81</f>
        <v>36408610</v>
      </c>
      <c r="K79" s="53">
        <f>K80-K81</f>
        <v>36408610</v>
      </c>
    </row>
    <row r="80" spans="1:11" ht="12.75">
      <c r="A80" s="213" t="s">
        <v>139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36408610</v>
      </c>
      <c r="K80" s="7">
        <v>36408610</v>
      </c>
    </row>
    <row r="81" spans="1:11" ht="12.75">
      <c r="A81" s="213" t="s">
        <v>140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2" t="s">
        <v>204</v>
      </c>
      <c r="B82" s="203"/>
      <c r="C82" s="203"/>
      <c r="D82" s="203"/>
      <c r="E82" s="203"/>
      <c r="F82" s="203"/>
      <c r="G82" s="203"/>
      <c r="H82" s="204"/>
      <c r="I82" s="1">
        <v>75</v>
      </c>
      <c r="J82" s="53">
        <f>J83-J84</f>
        <v>70648218</v>
      </c>
      <c r="K82" s="53">
        <f>K83-K84</f>
        <v>47224928</v>
      </c>
    </row>
    <row r="83" spans="1:11" ht="12.75">
      <c r="A83" s="213" t="s">
        <v>141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70648218</v>
      </c>
      <c r="K83" s="7">
        <v>47224928</v>
      </c>
    </row>
    <row r="84" spans="1:11" ht="12.75">
      <c r="A84" s="213" t="s">
        <v>142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2" t="s">
        <v>143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201043042</v>
      </c>
      <c r="K86" s="53">
        <f>SUM(K87:K89)</f>
        <v>177292685</v>
      </c>
    </row>
    <row r="87" spans="1:11" ht="12.75">
      <c r="A87" s="202" t="s">
        <v>103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946316</v>
      </c>
      <c r="K87" s="7">
        <v>946316</v>
      </c>
    </row>
    <row r="88" spans="1:11" ht="12.75">
      <c r="A88" s="202" t="s">
        <v>104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105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200096726</v>
      </c>
      <c r="K89" s="7">
        <v>176346369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170000</v>
      </c>
      <c r="K90" s="53">
        <f>SUM(K91:K99)</f>
        <v>170000</v>
      </c>
    </row>
    <row r="91" spans="1:11" ht="12.75">
      <c r="A91" s="202" t="s">
        <v>106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208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170000</v>
      </c>
      <c r="K92" s="7">
        <v>170000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/>
      <c r="K93" s="7"/>
    </row>
    <row r="94" spans="1:11" ht="12.75">
      <c r="A94" s="202" t="s">
        <v>209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210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211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70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68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/>
      <c r="K98" s="7"/>
    </row>
    <row r="99" spans="1:11" ht="12.75">
      <c r="A99" s="202" t="s">
        <v>69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7614532</v>
      </c>
      <c r="K100" s="53">
        <f>SUM(K101:K112)</f>
        <v>3606978</v>
      </c>
    </row>
    <row r="101" spans="1:11" ht="12.75">
      <c r="A101" s="202" t="s">
        <v>106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974776</v>
      </c>
      <c r="K101" s="7">
        <v>796470</v>
      </c>
    </row>
    <row r="102" spans="1:11" ht="12.75">
      <c r="A102" s="202" t="s">
        <v>208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340000</v>
      </c>
      <c r="K102" s="7">
        <v>170000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/>
      <c r="K103" s="7"/>
    </row>
    <row r="104" spans="1:11" ht="12.75">
      <c r="A104" s="202" t="s">
        <v>209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.75">
      <c r="A105" s="202" t="s">
        <v>210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1054832</v>
      </c>
      <c r="K105" s="7">
        <v>722876</v>
      </c>
    </row>
    <row r="106" spans="1:11" ht="12.75">
      <c r="A106" s="202" t="s">
        <v>211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/>
      <c r="K106" s="7"/>
    </row>
    <row r="107" spans="1:11" ht="12.75">
      <c r="A107" s="202" t="s">
        <v>70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/>
      <c r="K107" s="7"/>
    </row>
    <row r="108" spans="1:11" ht="12.75">
      <c r="A108" s="202" t="s">
        <v>71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2305606</v>
      </c>
      <c r="K108" s="7">
        <v>346131</v>
      </c>
    </row>
    <row r="109" spans="1:11" ht="12.75">
      <c r="A109" s="202" t="s">
        <v>72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2702518</v>
      </c>
      <c r="K109" s="7">
        <v>1375380</v>
      </c>
    </row>
    <row r="110" spans="1:11" ht="12.75">
      <c r="A110" s="202" t="s">
        <v>75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114360</v>
      </c>
      <c r="K110" s="7">
        <v>99096</v>
      </c>
    </row>
    <row r="111" spans="1:11" ht="12.75">
      <c r="A111" s="202" t="s">
        <v>73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74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122440</v>
      </c>
      <c r="K112" s="7">
        <v>97025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1506194596</v>
      </c>
      <c r="K114" s="53">
        <f>K69+K86+K90+K100+K113</f>
        <v>1494453288</v>
      </c>
    </row>
    <row r="115" spans="1:11" ht="12.75">
      <c r="A115" s="191" t="s">
        <v>37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8">
        <v>796880027</v>
      </c>
      <c r="K115" s="8">
        <v>749215434</v>
      </c>
    </row>
    <row r="116" spans="1:11" ht="12.75">
      <c r="A116" s="194" t="s">
        <v>275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151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5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/>
      <c r="K118" s="7"/>
    </row>
    <row r="119" spans="1:11" ht="12.75">
      <c r="A119" s="208" t="s">
        <v>6</v>
      </c>
      <c r="B119" s="209"/>
      <c r="C119" s="209"/>
      <c r="D119" s="209"/>
      <c r="E119" s="209"/>
      <c r="F119" s="209"/>
      <c r="G119" s="209"/>
      <c r="H119" s="210"/>
      <c r="I119" s="4">
        <v>110</v>
      </c>
      <c r="J119" s="8"/>
      <c r="K119" s="8"/>
    </row>
    <row r="120" spans="1:11" ht="12.75">
      <c r="A120" s="211" t="s">
        <v>276</v>
      </c>
      <c r="B120" s="212"/>
      <c r="C120" s="212"/>
      <c r="D120" s="212"/>
      <c r="E120" s="212"/>
      <c r="F120" s="212"/>
      <c r="G120" s="212"/>
      <c r="H120" s="212"/>
      <c r="I120" s="212"/>
      <c r="J120" s="212"/>
      <c r="K120" s="212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40" sqref="A40:H4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6" t="s">
        <v>128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>
      <c r="A2" s="235" t="s">
        <v>312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307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39</v>
      </c>
      <c r="B4" s="250"/>
      <c r="C4" s="250"/>
      <c r="D4" s="250"/>
      <c r="E4" s="250"/>
      <c r="F4" s="250"/>
      <c r="G4" s="250"/>
      <c r="H4" s="250"/>
      <c r="I4" s="58" t="s">
        <v>244</v>
      </c>
      <c r="J4" s="251" t="s">
        <v>284</v>
      </c>
      <c r="K4" s="251"/>
      <c r="L4" s="251" t="s">
        <v>285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16"/>
      <c r="I7" s="3">
        <v>111</v>
      </c>
      <c r="J7" s="54">
        <f>SUM(J8:J9)</f>
        <v>43868054</v>
      </c>
      <c r="K7" s="54">
        <f>SUM(K8:K9)</f>
        <v>16604025</v>
      </c>
      <c r="L7" s="54">
        <f>SUM(L8:L9)</f>
        <v>64482456</v>
      </c>
      <c r="M7" s="54">
        <f>SUM(M8:M9)</f>
        <v>37407127</v>
      </c>
    </row>
    <row r="8" spans="1:13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39051024</v>
      </c>
      <c r="K8" s="7">
        <v>13230413</v>
      </c>
      <c r="L8" s="7">
        <v>40112032</v>
      </c>
      <c r="M8" s="7">
        <v>13950676</v>
      </c>
    </row>
    <row r="9" spans="1:13" ht="12.75">
      <c r="A9" s="205" t="s">
        <v>79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4817030</v>
      </c>
      <c r="K9" s="7">
        <v>3373612</v>
      </c>
      <c r="L9" s="7">
        <v>24370424</v>
      </c>
      <c r="M9" s="7">
        <v>23456451</v>
      </c>
    </row>
    <row r="10" spans="1:13" ht="12.75">
      <c r="A10" s="205" t="s">
        <v>9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53818937</v>
      </c>
      <c r="K10" s="53">
        <f>K11+K12+K16+K20+K21+K22+K25+K26</f>
        <v>19885026</v>
      </c>
      <c r="L10" s="53">
        <f>L11+L12+L16+L20+L21+L22+L25+L26</f>
        <v>48398108</v>
      </c>
      <c r="M10" s="53">
        <f>M11+M12+M16+M20+M21+M22+M25+M26</f>
        <v>15170215</v>
      </c>
    </row>
    <row r="11" spans="1:13" ht="12.75">
      <c r="A11" s="205" t="s">
        <v>80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18609920</v>
      </c>
      <c r="K12" s="53">
        <f>SUM(K13:K15)</f>
        <v>5844967</v>
      </c>
      <c r="L12" s="53">
        <f>SUM(L13:L15)</f>
        <v>17441144</v>
      </c>
      <c r="M12" s="53">
        <f>SUM(M13:M15)</f>
        <v>6121916</v>
      </c>
    </row>
    <row r="13" spans="1:13" ht="12.75">
      <c r="A13" s="202" t="s">
        <v>120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3963612</v>
      </c>
      <c r="K13" s="7">
        <v>1158525</v>
      </c>
      <c r="L13" s="7">
        <v>3566325</v>
      </c>
      <c r="M13" s="7">
        <v>1110410</v>
      </c>
    </row>
    <row r="14" spans="1:13" ht="12.75">
      <c r="A14" s="202" t="s">
        <v>121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41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14646308</v>
      </c>
      <c r="K15" s="7">
        <v>4686442</v>
      </c>
      <c r="L15" s="7">
        <v>13874819</v>
      </c>
      <c r="M15" s="7">
        <v>5011506</v>
      </c>
    </row>
    <row r="16" spans="1:13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13163819</v>
      </c>
      <c r="K16" s="53">
        <f>SUM(K17:K19)</f>
        <v>3396430</v>
      </c>
      <c r="L16" s="53">
        <f>SUM(L17:L19)</f>
        <v>12848828</v>
      </c>
      <c r="M16" s="53">
        <f>SUM(M17:M19)</f>
        <v>3357453</v>
      </c>
    </row>
    <row r="17" spans="1:13" ht="12.75">
      <c r="A17" s="202" t="s">
        <v>42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6347874</v>
      </c>
      <c r="K17" s="7">
        <v>1656460</v>
      </c>
      <c r="L17" s="7">
        <v>6214552</v>
      </c>
      <c r="M17" s="7">
        <v>1633953</v>
      </c>
    </row>
    <row r="18" spans="1:13" ht="12.75">
      <c r="A18" s="202" t="s">
        <v>43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4575916</v>
      </c>
      <c r="K18" s="7">
        <v>933380</v>
      </c>
      <c r="L18" s="7">
        <v>4852702</v>
      </c>
      <c r="M18" s="7">
        <v>1280502</v>
      </c>
    </row>
    <row r="19" spans="1:13" ht="12.75">
      <c r="A19" s="202" t="s">
        <v>44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2240029</v>
      </c>
      <c r="K19" s="7">
        <v>806590</v>
      </c>
      <c r="L19" s="7">
        <v>1781574</v>
      </c>
      <c r="M19" s="7">
        <v>442998</v>
      </c>
    </row>
    <row r="20" spans="1:13" ht="12.75">
      <c r="A20" s="205" t="s">
        <v>81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6013468</v>
      </c>
      <c r="K20" s="7">
        <v>2020868</v>
      </c>
      <c r="L20" s="7">
        <v>7717248</v>
      </c>
      <c r="M20" s="7">
        <v>2736030</v>
      </c>
    </row>
    <row r="21" spans="1:13" ht="12.75">
      <c r="A21" s="205" t="s">
        <v>82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13400313</v>
      </c>
      <c r="K21" s="7">
        <v>5992566</v>
      </c>
      <c r="L21" s="7">
        <v>10220534</v>
      </c>
      <c r="M21" s="126">
        <v>2954816</v>
      </c>
    </row>
    <row r="22" spans="1:13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2" t="s">
        <v>111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112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205" t="s">
        <v>83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>
        <v>2630195</v>
      </c>
      <c r="K25" s="7">
        <v>2630195</v>
      </c>
      <c r="L25" s="7"/>
      <c r="M25" s="7"/>
    </row>
    <row r="26" spans="1:13" ht="12.75">
      <c r="A26" s="205" t="s">
        <v>35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1222</v>
      </c>
      <c r="K26" s="7"/>
      <c r="L26" s="7">
        <v>170354</v>
      </c>
      <c r="M26" s="126"/>
    </row>
    <row r="27" spans="1:13" ht="12.75">
      <c r="A27" s="205" t="s">
        <v>178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68233631</v>
      </c>
      <c r="K27" s="53">
        <f>SUM(K28:K32)</f>
        <v>24821808</v>
      </c>
      <c r="L27" s="53">
        <f>SUM(L28:L32)</f>
        <v>34587730</v>
      </c>
      <c r="M27" s="53">
        <f>SUM(M28:M32)</f>
        <v>5202876</v>
      </c>
    </row>
    <row r="28" spans="1:13" ht="19.5" customHeight="1">
      <c r="A28" s="205" t="s">
        <v>192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>
        <v>49560159</v>
      </c>
      <c r="K28" s="7">
        <v>16634416</v>
      </c>
      <c r="L28" s="7">
        <v>26577280</v>
      </c>
      <c r="M28" s="7">
        <v>1043636</v>
      </c>
    </row>
    <row r="29" spans="1:13" ht="26.25" customHeight="1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18642819</v>
      </c>
      <c r="K29" s="7">
        <v>8156739</v>
      </c>
      <c r="L29" s="7">
        <v>8010450</v>
      </c>
      <c r="M29" s="7">
        <v>4159240</v>
      </c>
    </row>
    <row r="30" spans="1:13" ht="12.75">
      <c r="A30" s="205" t="s">
        <v>113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188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114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>
        <v>30653</v>
      </c>
      <c r="K32" s="7">
        <v>30653</v>
      </c>
      <c r="L32" s="7"/>
      <c r="M32" s="7"/>
    </row>
    <row r="33" spans="1:13" ht="12.75">
      <c r="A33" s="205" t="s">
        <v>179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9598282</v>
      </c>
      <c r="K33" s="53">
        <f>SUM(K34:K37)</f>
        <v>4948661</v>
      </c>
      <c r="L33" s="53">
        <f>SUM(L34:L37)</f>
        <v>3447150</v>
      </c>
      <c r="M33" s="53">
        <f>SUM(M34:M37)</f>
        <v>1356811</v>
      </c>
    </row>
    <row r="34" spans="1:13" ht="18" customHeight="1">
      <c r="A34" s="205" t="s">
        <v>46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21.75" customHeight="1">
      <c r="A35" s="205" t="s">
        <v>45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9598282</v>
      </c>
      <c r="K35" s="7">
        <v>4948661</v>
      </c>
      <c r="L35" s="7">
        <v>3447150</v>
      </c>
      <c r="M35" s="7">
        <v>1356811</v>
      </c>
    </row>
    <row r="36" spans="1:13" ht="12.75">
      <c r="A36" s="205" t="s">
        <v>189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47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160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161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190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191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180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112101685</v>
      </c>
      <c r="K42" s="53">
        <f>K7+K27+K38+K40</f>
        <v>41425833</v>
      </c>
      <c r="L42" s="53">
        <f>L7+L27+L38+L40</f>
        <v>99070186</v>
      </c>
      <c r="M42" s="53">
        <f>M7+M27+M38+M40</f>
        <v>42610003</v>
      </c>
    </row>
    <row r="43" spans="1:13" ht="12.75">
      <c r="A43" s="205" t="s">
        <v>181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63417219</v>
      </c>
      <c r="K43" s="53">
        <f>K10+K33+K39+K41</f>
        <v>24833687</v>
      </c>
      <c r="L43" s="53">
        <f>L10+L33+L39+L41</f>
        <v>51845258</v>
      </c>
      <c r="M43" s="53">
        <f>M10+M33+M39+M41</f>
        <v>16527026</v>
      </c>
    </row>
    <row r="44" spans="1:13" ht="12.75">
      <c r="A44" s="205" t="s">
        <v>201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48684466</v>
      </c>
      <c r="K44" s="53">
        <f>K42-K43</f>
        <v>16592146</v>
      </c>
      <c r="L44" s="53">
        <f>L42-L43</f>
        <v>47224928</v>
      </c>
      <c r="M44" s="53">
        <f>M42-M43</f>
        <v>26082977</v>
      </c>
    </row>
    <row r="45" spans="1:13" ht="12.75">
      <c r="A45" s="213" t="s">
        <v>183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48684466</v>
      </c>
      <c r="K45" s="53">
        <f>IF(K42&gt;K43,K42-K43,0)</f>
        <v>16592146</v>
      </c>
      <c r="L45" s="53">
        <f>IF(L42&gt;L43,L42-L43,0)</f>
        <v>47224928</v>
      </c>
      <c r="M45" s="53">
        <f>IF(M42&gt;M43,M42-M43,0)</f>
        <v>26082977</v>
      </c>
    </row>
    <row r="46" spans="1:13" ht="12.75">
      <c r="A46" s="213" t="s">
        <v>184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182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202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48684466</v>
      </c>
      <c r="K48" s="53">
        <f>K44-K47</f>
        <v>16592146</v>
      </c>
      <c r="L48" s="53">
        <f>L44-L47</f>
        <v>47224928</v>
      </c>
      <c r="M48" s="53">
        <f>M44-M47</f>
        <v>26082977</v>
      </c>
    </row>
    <row r="49" spans="1:13" ht="12.75">
      <c r="A49" s="213" t="s">
        <v>157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48684466</v>
      </c>
      <c r="K49" s="53">
        <f>IF(K48&gt;0,K48,0)</f>
        <v>16592146</v>
      </c>
      <c r="L49" s="53">
        <f>IF(L48&gt;0,L48,0)</f>
        <v>47224928</v>
      </c>
      <c r="M49" s="53">
        <f>IF(M48&gt;0,M48,0)</f>
        <v>26082977</v>
      </c>
    </row>
    <row r="50" spans="1:13" ht="12.75">
      <c r="A50" s="246" t="s">
        <v>185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4" t="s">
        <v>277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152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3" t="s">
        <v>199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200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4" t="s">
        <v>154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169</v>
      </c>
      <c r="B56" s="199"/>
      <c r="C56" s="199"/>
      <c r="D56" s="199"/>
      <c r="E56" s="199"/>
      <c r="F56" s="199"/>
      <c r="G56" s="199"/>
      <c r="H56" s="216"/>
      <c r="I56" s="9">
        <v>157</v>
      </c>
      <c r="J56" s="6">
        <v>48684466</v>
      </c>
      <c r="K56" s="6">
        <v>16592146</v>
      </c>
      <c r="L56" s="6">
        <v>47224928</v>
      </c>
      <c r="M56" s="6">
        <v>26082977</v>
      </c>
    </row>
    <row r="57" spans="1:13" ht="12.75">
      <c r="A57" s="205" t="s">
        <v>186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117087</v>
      </c>
      <c r="K57" s="53">
        <f>SUM(K58:K64)</f>
        <v>-27937</v>
      </c>
      <c r="L57" s="53">
        <f>SUM(L58:L64)</f>
        <v>-41743</v>
      </c>
      <c r="M57" s="53">
        <f>SUM(M58:M64)</f>
        <v>-107094</v>
      </c>
    </row>
    <row r="58" spans="1:13" ht="16.5" customHeight="1">
      <c r="A58" s="205" t="s">
        <v>193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>
        <v>117087</v>
      </c>
      <c r="K58" s="7">
        <v>-27937</v>
      </c>
      <c r="L58" s="126">
        <v>-41743</v>
      </c>
      <c r="M58" s="126">
        <v>-107094</v>
      </c>
    </row>
    <row r="59" spans="1:13" ht="22.5" customHeight="1">
      <c r="A59" s="205" t="s">
        <v>194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0.25" customHeight="1">
      <c r="A60" s="205" t="s">
        <v>30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195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196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197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198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187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24" customHeight="1">
      <c r="A66" s="205" t="s">
        <v>158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117087</v>
      </c>
      <c r="K66" s="53">
        <f>K57-K65</f>
        <v>-27937</v>
      </c>
      <c r="L66" s="53">
        <f>L57-L65</f>
        <v>-41743</v>
      </c>
      <c r="M66" s="53">
        <f>M57-M65</f>
        <v>-107094</v>
      </c>
    </row>
    <row r="67" spans="1:13" ht="12.75">
      <c r="A67" s="205" t="s">
        <v>159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48801553</v>
      </c>
      <c r="K67" s="61">
        <f>K56+K66</f>
        <v>16564209</v>
      </c>
      <c r="L67" s="61">
        <f>L56+L66</f>
        <v>47183185</v>
      </c>
      <c r="M67" s="61">
        <f>M56+M66</f>
        <v>25975883</v>
      </c>
    </row>
    <row r="68" spans="1:13" ht="12.75" customHeight="1">
      <c r="A68" s="239" t="s">
        <v>278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153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199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200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K51" sqref="K51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6384" width="9.140625" style="52" customWidth="1"/>
  </cols>
  <sheetData>
    <row r="1" spans="1:11" ht="12.75" customHeight="1">
      <c r="A1" s="254" t="s">
        <v>162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2" t="s">
        <v>312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5" t="s">
        <v>39</v>
      </c>
      <c r="B4" s="255"/>
      <c r="C4" s="255"/>
      <c r="D4" s="255"/>
      <c r="E4" s="255"/>
      <c r="F4" s="255"/>
      <c r="G4" s="255"/>
      <c r="H4" s="255"/>
      <c r="I4" s="66" t="s">
        <v>244</v>
      </c>
      <c r="J4" s="67" t="s">
        <v>284</v>
      </c>
      <c r="K4" s="67" t="s">
        <v>285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70">
        <v>2</v>
      </c>
      <c r="J5" s="71" t="s">
        <v>248</v>
      </c>
      <c r="K5" s="71" t="s">
        <v>249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52"/>
      <c r="J6" s="252"/>
      <c r="K6" s="253"/>
    </row>
    <row r="7" spans="1:11" ht="12.75">
      <c r="A7" s="202" t="s">
        <v>164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40305548</v>
      </c>
      <c r="K7" s="7">
        <v>50263682</v>
      </c>
    </row>
    <row r="8" spans="1:11" ht="12.75">
      <c r="A8" s="202" t="s">
        <v>93</v>
      </c>
      <c r="B8" s="203"/>
      <c r="C8" s="203"/>
      <c r="D8" s="203"/>
      <c r="E8" s="203"/>
      <c r="F8" s="203"/>
      <c r="G8" s="203"/>
      <c r="H8" s="203"/>
      <c r="I8" s="1">
        <v>2</v>
      </c>
      <c r="J8" s="5"/>
      <c r="K8" s="7"/>
    </row>
    <row r="9" spans="1:11" ht="12.75">
      <c r="A9" s="202" t="s">
        <v>94</v>
      </c>
      <c r="B9" s="203"/>
      <c r="C9" s="203"/>
      <c r="D9" s="203"/>
      <c r="E9" s="203"/>
      <c r="F9" s="203"/>
      <c r="G9" s="203"/>
      <c r="H9" s="203"/>
      <c r="I9" s="1">
        <v>3</v>
      </c>
      <c r="J9" s="5"/>
      <c r="K9" s="7"/>
    </row>
    <row r="10" spans="1:11" ht="12.75">
      <c r="A10" s="202" t="s">
        <v>95</v>
      </c>
      <c r="B10" s="203"/>
      <c r="C10" s="203"/>
      <c r="D10" s="203"/>
      <c r="E10" s="203"/>
      <c r="F10" s="203"/>
      <c r="G10" s="203"/>
      <c r="H10" s="203"/>
      <c r="I10" s="1">
        <v>4</v>
      </c>
      <c r="J10" s="5"/>
      <c r="K10" s="7"/>
    </row>
    <row r="11" spans="1:11" ht="12.75">
      <c r="A11" s="202" t="s">
        <v>96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20363689</v>
      </c>
      <c r="K11" s="7">
        <v>4447837</v>
      </c>
    </row>
    <row r="12" spans="1:11" ht="12.75">
      <c r="A12" s="205" t="s">
        <v>163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60669237</v>
      </c>
      <c r="K12" s="53">
        <f>SUM(K7:K11)</f>
        <v>54711519</v>
      </c>
    </row>
    <row r="13" spans="1:11" ht="12.75">
      <c r="A13" s="202" t="s">
        <v>97</v>
      </c>
      <c r="B13" s="203"/>
      <c r="C13" s="203"/>
      <c r="D13" s="203"/>
      <c r="E13" s="203"/>
      <c r="F13" s="203"/>
      <c r="G13" s="203"/>
      <c r="H13" s="203"/>
      <c r="I13" s="1">
        <v>7</v>
      </c>
      <c r="J13" s="5">
        <v>35320255</v>
      </c>
      <c r="K13" s="7">
        <v>31205839</v>
      </c>
    </row>
    <row r="14" spans="1:11" ht="12.75">
      <c r="A14" s="202" t="s">
        <v>98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16745714</v>
      </c>
      <c r="K14" s="7">
        <v>17049018</v>
      </c>
    </row>
    <row r="15" spans="1:11" ht="12.75">
      <c r="A15" s="202" t="s">
        <v>99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100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4489</v>
      </c>
      <c r="K16" s="7">
        <v>1247</v>
      </c>
    </row>
    <row r="17" spans="1:11" ht="12.75">
      <c r="A17" s="202" t="s">
        <v>101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4007422</v>
      </c>
      <c r="K17" s="7">
        <v>3457464</v>
      </c>
    </row>
    <row r="18" spans="1:11" ht="12.75">
      <c r="A18" s="202" t="s">
        <v>102</v>
      </c>
      <c r="B18" s="203"/>
      <c r="C18" s="203"/>
      <c r="D18" s="203"/>
      <c r="E18" s="203"/>
      <c r="F18" s="203"/>
      <c r="G18" s="203"/>
      <c r="H18" s="203"/>
      <c r="I18" s="1">
        <v>12</v>
      </c>
      <c r="J18" s="5">
        <v>15177512</v>
      </c>
      <c r="K18" s="7">
        <v>5343301</v>
      </c>
    </row>
    <row r="19" spans="1:11" ht="12.75">
      <c r="A19" s="205" t="s">
        <v>32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71255392</v>
      </c>
      <c r="K19" s="53">
        <f>SUM(K13:K18)</f>
        <v>57056869</v>
      </c>
    </row>
    <row r="20" spans="1:11" ht="21" customHeight="1">
      <c r="A20" s="205" t="s">
        <v>84</v>
      </c>
      <c r="B20" s="258"/>
      <c r="C20" s="258"/>
      <c r="D20" s="258"/>
      <c r="E20" s="258"/>
      <c r="F20" s="258"/>
      <c r="G20" s="258"/>
      <c r="H20" s="25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27" customHeight="1">
      <c r="A21" s="217" t="s">
        <v>85</v>
      </c>
      <c r="B21" s="256"/>
      <c r="C21" s="256"/>
      <c r="D21" s="256"/>
      <c r="E21" s="256"/>
      <c r="F21" s="256"/>
      <c r="G21" s="256"/>
      <c r="H21" s="257"/>
      <c r="I21" s="1">
        <v>15</v>
      </c>
      <c r="J21" s="64">
        <f>IF(J19&gt;J12,J19-J12,0)</f>
        <v>10586155</v>
      </c>
      <c r="K21" s="53">
        <f>IF(K19&gt;K12,K19-K12,0)</f>
        <v>2345350</v>
      </c>
    </row>
    <row r="22" spans="1:11" ht="12.75">
      <c r="A22" s="194" t="s">
        <v>131</v>
      </c>
      <c r="B22" s="195"/>
      <c r="C22" s="195"/>
      <c r="D22" s="195"/>
      <c r="E22" s="195"/>
      <c r="F22" s="195"/>
      <c r="G22" s="195"/>
      <c r="H22" s="195"/>
      <c r="I22" s="252"/>
      <c r="J22" s="252"/>
      <c r="K22" s="253"/>
    </row>
    <row r="23" spans="1:11" ht="12.75">
      <c r="A23" s="202" t="s">
        <v>136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>
        <v>2365530</v>
      </c>
      <c r="K23" s="7">
        <v>1568613</v>
      </c>
    </row>
    <row r="24" spans="1:11" ht="12.75">
      <c r="A24" s="202" t="s">
        <v>137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3572891</v>
      </c>
      <c r="K24" s="7">
        <v>1800864</v>
      </c>
    </row>
    <row r="25" spans="1:11" ht="12.75">
      <c r="A25" s="202" t="s">
        <v>286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4748620</v>
      </c>
      <c r="K25" s="7">
        <v>8403757</v>
      </c>
    </row>
    <row r="26" spans="1:11" ht="12.75">
      <c r="A26" s="202" t="s">
        <v>287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107053897</v>
      </c>
      <c r="K26" s="7">
        <v>23660444</v>
      </c>
    </row>
    <row r="27" spans="1:11" ht="12.75">
      <c r="A27" s="202" t="s">
        <v>138</v>
      </c>
      <c r="B27" s="203"/>
      <c r="C27" s="203"/>
      <c r="D27" s="203"/>
      <c r="E27" s="203"/>
      <c r="F27" s="203"/>
      <c r="G27" s="203"/>
      <c r="H27" s="203"/>
      <c r="I27" s="1">
        <v>20</v>
      </c>
      <c r="J27" s="5"/>
      <c r="K27" s="7"/>
    </row>
    <row r="28" spans="1:11" ht="12.75">
      <c r="A28" s="205" t="s">
        <v>90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117740938</v>
      </c>
      <c r="K28" s="53">
        <f>SUM(K23:K27)</f>
        <v>35433678</v>
      </c>
    </row>
    <row r="29" spans="1:11" ht="12.75">
      <c r="A29" s="202" t="s">
        <v>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2772796</v>
      </c>
      <c r="K29" s="7">
        <v>18175063</v>
      </c>
    </row>
    <row r="30" spans="1:11" ht="12.75">
      <c r="A30" s="202" t="s">
        <v>3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15007010</v>
      </c>
      <c r="K30" s="7"/>
    </row>
    <row r="31" spans="1:11" ht="12.75">
      <c r="A31" s="202" t="s">
        <v>4</v>
      </c>
      <c r="B31" s="203"/>
      <c r="C31" s="203"/>
      <c r="D31" s="203"/>
      <c r="E31" s="203"/>
      <c r="F31" s="203"/>
      <c r="G31" s="203"/>
      <c r="H31" s="203"/>
      <c r="I31" s="1">
        <v>24</v>
      </c>
      <c r="J31" s="5"/>
      <c r="K31" s="7"/>
    </row>
    <row r="32" spans="1:11" ht="12.75">
      <c r="A32" s="205" t="s">
        <v>33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17779806</v>
      </c>
      <c r="K32" s="53">
        <f>SUM(K29:K31)</f>
        <v>18175063</v>
      </c>
    </row>
    <row r="33" spans="1:11" ht="22.5" customHeight="1">
      <c r="A33" s="205" t="s">
        <v>86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99961132</v>
      </c>
      <c r="K33" s="53">
        <f>IF(K28&gt;K32,K28-K32,0)</f>
        <v>17258615</v>
      </c>
    </row>
    <row r="34" spans="1:11" ht="21" customHeight="1">
      <c r="A34" s="205" t="s">
        <v>87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4" t="s">
        <v>132</v>
      </c>
      <c r="B35" s="195"/>
      <c r="C35" s="195"/>
      <c r="D35" s="195"/>
      <c r="E35" s="195"/>
      <c r="F35" s="195"/>
      <c r="G35" s="195"/>
      <c r="H35" s="195"/>
      <c r="I35" s="252">
        <v>0</v>
      </c>
      <c r="J35" s="252"/>
      <c r="K35" s="253"/>
    </row>
    <row r="36" spans="1:11" ht="12.75">
      <c r="A36" s="202" t="s">
        <v>144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/>
      <c r="K36" s="7"/>
    </row>
    <row r="37" spans="1:11" ht="12.75">
      <c r="A37" s="202" t="s">
        <v>23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4400000</v>
      </c>
      <c r="K37" s="7">
        <v>24398580</v>
      </c>
    </row>
    <row r="38" spans="1:11" ht="12.75">
      <c r="A38" s="202" t="s">
        <v>24</v>
      </c>
      <c r="B38" s="203"/>
      <c r="C38" s="203"/>
      <c r="D38" s="203"/>
      <c r="E38" s="203"/>
      <c r="F38" s="203"/>
      <c r="G38" s="203"/>
      <c r="H38" s="203"/>
      <c r="I38" s="1">
        <v>30</v>
      </c>
      <c r="J38" s="5">
        <v>1641896</v>
      </c>
      <c r="K38" s="7">
        <v>51473029</v>
      </c>
    </row>
    <row r="39" spans="1:11" ht="12.75">
      <c r="A39" s="205" t="s">
        <v>34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6041896</v>
      </c>
      <c r="K39" s="53">
        <f>SUM(K36:K38)</f>
        <v>75871609</v>
      </c>
    </row>
    <row r="40" spans="1:11" ht="12.75">
      <c r="A40" s="202" t="s">
        <v>25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170000</v>
      </c>
      <c r="K40" s="7">
        <v>170000</v>
      </c>
    </row>
    <row r="41" spans="1:11" ht="12.75">
      <c r="A41" s="202" t="s">
        <v>26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>
        <v>30865428</v>
      </c>
      <c r="K41" s="7">
        <v>30765324</v>
      </c>
    </row>
    <row r="42" spans="1:11" ht="12.75">
      <c r="A42" s="202" t="s">
        <v>27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/>
      <c r="K42" s="7"/>
    </row>
    <row r="43" spans="1:11" ht="12.75">
      <c r="A43" s="202" t="s">
        <v>28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9666286</v>
      </c>
      <c r="K43" s="7">
        <v>416521</v>
      </c>
    </row>
    <row r="44" spans="1:11" ht="12.75">
      <c r="A44" s="202" t="s">
        <v>29</v>
      </c>
      <c r="B44" s="203"/>
      <c r="C44" s="203"/>
      <c r="D44" s="203"/>
      <c r="E44" s="203"/>
      <c r="F44" s="203"/>
      <c r="G44" s="203"/>
      <c r="H44" s="203"/>
      <c r="I44" s="1">
        <v>36</v>
      </c>
      <c r="J44" s="5">
        <v>24534677</v>
      </c>
      <c r="K44" s="7">
        <v>47067051</v>
      </c>
    </row>
    <row r="45" spans="1:11" ht="14.25" customHeight="1">
      <c r="A45" s="205" t="s">
        <v>122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65236391</v>
      </c>
      <c r="K45" s="53">
        <f>SUM(K40:K44)</f>
        <v>78418896</v>
      </c>
    </row>
    <row r="46" spans="1:11" ht="21" customHeight="1">
      <c r="A46" s="205" t="s">
        <v>134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22.5" customHeight="1">
      <c r="A47" s="205" t="s">
        <v>135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59194495</v>
      </c>
      <c r="K47" s="53">
        <f>IF(K45&gt;K39,K45-K39,0)</f>
        <v>2547287</v>
      </c>
    </row>
    <row r="48" spans="1:11" ht="12.75">
      <c r="A48" s="205" t="s">
        <v>123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30180482</v>
      </c>
      <c r="K48" s="53">
        <f>IF(K20-K21+K33-K34+K46-K47&gt;0,K20-K21+K33-K34+K46-K47,0)</f>
        <v>12365978</v>
      </c>
    </row>
    <row r="49" spans="1:11" ht="12.75">
      <c r="A49" s="205" t="s">
        <v>12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133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>
        <v>163325576</v>
      </c>
      <c r="K50" s="7">
        <v>42538972</v>
      </c>
    </row>
    <row r="51" spans="1:11" ht="12.75">
      <c r="A51" s="205" t="s">
        <v>145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>
        <v>30180482</v>
      </c>
      <c r="K51" s="7">
        <v>12365978</v>
      </c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7" t="s">
        <v>147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5">
        <f>J50+J51-J52</f>
        <v>193506058</v>
      </c>
      <c r="K53" s="61">
        <f>K50+K51-K52</f>
        <v>54904950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W30" sqref="W30:X30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140625" style="74" bestFit="1" customWidth="1"/>
    <col min="12" max="16384" width="9.140625" style="74" customWidth="1"/>
  </cols>
  <sheetData>
    <row r="1" spans="1:12" ht="12.75">
      <c r="A1" s="278" t="s">
        <v>246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3"/>
    </row>
    <row r="2" spans="1:12" ht="15.75">
      <c r="A2" s="42"/>
      <c r="B2" s="72"/>
      <c r="C2" s="263" t="s">
        <v>247</v>
      </c>
      <c r="D2" s="263"/>
      <c r="E2" s="75" t="s">
        <v>308</v>
      </c>
      <c r="F2" s="43" t="s">
        <v>215</v>
      </c>
      <c r="G2" s="264" t="s">
        <v>311</v>
      </c>
      <c r="H2" s="265"/>
      <c r="I2" s="72"/>
      <c r="J2" s="72"/>
      <c r="K2" s="72"/>
      <c r="L2" s="76"/>
    </row>
    <row r="3" spans="1:11" ht="23.25">
      <c r="A3" s="266" t="s">
        <v>39</v>
      </c>
      <c r="B3" s="266"/>
      <c r="C3" s="266"/>
      <c r="D3" s="266"/>
      <c r="E3" s="266"/>
      <c r="F3" s="266"/>
      <c r="G3" s="266"/>
      <c r="H3" s="266"/>
      <c r="I3" s="79" t="s">
        <v>270</v>
      </c>
      <c r="J3" s="80" t="s">
        <v>124</v>
      </c>
      <c r="K3" s="80" t="s">
        <v>125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82">
        <v>2</v>
      </c>
      <c r="J4" s="81" t="s">
        <v>248</v>
      </c>
      <c r="K4" s="81" t="s">
        <v>249</v>
      </c>
    </row>
    <row r="5" spans="1:11" ht="12.75">
      <c r="A5" s="268" t="s">
        <v>250</v>
      </c>
      <c r="B5" s="269"/>
      <c r="C5" s="269"/>
      <c r="D5" s="269"/>
      <c r="E5" s="269"/>
      <c r="F5" s="269"/>
      <c r="G5" s="269"/>
      <c r="H5" s="269"/>
      <c r="I5" s="44">
        <v>1</v>
      </c>
      <c r="J5" s="45">
        <v>1028847600</v>
      </c>
      <c r="K5" s="45">
        <v>1028847600</v>
      </c>
    </row>
    <row r="6" spans="1:11" ht="12.75">
      <c r="A6" s="268" t="s">
        <v>251</v>
      </c>
      <c r="B6" s="269"/>
      <c r="C6" s="269"/>
      <c r="D6" s="269"/>
      <c r="E6" s="269"/>
      <c r="F6" s="269"/>
      <c r="G6" s="269"/>
      <c r="H6" s="269"/>
      <c r="I6" s="44">
        <v>2</v>
      </c>
      <c r="J6" s="46">
        <v>719579</v>
      </c>
      <c r="K6" s="46">
        <v>719579</v>
      </c>
    </row>
    <row r="7" spans="1:11" ht="12.75">
      <c r="A7" s="268" t="s">
        <v>252</v>
      </c>
      <c r="B7" s="269"/>
      <c r="C7" s="269"/>
      <c r="D7" s="269"/>
      <c r="E7" s="269"/>
      <c r="F7" s="269"/>
      <c r="G7" s="269"/>
      <c r="H7" s="269"/>
      <c r="I7" s="44">
        <v>3</v>
      </c>
      <c r="J7" s="46">
        <v>160743015</v>
      </c>
      <c r="K7" s="46">
        <v>200182908</v>
      </c>
    </row>
    <row r="8" spans="1:11" ht="12.75">
      <c r="A8" s="268" t="s">
        <v>253</v>
      </c>
      <c r="B8" s="269"/>
      <c r="C8" s="269"/>
      <c r="D8" s="269"/>
      <c r="E8" s="269"/>
      <c r="F8" s="269"/>
      <c r="G8" s="269"/>
      <c r="H8" s="269"/>
      <c r="I8" s="44">
        <v>4</v>
      </c>
      <c r="J8" s="46">
        <v>36408610</v>
      </c>
      <c r="K8" s="46">
        <v>36408610</v>
      </c>
    </row>
    <row r="9" spans="1:11" ht="12.75">
      <c r="A9" s="268" t="s">
        <v>254</v>
      </c>
      <c r="B9" s="269"/>
      <c r="C9" s="269"/>
      <c r="D9" s="269"/>
      <c r="E9" s="269"/>
      <c r="F9" s="269"/>
      <c r="G9" s="269"/>
      <c r="H9" s="269"/>
      <c r="I9" s="44">
        <v>5</v>
      </c>
      <c r="J9" s="46">
        <v>70648218</v>
      </c>
      <c r="K9" s="46">
        <v>47224928</v>
      </c>
    </row>
    <row r="10" spans="1:11" ht="12.75">
      <c r="A10" s="268" t="s">
        <v>255</v>
      </c>
      <c r="B10" s="269"/>
      <c r="C10" s="269"/>
      <c r="D10" s="269"/>
      <c r="E10" s="269"/>
      <c r="F10" s="269"/>
      <c r="G10" s="269"/>
      <c r="H10" s="269"/>
      <c r="I10" s="44">
        <v>6</v>
      </c>
      <c r="J10" s="46"/>
      <c r="K10" s="46"/>
    </row>
    <row r="11" spans="1:11" ht="12.75">
      <c r="A11" s="268" t="s">
        <v>256</v>
      </c>
      <c r="B11" s="269"/>
      <c r="C11" s="269"/>
      <c r="D11" s="269"/>
      <c r="E11" s="269"/>
      <c r="F11" s="269"/>
      <c r="G11" s="269"/>
      <c r="H11" s="269"/>
      <c r="I11" s="44">
        <v>7</v>
      </c>
      <c r="J11" s="46"/>
      <c r="K11" s="46"/>
    </row>
    <row r="12" spans="1:11" ht="12.75">
      <c r="A12" s="268" t="s">
        <v>257</v>
      </c>
      <c r="B12" s="269"/>
      <c r="C12" s="269"/>
      <c r="D12" s="269"/>
      <c r="E12" s="269"/>
      <c r="F12" s="269"/>
      <c r="G12" s="269"/>
      <c r="H12" s="269"/>
      <c r="I12" s="44">
        <v>8</v>
      </c>
      <c r="J12" s="46"/>
      <c r="K12" s="46"/>
    </row>
    <row r="13" spans="1:11" ht="12.75">
      <c r="A13" s="268" t="s">
        <v>258</v>
      </c>
      <c r="B13" s="269"/>
      <c r="C13" s="269"/>
      <c r="D13" s="269"/>
      <c r="E13" s="269"/>
      <c r="F13" s="269"/>
      <c r="G13" s="269"/>
      <c r="H13" s="269"/>
      <c r="I13" s="44">
        <v>9</v>
      </c>
      <c r="J13" s="46"/>
      <c r="K13" s="46"/>
    </row>
    <row r="14" spans="1:11" ht="12.75">
      <c r="A14" s="270" t="s">
        <v>259</v>
      </c>
      <c r="B14" s="271"/>
      <c r="C14" s="271"/>
      <c r="D14" s="271"/>
      <c r="E14" s="271"/>
      <c r="F14" s="271"/>
      <c r="G14" s="271"/>
      <c r="H14" s="271"/>
      <c r="I14" s="44">
        <v>10</v>
      </c>
      <c r="J14" s="77">
        <f>SUM(J5:J13)</f>
        <v>1297367022</v>
      </c>
      <c r="K14" s="77">
        <f>SUM(K5:K13)</f>
        <v>1313383625</v>
      </c>
    </row>
    <row r="15" spans="1:11" ht="12.75">
      <c r="A15" s="268" t="s">
        <v>260</v>
      </c>
      <c r="B15" s="269"/>
      <c r="C15" s="269"/>
      <c r="D15" s="269"/>
      <c r="E15" s="269"/>
      <c r="F15" s="269"/>
      <c r="G15" s="269"/>
      <c r="H15" s="269"/>
      <c r="I15" s="44">
        <v>11</v>
      </c>
      <c r="J15" s="46">
        <v>217531</v>
      </c>
      <c r="K15" s="46">
        <v>-41743</v>
      </c>
    </row>
    <row r="16" spans="1:11" ht="12.75">
      <c r="A16" s="268" t="s">
        <v>261</v>
      </c>
      <c r="B16" s="269"/>
      <c r="C16" s="269"/>
      <c r="D16" s="269"/>
      <c r="E16" s="269"/>
      <c r="F16" s="269"/>
      <c r="G16" s="269"/>
      <c r="H16" s="269"/>
      <c r="I16" s="44">
        <v>12</v>
      </c>
      <c r="J16" s="46"/>
      <c r="K16" s="46"/>
    </row>
    <row r="17" spans="1:11" ht="12.75">
      <c r="A17" s="268" t="s">
        <v>262</v>
      </c>
      <c r="B17" s="269"/>
      <c r="C17" s="269"/>
      <c r="D17" s="269"/>
      <c r="E17" s="269"/>
      <c r="F17" s="269"/>
      <c r="G17" s="269"/>
      <c r="H17" s="269"/>
      <c r="I17" s="44">
        <v>13</v>
      </c>
      <c r="J17" s="46"/>
      <c r="K17" s="46"/>
    </row>
    <row r="18" spans="1:11" ht="12.75">
      <c r="A18" s="268" t="s">
        <v>263</v>
      </c>
      <c r="B18" s="269"/>
      <c r="C18" s="269"/>
      <c r="D18" s="269"/>
      <c r="E18" s="269"/>
      <c r="F18" s="269"/>
      <c r="G18" s="269"/>
      <c r="H18" s="269"/>
      <c r="I18" s="44">
        <v>14</v>
      </c>
      <c r="J18" s="46"/>
      <c r="K18" s="46"/>
    </row>
    <row r="19" spans="1:11" ht="12.75">
      <c r="A19" s="268" t="s">
        <v>264</v>
      </c>
      <c r="B19" s="269"/>
      <c r="C19" s="269"/>
      <c r="D19" s="269"/>
      <c r="E19" s="269"/>
      <c r="F19" s="269"/>
      <c r="G19" s="269"/>
      <c r="H19" s="269"/>
      <c r="I19" s="44">
        <v>15</v>
      </c>
      <c r="J19" s="46"/>
      <c r="K19" s="46"/>
    </row>
    <row r="20" spans="1:11" ht="12.75">
      <c r="A20" s="268" t="s">
        <v>265</v>
      </c>
      <c r="B20" s="269"/>
      <c r="C20" s="269"/>
      <c r="D20" s="269"/>
      <c r="E20" s="269"/>
      <c r="F20" s="269"/>
      <c r="G20" s="269"/>
      <c r="H20" s="269"/>
      <c r="I20" s="44">
        <v>16</v>
      </c>
      <c r="J20" s="46">
        <v>40517755</v>
      </c>
      <c r="K20" s="46">
        <v>16058346</v>
      </c>
    </row>
    <row r="21" spans="1:11" ht="12.75">
      <c r="A21" s="270" t="s">
        <v>266</v>
      </c>
      <c r="B21" s="271"/>
      <c r="C21" s="271"/>
      <c r="D21" s="271"/>
      <c r="E21" s="271"/>
      <c r="F21" s="271"/>
      <c r="G21" s="271"/>
      <c r="H21" s="271"/>
      <c r="I21" s="44">
        <v>17</v>
      </c>
      <c r="J21" s="78">
        <f>SUM(J15:J20)</f>
        <v>40735286</v>
      </c>
      <c r="K21" s="78">
        <f>SUM(K15:K20)</f>
        <v>16016603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2" t="s">
        <v>267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/>
      <c r="K23" s="45"/>
    </row>
    <row r="24" spans="1:11" ht="17.25" customHeight="1">
      <c r="A24" s="274" t="s">
        <v>268</v>
      </c>
      <c r="B24" s="275"/>
      <c r="C24" s="275"/>
      <c r="D24" s="275"/>
      <c r="E24" s="275"/>
      <c r="F24" s="275"/>
      <c r="G24" s="275"/>
      <c r="H24" s="275"/>
      <c r="I24" s="48">
        <v>19</v>
      </c>
      <c r="J24" s="78"/>
      <c r="K24" s="78"/>
    </row>
    <row r="25" spans="1:11" ht="30" customHeight="1">
      <c r="A25" s="276" t="s">
        <v>269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4" t="s">
        <v>245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5" t="s">
        <v>281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2012-10-29T08:10:37Z</cp:lastPrinted>
  <dcterms:created xsi:type="dcterms:W3CDTF">2008-10-17T11:51:54Z</dcterms:created>
  <dcterms:modified xsi:type="dcterms:W3CDTF">2012-10-29T08:10:45Z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0x010100E50510FE9B28224F85B8B9022D88D422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R5QHR3YVQV2R-227-6560</vt:lpwstr>
  </property>
  <property fmtid="{D5CDD505-2E9C-101B-9397-08002B2CF9AE}" pid="6" name="_dlc_DocIdItemGuid">
    <vt:lpwstr>c211fd27-de74-4565-9f8e-e9fdcde8d5f2</vt:lpwstr>
  </property>
  <property fmtid="{D5CDD505-2E9C-101B-9397-08002B2CF9AE}" pid="7" name="_dlc_DocIdUrl">
    <vt:lpwstr>http://koncarintranet/kddintranet/1511/uču/_layouts/DocIdRedir.aspx?ID=R5QHR3YVQV2R-227-6560, R5QHR3YVQV2R-227-6560</vt:lpwstr>
  </property>
</Properties>
</file>