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000" windowHeight="11985" activeTab="5"/>
  </bookViews>
  <sheets>
    <sheet name="OPĆI PODACI" sheetId="1" r:id="rId1"/>
    <sheet name="Bilanca" sheetId="2" r:id="rId2"/>
    <sheet name="RDG" sheetId="3" r:id="rId3"/>
    <sheet name="PK" sheetId="4" r:id="rId4"/>
    <sheet name="NT_D" sheetId="5" r:id="rId5"/>
    <sheet name="Bilješke" sheetId="6" r:id="rId6"/>
  </sheets>
  <definedNames>
    <definedName name="_xlnm.Print_Area" localSheetId="5">'Bilješke'!$A$1:$J$54</definedName>
    <definedName name="_xlnm.Print_Area" localSheetId="0">'OPĆI PODACI'!$A$1:$I$70</definedName>
    <definedName name="_xlnm.Print_Area" localSheetId="3">'PK'!$A$1:$K$26</definedName>
  </definedNames>
  <calcPr fullCalcOnLoad="1"/>
</workbook>
</file>

<file path=xl/sharedStrings.xml><?xml version="1.0" encoding="utf-8"?>
<sst xmlns="http://schemas.openxmlformats.org/spreadsheetml/2006/main" count="419" uniqueCount="370">
  <si>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</si>
  <si>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</si>
  <si>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</si>
  <si>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</si>
  <si>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</si>
  <si>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</si>
  <si>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</si>
  <si>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</si>
  <si>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</si>
  <si>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</si>
  <si>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</si>
  <si>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</si>
  <si>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</si>
  <si>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</si>
  <si>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</si>
  <si>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</si>
  <si>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</si>
  <si>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</si>
  <si>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</si>
  <si>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</si>
  <si>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</si>
  <si>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</si>
  <si>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</si>
  <si>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</si>
  <si>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</si>
  <si>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</si>
  <si>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</si>
  <si>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</si>
  <si>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</si>
  <si>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</si>
  <si>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</si>
  <si>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</si>
  <si>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</si>
  <si>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</si>
  <si>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</si>
  <si>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</si>
  <si>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</si>
  <si>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</si>
  <si>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</si>
  <si>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</si>
  <si>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</si>
  <si>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</si>
  <si>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</si>
  <si>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</si>
  <si>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</si>
  <si>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</si>
  <si>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</si>
  <si>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</si>
  <si>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</si>
  <si>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</si>
  <si>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</si>
  <si>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</si>
  <si>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</si>
  <si>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</si>
  <si>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</si>
  <si>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</si>
  <si>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</si>
  <si>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</si>
  <si>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</si>
  <si>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</si>
  <si>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</si>
  <si>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</si>
  <si>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</si>
  <si>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</si>
  <si>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</si>
  <si>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</si>
  <si>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</si>
  <si>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</si>
  <si>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</si>
  <si>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</si>
  <si>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</si>
  <si>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</si>
  <si>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</si>
  <si>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</si>
  <si>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</si>
  <si>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</si>
  <si>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</si>
  <si>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</si>
  <si>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</si>
  <si>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</si>
  <si>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</si>
  <si>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</si>
  <si>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</si>
  <si>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</si>
  <si>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</si>
  <si>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</si>
  <si>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</si>
  <si>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</si>
  <si>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</si>
  <si>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</si>
  <si>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</si>
  <si>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</si>
  <si>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</si>
  <si>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</si>
  <si>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</si>
  <si>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</si>
  <si>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</si>
  <si>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</si>
  <si>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</si>
  <si>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</si>
  <si>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</si>
  <si>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</si>
  <si>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</si>
  <si>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</si>
  <si>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</si>
  <si>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</si>
  <si>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</si>
  <si>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</si>
  <si>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</si>
  <si>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</si>
  <si>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</si>
  <si>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</si>
  <si>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</si>
  <si>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</si>
  <si>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</si>
  <si>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</si>
  <si>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</si>
  <si>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</si>
  <si>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</si>
  <si>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</si>
  <si>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</si>
  <si>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</si>
  <si>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</si>
  <si>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</si>
  <si>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</si>
  <si>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</si>
  <si>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</si>
  <si>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</si>
  <si>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</si>
  <si>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</si>
  <si>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</si>
  <si>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</si>
  <si>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</si>
  <si>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</si>
  <si>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</si>
  <si>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</si>
  <si>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</si>
  <si>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</si>
  <si>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</si>
  <si>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</si>
  <si>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</si>
  <si>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</si>
  <si>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</si>
  <si>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</si>
  <si>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</si>
  <si>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</si>
  <si>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</si>
  <si>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</si>
  <si>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</si>
  <si>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</si>
  <si>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</si>
  <si>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</si>
  <si>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</si>
  <si>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</si>
  <si>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</si>
  <si>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</si>
  <si>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</si>
  <si>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</si>
  <si>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</si>
  <si>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</si>
  <si>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</si>
  <si>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</si>
  <si>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</si>
  <si>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</si>
  <si>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</si>
  <si>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</si>
  <si>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</si>
  <si>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</si>
  <si>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</si>
  <si>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</si>
  <si>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</si>
  <si>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</si>
  <si>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</si>
  <si>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</si>
  <si>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</si>
  <si>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</si>
  <si>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</si>
  <si>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</si>
  <si>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</si>
  <si>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</si>
  <si>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</si>
  <si>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</si>
  <si>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</si>
  <si>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</si>
  <si>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</si>
  <si>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</si>
  <si>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</si>
  <si>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</si>
  <si>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</si>
  <si>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</si>
  <si>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</si>
  <si>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</si>
  <si>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</si>
  <si>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</si>
  <si>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</si>
  <si>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</si>
  <si>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</si>
  <si>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</si>
  <si>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</si>
  <si>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</si>
  <si>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</si>
  <si>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</si>
  <si>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</si>
  <si>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</si>
  <si>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</si>
  <si>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</si>
  <si>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</si>
  <si>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</si>
  <si>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</si>
  <si>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</si>
  <si>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</si>
  <si>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</si>
  <si>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</si>
  <si>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</si>
  <si>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</si>
  <si>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</si>
  <si>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</si>
  <si>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</si>
  <si>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</si>
  <si>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</si>
  <si>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</si>
  <si>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</si>
  <si>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</si>
  <si>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</si>
  <si>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</si>
  <si>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</si>
  <si>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</si>
  <si>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</si>
  <si>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</si>
  <si>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</si>
  <si>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</si>
  <si>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</si>
  <si>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</si>
  <si>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</si>
  <si>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</si>
  <si>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</si>
  <si>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</si>
  <si>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</si>
  <si>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</si>
  <si>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</si>
  <si>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</si>
  <si>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</si>
  <si>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</si>
  <si>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</si>
  <si>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</si>
  <si>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</si>
  <si>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</si>
  <si>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</si>
  <si>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</si>
  <si>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</si>
  <si>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</si>
  <si>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</si>
  <si>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</si>
  <si>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</si>
  <si>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</si>
  <si>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</si>
  <si>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</si>
  <si>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</si>
  <si>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</si>
  <si>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</si>
  <si>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</si>
  <si>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</si>
  <si>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</si>
  <si>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</si>
  <si>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</si>
  <si>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</si>
  <si>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</si>
  <si>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</si>
  <si>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</si>
  <si>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</si>
  <si>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</si>
  <si>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</si>
  <si>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</si>
  <si>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</si>
  <si>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</si>
  <si>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</si>
  <si>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</si>
  <si>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</si>
  <si>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</si>
  <si>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</si>
  <si>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</si>
  <si>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</si>
  <si>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</si>
  <si>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</si>
  <si>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</si>
  <si>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</si>
  <si>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03282635</t>
  </si>
  <si>
    <t>080040936</t>
  </si>
  <si>
    <t>45050126417</t>
  </si>
  <si>
    <t>KONČAR - ELEKTROINDUSTRIJA d.d.</t>
  </si>
  <si>
    <t>ZAGREB</t>
  </si>
  <si>
    <t>FALLEROVO ŠETALIŠTE 22</t>
  </si>
  <si>
    <t>koncar.finance@koncar.hr</t>
  </si>
  <si>
    <t>www.koncar.hr</t>
  </si>
  <si>
    <t>GRAD ZAGREB</t>
  </si>
  <si>
    <t>DA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</si>
  <si>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</si>
  <si>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</si>
  <si>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</si>
  <si>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</si>
  <si>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</si>
  <si>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</si>
  <si>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</si>
  <si>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</si>
  <si>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</si>
  <si>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</si>
  <si>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</si>
  <si>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</si>
  <si>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</si>
  <si>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</si>
  <si>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</si>
  <si>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</si>
  <si>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</si>
  <si>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Ugostiteljska oprema d.d.</t>
  </si>
  <si>
    <t>Končar - Alati d.d.</t>
  </si>
  <si>
    <t>Končar - Montažni inženjering d.d.</t>
  </si>
  <si>
    <t>Končar - Inženjering za energetiku i transport d.d.</t>
  </si>
  <si>
    <t>Končar - Metalne konstrukcije d.d.</t>
  </si>
  <si>
    <t>Kones AG</t>
  </si>
  <si>
    <t>Zurich, Švicarska</t>
  </si>
  <si>
    <t>BRANKA VELKOVSKI</t>
  </si>
  <si>
    <t>01 3667175</t>
  </si>
  <si>
    <t>01 3655377</t>
  </si>
  <si>
    <t>branka.velkovski@koncar.hr</t>
  </si>
  <si>
    <t>DARINKO BAGO</t>
  </si>
  <si>
    <t xml:space="preserve"> </t>
  </si>
  <si>
    <t>Bilješke uz konsolidirane financijske izvještaje</t>
  </si>
  <si>
    <t>1. Podjela dionica</t>
  </si>
  <si>
    <t>Nije bilo podjela dionica.</t>
  </si>
  <si>
    <t>2. Zarada po dionici</t>
  </si>
  <si>
    <t>3. Promjena vlasničke strukture</t>
  </si>
  <si>
    <t>4. Pripajanja i spajanja</t>
  </si>
  <si>
    <t>Nema novih pripajanja i spajanja.</t>
  </si>
  <si>
    <t xml:space="preserve">Nema novih značajnijih neizvjesnosti u naplati i budućim troškovima. </t>
  </si>
  <si>
    <t>6. Rezultati poslovanja</t>
  </si>
  <si>
    <t>7. Opis proizvoda ili usluga</t>
  </si>
  <si>
    <t xml:space="preserve">Proizvodnja elektroopreme za proizvodnju, prijenos i potrošnju električne energije, proizvodnja </t>
  </si>
  <si>
    <t>transportne opreme i kućanskih aparata.</t>
  </si>
  <si>
    <t>8. Operativni i ostali troškovi</t>
  </si>
  <si>
    <t>9. Dobit ili gubitak</t>
  </si>
  <si>
    <t>10. Likvidnost</t>
  </si>
  <si>
    <t>11. Ostale napomene</t>
  </si>
  <si>
    <t>Nije bilo promjena u računovodstvenim politikama i nema novih značajnijih pravnih sporova.</t>
  </si>
  <si>
    <t>Obveznik: 03282635 KONČAR ELEKTROINDUSTRIJA  d.d.</t>
  </si>
  <si>
    <t>Obveznik: 03282635 KONČAR - ELEKTROINDUSTRIJA d.d.</t>
  </si>
  <si>
    <t>Obveznik: 03282635  KONČAR - ELEKTROINDUSTRIJA d.d.</t>
  </si>
  <si>
    <t>5. Neizvjesnost (opis slučajeva kod kojih postoji neizvjesnost naplate prihoda ili mogućih budućih troškova)</t>
  </si>
  <si>
    <t>U odnosu na prethodno tromjesečje, nema značajnijih promjena u deset najvećih dioničara.</t>
  </si>
  <si>
    <t xml:space="preserve">prethodne godine. Od 21 društva koja čine Grupu Končar, pet društava je iskazalo gubitak u </t>
  </si>
  <si>
    <t>u razdoblju 1.1.2012. do 30.9.2012.</t>
  </si>
  <si>
    <t>stanje na dan 30.9.2012.</t>
  </si>
  <si>
    <t xml:space="preserve">U razdoblju 1-9.2012. godine u odnosu na isto razdoblje prethodne godine ostvareni su prihodi </t>
  </si>
  <si>
    <t>Neto dobit Grupe koja pripada imateljima dionica  matice u razdoblju 1-9.2012. godine</t>
  </si>
  <si>
    <t>Stanje novca i novčanih ekvivalenata krajem trećeg tromjesečja 2012. godine u odnosu na početak godine</t>
  </si>
  <si>
    <t>Ostvarena zarada po dionici u razdoblju 1-9.2012. iznosi 34,77 kuna i veća je od zarade po dionici u istom</t>
  </si>
  <si>
    <t>razdablju prethodne godine za 3,23 kune.</t>
  </si>
  <si>
    <t>Ukupni rashodi  su u odnosu na  isto razdoblje prethodne godine veći za 5,1% pri čemu su</t>
  </si>
  <si>
    <t xml:space="preserve"> poslovni rashodi s promjenama zaliha, koji čine 98,2% ukupnih rashoda, veći za 5,9%. Financijski prihodi i </t>
  </si>
  <si>
    <t xml:space="preserve">prihodi od ulaganja u pridružena društva su manji za 34,2% u odnosu na isto razdoblje prethodne  </t>
  </si>
  <si>
    <t>godine. Financijski rashodi su manji za 25,9% u odnosu na isto razdoblje prethodne godine.</t>
  </si>
  <si>
    <t xml:space="preserve">za 1,0 postotni poen i učešće troškova osoblja za 2,0 postotna poena, a povećano je učešće troškova vrijednosnog </t>
  </si>
  <si>
    <t>U razdoblju 1-9.2012. godine u odnosu na isto razdoblje prethodne godine smanjeno je  učešće</t>
  </si>
  <si>
    <t xml:space="preserve">materijalnih  troškova, troškova amortizacije, troškova rezerviranja i ostalih troškova u poslovnim prihodima </t>
  </si>
  <si>
    <t xml:space="preserve">usklađivanja za 3,0 postotna poena i učešće ostalih poslovnih rashoda za 1,0 postotni poen. </t>
  </si>
  <si>
    <t>Dobit Grupe nakon oporezivanja je veća za 7,2% od ostvarenja u istom razdoblju prethodne godine.</t>
  </si>
  <si>
    <t xml:space="preserve"> je manje za 65,40 milijuna kuna.  Smanjenje novca je u najvećoj mjeri rezultat povećanih izdataka za nabavu </t>
  </si>
  <si>
    <t>dugotrajne materijalne imovine i isplaćenih dividendi.</t>
  </si>
  <si>
    <t xml:space="preserve">iznosu od 25,74 milijuna kuna  od čega  imateljima dionica matice pripada 22,6 milijuna kuna. </t>
  </si>
  <si>
    <t xml:space="preserve">veći za 5,1%, pri čemu su poslovni prihodi , koji čine 95,8% ukupnih prihoda,  veći za 7,9%. </t>
  </si>
  <si>
    <t xml:space="preserve">iznosi 89,43 milijuna kuna, što je  za 8,31 milijuna kuna više u odnosu na isto razdoblje 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</si>
</sst>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.0\ _k_n_-;\-* #,##0.0\ _k_n_-;_-* &quot;-&quot;??\ _k_n_-;_-@_-"/>
    <numFmt numFmtId="195" formatCode="_-* #,##0\ _k_n_-;\-* #,##0\ _k_n_-;_-* &quot;-&quot;??\ _k_n_-;_-@_-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1" xfId="57" applyFont="1" applyBorder="1" applyAlignment="1" applyProtection="1">
      <alignment horizontal="center" vertical="center"/>
      <protection hidden="1" locked="0"/>
    </xf>
    <xf numFmtId="0" fontId="3" fillId="0" borderId="22" xfId="57" applyFont="1" applyBorder="1" applyAlignment="1">
      <alignment/>
      <protection/>
    </xf>
    <xf numFmtId="0" fontId="3" fillId="0" borderId="29" xfId="57" applyFont="1" applyBorder="1" applyAlignment="1">
      <alignment/>
      <protection/>
    </xf>
    <xf numFmtId="0" fontId="3" fillId="0" borderId="30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0" fontId="3" fillId="0" borderId="30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7" fillId="0" borderId="0" xfId="62" applyFont="1">
      <alignment vertical="top"/>
      <protection/>
    </xf>
    <xf numFmtId="0" fontId="1" fillId="0" borderId="0" xfId="0" applyFont="1" applyAlignment="1">
      <alignment/>
    </xf>
    <xf numFmtId="0" fontId="17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8" fillId="0" borderId="0" xfId="62" applyFont="1" applyAlignment="1">
      <alignment/>
      <protection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18" fillId="0" borderId="0" xfId="62" applyFont="1" applyFill="1" applyAlignment="1">
      <alignment/>
      <protection/>
    </xf>
    <xf numFmtId="0" fontId="17" fillId="0" borderId="0" xfId="62" applyFont="1" applyFill="1">
      <alignment vertical="top"/>
      <protection/>
    </xf>
    <xf numFmtId="0" fontId="1" fillId="33" borderId="0" xfId="0" applyFon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ont="1" applyFill="1" applyBorder="1" applyAlignment="1">
      <alignment vertical="center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27" xfId="62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branka.velkovski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="110" zoomScaleSheetLayoutView="110" zoomScalePageLayoutView="0" workbookViewId="0" topLeftCell="A4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4" t="s">
        <v>213</v>
      </c>
      <c r="B1" s="175"/>
      <c r="C1" s="175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41" t="s">
        <v>214</v>
      </c>
      <c r="B2" s="142"/>
      <c r="C2" s="142"/>
      <c r="D2" s="143"/>
      <c r="E2" s="106">
        <v>40909</v>
      </c>
      <c r="F2" s="12"/>
      <c r="G2" s="13" t="s">
        <v>215</v>
      </c>
      <c r="H2" s="106">
        <v>41182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44" t="s">
        <v>280</v>
      </c>
      <c r="B4" s="145"/>
      <c r="C4" s="145"/>
      <c r="D4" s="145"/>
      <c r="E4" s="145"/>
      <c r="F4" s="145"/>
      <c r="G4" s="145"/>
      <c r="H4" s="145"/>
      <c r="I4" s="146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47" t="s">
        <v>216</v>
      </c>
      <c r="B6" s="148"/>
      <c r="C6" s="139" t="s">
        <v>286</v>
      </c>
      <c r="D6" s="140"/>
      <c r="E6" s="27"/>
      <c r="F6" s="27"/>
      <c r="G6" s="27"/>
      <c r="H6" s="27"/>
      <c r="I6" s="82"/>
      <c r="J6" s="10"/>
      <c r="K6" s="10"/>
      <c r="L6" s="10"/>
    </row>
    <row r="7" spans="1:12" ht="12.75">
      <c r="A7" s="83"/>
      <c r="B7" s="22"/>
      <c r="C7" s="16"/>
      <c r="D7" s="16"/>
      <c r="E7" s="27"/>
      <c r="F7" s="27"/>
      <c r="G7" s="27"/>
      <c r="H7" s="27"/>
      <c r="I7" s="82"/>
      <c r="J7" s="10"/>
      <c r="K7" s="10"/>
      <c r="L7" s="10"/>
    </row>
    <row r="8" spans="1:12" ht="12.75">
      <c r="A8" s="149" t="s">
        <v>217</v>
      </c>
      <c r="B8" s="150"/>
      <c r="C8" s="139" t="s">
        <v>287</v>
      </c>
      <c r="D8" s="140"/>
      <c r="E8" s="27"/>
      <c r="F8" s="27"/>
      <c r="G8" s="27"/>
      <c r="H8" s="27"/>
      <c r="I8" s="84"/>
      <c r="J8" s="10"/>
      <c r="K8" s="10"/>
      <c r="L8" s="10"/>
    </row>
    <row r="9" spans="1:12" ht="12.75">
      <c r="A9" s="85"/>
      <c r="B9" s="43"/>
      <c r="C9" s="20"/>
      <c r="D9" s="25"/>
      <c r="E9" s="16"/>
      <c r="F9" s="16"/>
      <c r="G9" s="16"/>
      <c r="H9" s="16"/>
      <c r="I9" s="84"/>
      <c r="J9" s="10"/>
      <c r="K9" s="10"/>
      <c r="L9" s="10"/>
    </row>
    <row r="10" spans="1:12" ht="12.75">
      <c r="A10" s="136" t="s">
        <v>218</v>
      </c>
      <c r="B10" s="137"/>
      <c r="C10" s="139" t="s">
        <v>288</v>
      </c>
      <c r="D10" s="140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38"/>
      <c r="B11" s="137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47" t="s">
        <v>219</v>
      </c>
      <c r="B12" s="148"/>
      <c r="C12" s="151" t="s">
        <v>289</v>
      </c>
      <c r="D12" s="152"/>
      <c r="E12" s="152"/>
      <c r="F12" s="152"/>
      <c r="G12" s="152"/>
      <c r="H12" s="152"/>
      <c r="I12" s="153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47" t="s">
        <v>220</v>
      </c>
      <c r="B14" s="148"/>
      <c r="C14" s="154">
        <v>10000</v>
      </c>
      <c r="D14" s="155"/>
      <c r="E14" s="16"/>
      <c r="F14" s="151" t="s">
        <v>290</v>
      </c>
      <c r="G14" s="152"/>
      <c r="H14" s="152"/>
      <c r="I14" s="153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47" t="s">
        <v>221</v>
      </c>
      <c r="B16" s="148"/>
      <c r="C16" s="151" t="s">
        <v>291</v>
      </c>
      <c r="D16" s="152"/>
      <c r="E16" s="152"/>
      <c r="F16" s="152"/>
      <c r="G16" s="152"/>
      <c r="H16" s="152"/>
      <c r="I16" s="153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47" t="s">
        <v>222</v>
      </c>
      <c r="B18" s="148"/>
      <c r="C18" s="156" t="s">
        <v>292</v>
      </c>
      <c r="D18" s="157"/>
      <c r="E18" s="157"/>
      <c r="F18" s="157"/>
      <c r="G18" s="157"/>
      <c r="H18" s="157"/>
      <c r="I18" s="158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47" t="s">
        <v>223</v>
      </c>
      <c r="B20" s="148"/>
      <c r="C20" s="156" t="s">
        <v>293</v>
      </c>
      <c r="D20" s="157"/>
      <c r="E20" s="157"/>
      <c r="F20" s="157"/>
      <c r="G20" s="157"/>
      <c r="H20" s="157"/>
      <c r="I20" s="158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47" t="s">
        <v>224</v>
      </c>
      <c r="B22" s="148"/>
      <c r="C22" s="107">
        <v>133</v>
      </c>
      <c r="D22" s="151" t="s">
        <v>290</v>
      </c>
      <c r="E22" s="159"/>
      <c r="F22" s="160"/>
      <c r="G22" s="147"/>
      <c r="H22" s="161"/>
      <c r="I22" s="86"/>
      <c r="J22" s="10"/>
      <c r="K22" s="10"/>
      <c r="L22" s="10"/>
    </row>
    <row r="23" spans="1:12" ht="12.75">
      <c r="A23" s="83"/>
      <c r="B23" s="22"/>
      <c r="C23" s="16"/>
      <c r="D23" s="23"/>
      <c r="E23" s="23"/>
      <c r="F23" s="23"/>
      <c r="G23" s="23"/>
      <c r="H23" s="16"/>
      <c r="I23" s="84"/>
      <c r="J23" s="10"/>
      <c r="K23" s="10"/>
      <c r="L23" s="10"/>
    </row>
    <row r="24" spans="1:12" ht="12.75">
      <c r="A24" s="147" t="s">
        <v>225</v>
      </c>
      <c r="B24" s="148"/>
      <c r="C24" s="107">
        <v>21</v>
      </c>
      <c r="D24" s="151" t="s">
        <v>294</v>
      </c>
      <c r="E24" s="159"/>
      <c r="F24" s="159"/>
      <c r="G24" s="160"/>
      <c r="H24" s="44" t="s">
        <v>226</v>
      </c>
      <c r="I24" s="135">
        <v>3922</v>
      </c>
      <c r="J24" s="10"/>
      <c r="K24" s="10"/>
      <c r="L24" s="10"/>
    </row>
    <row r="25" spans="1:12" ht="12.75">
      <c r="A25" s="83"/>
      <c r="B25" s="22"/>
      <c r="C25" s="16"/>
      <c r="D25" s="23"/>
      <c r="E25" s="23"/>
      <c r="F25" s="23"/>
      <c r="G25" s="22"/>
      <c r="H25" s="22" t="s">
        <v>281</v>
      </c>
      <c r="I25" s="87"/>
      <c r="J25" s="10"/>
      <c r="K25" s="10"/>
      <c r="L25" s="10"/>
    </row>
    <row r="26" spans="1:12" ht="12.75">
      <c r="A26" s="147" t="s">
        <v>227</v>
      </c>
      <c r="B26" s="148"/>
      <c r="C26" s="108" t="s">
        <v>295</v>
      </c>
      <c r="D26" s="24"/>
      <c r="E26" s="29"/>
      <c r="F26" s="23"/>
      <c r="G26" s="166" t="s">
        <v>228</v>
      </c>
      <c r="H26" s="148"/>
      <c r="I26" s="109" t="s">
        <v>296</v>
      </c>
      <c r="J26" s="10"/>
      <c r="K26" s="10"/>
      <c r="L26" s="10"/>
    </row>
    <row r="27" spans="1:12" ht="12.75">
      <c r="A27" s="83"/>
      <c r="B27" s="22"/>
      <c r="C27" s="16"/>
      <c r="D27" s="23"/>
      <c r="E27" s="23"/>
      <c r="F27" s="23"/>
      <c r="G27" s="23"/>
      <c r="H27" s="16"/>
      <c r="I27" s="88"/>
      <c r="J27" s="10"/>
      <c r="K27" s="10"/>
      <c r="L27" s="10"/>
    </row>
    <row r="28" spans="1:12" ht="12.75">
      <c r="A28" s="167" t="s">
        <v>229</v>
      </c>
      <c r="B28" s="168"/>
      <c r="C28" s="169"/>
      <c r="D28" s="169"/>
      <c r="E28" s="170" t="s">
        <v>230</v>
      </c>
      <c r="F28" s="171"/>
      <c r="G28" s="171"/>
      <c r="H28" s="172" t="s">
        <v>231</v>
      </c>
      <c r="I28" s="173"/>
      <c r="J28" s="10"/>
      <c r="K28" s="10"/>
      <c r="L28" s="10"/>
    </row>
    <row r="29" spans="1:12" ht="12.75">
      <c r="A29" s="89"/>
      <c r="B29" s="29"/>
      <c r="C29" s="29"/>
      <c r="D29" s="25"/>
      <c r="E29" s="16"/>
      <c r="F29" s="16"/>
      <c r="G29" s="16"/>
      <c r="H29" s="26"/>
      <c r="I29" s="88"/>
      <c r="J29" s="10"/>
      <c r="K29" s="10"/>
      <c r="L29" s="10"/>
    </row>
    <row r="30" spans="1:12" ht="12.75">
      <c r="A30" s="111" t="s">
        <v>297</v>
      </c>
      <c r="B30" s="112"/>
      <c r="C30" s="112"/>
      <c r="D30" s="113"/>
      <c r="E30" s="114" t="s">
        <v>298</v>
      </c>
      <c r="F30" s="115"/>
      <c r="G30" s="116"/>
      <c r="H30" s="110">
        <v>1343068</v>
      </c>
      <c r="I30" s="88"/>
      <c r="J30" s="10"/>
      <c r="K30" s="10"/>
      <c r="L30" s="10"/>
    </row>
    <row r="31" spans="1:12" ht="12.75">
      <c r="A31" s="111" t="s">
        <v>299</v>
      </c>
      <c r="B31" s="112"/>
      <c r="C31" s="112"/>
      <c r="D31" s="113"/>
      <c r="E31" s="114" t="s">
        <v>298</v>
      </c>
      <c r="F31" s="115"/>
      <c r="G31" s="116"/>
      <c r="H31" s="110">
        <v>3645363</v>
      </c>
      <c r="I31" s="88"/>
      <c r="J31" s="10"/>
      <c r="K31" s="10"/>
      <c r="L31" s="10"/>
    </row>
    <row r="32" spans="1:12" ht="12.75">
      <c r="A32" s="111" t="s">
        <v>300</v>
      </c>
      <c r="B32" s="112"/>
      <c r="C32" s="112"/>
      <c r="D32" s="113"/>
      <c r="E32" s="114" t="s">
        <v>298</v>
      </c>
      <c r="F32" s="115"/>
      <c r="G32" s="116"/>
      <c r="H32" s="110">
        <v>3282899</v>
      </c>
      <c r="I32" s="88"/>
      <c r="J32" s="10"/>
      <c r="K32" s="10"/>
      <c r="L32" s="10"/>
    </row>
    <row r="33" spans="1:12" ht="12.75">
      <c r="A33" s="111" t="s">
        <v>301</v>
      </c>
      <c r="B33" s="112"/>
      <c r="C33" s="112"/>
      <c r="D33" s="113"/>
      <c r="E33" s="114" t="s">
        <v>298</v>
      </c>
      <c r="F33" s="115"/>
      <c r="G33" s="116"/>
      <c r="H33" s="110">
        <v>3282678</v>
      </c>
      <c r="I33" s="88"/>
      <c r="J33" s="10"/>
      <c r="K33" s="10"/>
      <c r="L33" s="10"/>
    </row>
    <row r="34" spans="1:12" ht="12.75">
      <c r="A34" s="111" t="s">
        <v>302</v>
      </c>
      <c r="B34" s="112"/>
      <c r="C34" s="112"/>
      <c r="D34" s="113"/>
      <c r="E34" s="114" t="s">
        <v>298</v>
      </c>
      <c r="F34" s="115"/>
      <c r="G34" s="116"/>
      <c r="H34" s="110">
        <v>1356216</v>
      </c>
      <c r="I34" s="88"/>
      <c r="J34" s="10"/>
      <c r="K34" s="10"/>
      <c r="L34" s="10"/>
    </row>
    <row r="35" spans="1:12" ht="12.75">
      <c r="A35" s="111" t="s">
        <v>303</v>
      </c>
      <c r="B35" s="112"/>
      <c r="C35" s="112"/>
      <c r="D35" s="113"/>
      <c r="E35" s="114" t="s">
        <v>298</v>
      </c>
      <c r="F35" s="115"/>
      <c r="G35" s="116"/>
      <c r="H35" s="110">
        <v>2435071</v>
      </c>
      <c r="I35" s="88"/>
      <c r="J35" s="10"/>
      <c r="K35" s="10"/>
      <c r="L35" s="10"/>
    </row>
    <row r="36" spans="1:12" ht="12.75">
      <c r="A36" s="111" t="s">
        <v>304</v>
      </c>
      <c r="B36" s="112"/>
      <c r="C36" s="112"/>
      <c r="D36" s="113"/>
      <c r="E36" s="114" t="s">
        <v>298</v>
      </c>
      <c r="F36" s="115"/>
      <c r="G36" s="116"/>
      <c r="H36" s="110">
        <v>3654656</v>
      </c>
      <c r="I36" s="88"/>
      <c r="J36" s="10"/>
      <c r="K36" s="10"/>
      <c r="L36" s="10"/>
    </row>
    <row r="37" spans="1:12" ht="12.75">
      <c r="A37" s="111" t="s">
        <v>305</v>
      </c>
      <c r="B37" s="112"/>
      <c r="C37" s="112"/>
      <c r="D37" s="113"/>
      <c r="E37" s="114" t="s">
        <v>298</v>
      </c>
      <c r="F37" s="115"/>
      <c r="G37" s="116"/>
      <c r="H37" s="110">
        <v>3654664</v>
      </c>
      <c r="I37" s="88"/>
      <c r="J37" s="10"/>
      <c r="K37" s="10"/>
      <c r="L37" s="10"/>
    </row>
    <row r="38" spans="1:12" ht="12.75">
      <c r="A38" s="111" t="s">
        <v>306</v>
      </c>
      <c r="B38" s="112"/>
      <c r="C38" s="112"/>
      <c r="D38" s="113"/>
      <c r="E38" s="114" t="s">
        <v>298</v>
      </c>
      <c r="F38" s="115"/>
      <c r="G38" s="116"/>
      <c r="H38" s="110">
        <v>3641287</v>
      </c>
      <c r="I38" s="88"/>
      <c r="J38" s="10"/>
      <c r="K38" s="10"/>
      <c r="L38" s="10"/>
    </row>
    <row r="39" spans="1:12" ht="12.75">
      <c r="A39" s="111" t="s">
        <v>307</v>
      </c>
      <c r="B39" s="112"/>
      <c r="C39" s="112"/>
      <c r="D39" s="113"/>
      <c r="E39" s="114" t="s">
        <v>298</v>
      </c>
      <c r="F39" s="115"/>
      <c r="G39" s="116"/>
      <c r="H39" s="110">
        <v>3282660</v>
      </c>
      <c r="I39" s="88"/>
      <c r="J39" s="10"/>
      <c r="K39" s="10"/>
      <c r="L39" s="10"/>
    </row>
    <row r="40" spans="1:12" ht="12.75">
      <c r="A40" s="111" t="s">
        <v>308</v>
      </c>
      <c r="B40" s="112"/>
      <c r="C40" s="112"/>
      <c r="D40" s="113"/>
      <c r="E40" s="114" t="s">
        <v>309</v>
      </c>
      <c r="F40" s="115"/>
      <c r="G40" s="116"/>
      <c r="H40" s="110">
        <v>3641279</v>
      </c>
      <c r="I40" s="88"/>
      <c r="J40" s="10"/>
      <c r="K40" s="10"/>
      <c r="L40" s="10"/>
    </row>
    <row r="41" spans="1:12" ht="12.75">
      <c r="A41" s="111" t="s">
        <v>310</v>
      </c>
      <c r="B41" s="112"/>
      <c r="C41" s="112"/>
      <c r="D41" s="113"/>
      <c r="E41" s="114" t="s">
        <v>298</v>
      </c>
      <c r="F41" s="115"/>
      <c r="G41" s="116"/>
      <c r="H41" s="110">
        <v>1403222</v>
      </c>
      <c r="I41" s="88"/>
      <c r="J41" s="10"/>
      <c r="K41" s="10"/>
      <c r="L41" s="10"/>
    </row>
    <row r="42" spans="1:12" ht="12.75">
      <c r="A42" s="111" t="s">
        <v>311</v>
      </c>
      <c r="B42" s="112"/>
      <c r="C42" s="112"/>
      <c r="D42" s="113"/>
      <c r="E42" s="114" t="s">
        <v>298</v>
      </c>
      <c r="F42" s="115"/>
      <c r="G42" s="116"/>
      <c r="H42" s="110">
        <v>3641252</v>
      </c>
      <c r="I42" s="88"/>
      <c r="J42" s="10"/>
      <c r="K42" s="10"/>
      <c r="L42" s="10"/>
    </row>
    <row r="43" spans="1:12" ht="12.75">
      <c r="A43" s="111" t="s">
        <v>312</v>
      </c>
      <c r="B43" s="112"/>
      <c r="C43" s="112"/>
      <c r="D43" s="113"/>
      <c r="E43" s="114" t="s">
        <v>298</v>
      </c>
      <c r="F43" s="115"/>
      <c r="G43" s="116"/>
      <c r="H43" s="110">
        <v>3228398</v>
      </c>
      <c r="I43" s="88"/>
      <c r="J43" s="10"/>
      <c r="K43" s="10"/>
      <c r="L43" s="10"/>
    </row>
    <row r="44" spans="1:12" ht="12.75">
      <c r="A44" s="111" t="s">
        <v>313</v>
      </c>
      <c r="B44" s="112"/>
      <c r="C44" s="112"/>
      <c r="D44" s="113"/>
      <c r="E44" s="114" t="s">
        <v>298</v>
      </c>
      <c r="F44" s="115"/>
      <c r="G44" s="116"/>
      <c r="H44" s="110">
        <v>3788717</v>
      </c>
      <c r="I44" s="88"/>
      <c r="J44" s="10"/>
      <c r="K44" s="10"/>
      <c r="L44" s="10"/>
    </row>
    <row r="45" spans="1:12" ht="12.75">
      <c r="A45" s="111" t="s">
        <v>314</v>
      </c>
      <c r="B45" s="112"/>
      <c r="C45" s="112"/>
      <c r="D45" s="113"/>
      <c r="E45" s="114" t="s">
        <v>298</v>
      </c>
      <c r="F45" s="115"/>
      <c r="G45" s="116"/>
      <c r="H45" s="110">
        <v>3672468</v>
      </c>
      <c r="I45" s="88"/>
      <c r="J45" s="10"/>
      <c r="K45" s="10"/>
      <c r="L45" s="10"/>
    </row>
    <row r="46" spans="1:12" ht="12.75">
      <c r="A46" s="111" t="s">
        <v>315</v>
      </c>
      <c r="B46" s="112"/>
      <c r="C46" s="112"/>
      <c r="D46" s="113"/>
      <c r="E46" s="114" t="s">
        <v>298</v>
      </c>
      <c r="F46" s="115"/>
      <c r="G46" s="116"/>
      <c r="H46" s="110">
        <v>3654362</v>
      </c>
      <c r="I46" s="88"/>
      <c r="J46" s="10"/>
      <c r="K46" s="10"/>
      <c r="L46" s="10"/>
    </row>
    <row r="47" spans="1:12" ht="12.75">
      <c r="A47" s="111" t="s">
        <v>316</v>
      </c>
      <c r="B47" s="112"/>
      <c r="C47" s="112"/>
      <c r="D47" s="113"/>
      <c r="E47" s="114" t="s">
        <v>298</v>
      </c>
      <c r="F47" s="115"/>
      <c r="G47" s="116"/>
      <c r="H47" s="110">
        <v>3654354</v>
      </c>
      <c r="I47" s="88"/>
      <c r="J47" s="10"/>
      <c r="K47" s="10"/>
      <c r="L47" s="10"/>
    </row>
    <row r="48" spans="1:12" ht="12.75">
      <c r="A48" s="89" t="s">
        <v>317</v>
      </c>
      <c r="B48" s="29"/>
      <c r="C48" s="29"/>
      <c r="D48" s="25"/>
      <c r="E48" s="114" t="s">
        <v>298</v>
      </c>
      <c r="F48" s="115"/>
      <c r="G48" s="116"/>
      <c r="H48" s="110">
        <v>1114328</v>
      </c>
      <c r="I48" s="88"/>
      <c r="J48" s="10"/>
      <c r="K48" s="10"/>
      <c r="L48" s="10"/>
    </row>
    <row r="49" spans="1:12" ht="12.75">
      <c r="A49" s="111" t="s">
        <v>318</v>
      </c>
      <c r="B49" s="112"/>
      <c r="C49" s="112"/>
      <c r="D49" s="113"/>
      <c r="E49" s="114" t="s">
        <v>319</v>
      </c>
      <c r="F49" s="115"/>
      <c r="G49" s="116"/>
      <c r="H49" s="110"/>
      <c r="I49" s="88"/>
      <c r="J49" s="10"/>
      <c r="K49" s="10"/>
      <c r="L49" s="10"/>
    </row>
    <row r="50" spans="1:12" ht="12.75">
      <c r="A50" s="91"/>
      <c r="B50" s="30"/>
      <c r="C50" s="30"/>
      <c r="D50" s="20"/>
      <c r="E50" s="20"/>
      <c r="F50" s="30"/>
      <c r="G50" s="20"/>
      <c r="H50" s="20"/>
      <c r="I50" s="92"/>
      <c r="J50" s="10"/>
      <c r="K50" s="10"/>
      <c r="L50" s="10"/>
    </row>
    <row r="51" spans="1:12" ht="12.75">
      <c r="A51" s="136" t="s">
        <v>232</v>
      </c>
      <c r="B51" s="162"/>
      <c r="C51" s="139"/>
      <c r="D51" s="140"/>
      <c r="E51" s="25"/>
      <c r="F51" s="151"/>
      <c r="G51" s="180"/>
      <c r="H51" s="180"/>
      <c r="I51" s="181"/>
      <c r="J51" s="10"/>
      <c r="K51" s="10"/>
      <c r="L51" s="10"/>
    </row>
    <row r="52" spans="1:12" ht="12.75">
      <c r="A52" s="90"/>
      <c r="B52" s="28"/>
      <c r="C52" s="182"/>
      <c r="D52" s="183"/>
      <c r="E52" s="16"/>
      <c r="F52" s="182"/>
      <c r="G52" s="184"/>
      <c r="H52" s="31"/>
      <c r="I52" s="93"/>
      <c r="J52" s="10"/>
      <c r="K52" s="10"/>
      <c r="L52" s="10"/>
    </row>
    <row r="53" spans="1:12" ht="12.75">
      <c r="A53" s="136" t="s">
        <v>233</v>
      </c>
      <c r="B53" s="162"/>
      <c r="C53" s="151" t="s">
        <v>320</v>
      </c>
      <c r="D53" s="185"/>
      <c r="E53" s="185"/>
      <c r="F53" s="185"/>
      <c r="G53" s="185"/>
      <c r="H53" s="185"/>
      <c r="I53" s="186"/>
      <c r="J53" s="10"/>
      <c r="K53" s="10"/>
      <c r="L53" s="10"/>
    </row>
    <row r="54" spans="1:12" ht="12.75">
      <c r="A54" s="83"/>
      <c r="B54" s="22"/>
      <c r="C54" s="21" t="s">
        <v>234</v>
      </c>
      <c r="D54" s="16"/>
      <c r="E54" s="16"/>
      <c r="F54" s="16"/>
      <c r="G54" s="16"/>
      <c r="H54" s="16"/>
      <c r="I54" s="84"/>
      <c r="J54" s="10"/>
      <c r="K54" s="10"/>
      <c r="L54" s="10"/>
    </row>
    <row r="55" spans="1:12" ht="12.75">
      <c r="A55" s="136" t="s">
        <v>235</v>
      </c>
      <c r="B55" s="162"/>
      <c r="C55" s="163" t="s">
        <v>321</v>
      </c>
      <c r="D55" s="164"/>
      <c r="E55" s="165"/>
      <c r="F55" s="16"/>
      <c r="G55" s="44" t="s">
        <v>236</v>
      </c>
      <c r="H55" s="163" t="s">
        <v>322</v>
      </c>
      <c r="I55" s="165"/>
      <c r="J55" s="10"/>
      <c r="K55" s="10"/>
      <c r="L55" s="10"/>
    </row>
    <row r="56" spans="1:12" ht="12.75">
      <c r="A56" s="83"/>
      <c r="B56" s="22"/>
      <c r="C56" s="21"/>
      <c r="D56" s="16"/>
      <c r="E56" s="16"/>
      <c r="F56" s="16"/>
      <c r="G56" s="16"/>
      <c r="H56" s="16"/>
      <c r="I56" s="84"/>
      <c r="J56" s="10"/>
      <c r="K56" s="10"/>
      <c r="L56" s="10"/>
    </row>
    <row r="57" spans="1:12" ht="12.75">
      <c r="A57" s="136" t="s">
        <v>222</v>
      </c>
      <c r="B57" s="162"/>
      <c r="C57" s="189" t="s">
        <v>323</v>
      </c>
      <c r="D57" s="164"/>
      <c r="E57" s="164"/>
      <c r="F57" s="164"/>
      <c r="G57" s="164"/>
      <c r="H57" s="164"/>
      <c r="I57" s="165"/>
      <c r="J57" s="10"/>
      <c r="K57" s="10"/>
      <c r="L57" s="10"/>
    </row>
    <row r="58" spans="1:12" ht="12.75">
      <c r="A58" s="83"/>
      <c r="B58" s="22"/>
      <c r="C58" s="16"/>
      <c r="D58" s="16"/>
      <c r="E58" s="16"/>
      <c r="F58" s="16"/>
      <c r="G58" s="16"/>
      <c r="H58" s="16"/>
      <c r="I58" s="84"/>
      <c r="J58" s="10"/>
      <c r="K58" s="10"/>
      <c r="L58" s="10"/>
    </row>
    <row r="59" spans="1:12" ht="12.75">
      <c r="A59" s="147" t="s">
        <v>237</v>
      </c>
      <c r="B59" s="148"/>
      <c r="C59" s="163" t="s">
        <v>324</v>
      </c>
      <c r="D59" s="164"/>
      <c r="E59" s="164"/>
      <c r="F59" s="164"/>
      <c r="G59" s="164"/>
      <c r="H59" s="164"/>
      <c r="I59" s="153"/>
      <c r="J59" s="10"/>
      <c r="K59" s="10"/>
      <c r="L59" s="10"/>
    </row>
    <row r="60" spans="1:12" ht="12.75">
      <c r="A60" s="94"/>
      <c r="B60" s="20"/>
      <c r="C60" s="176" t="s">
        <v>238</v>
      </c>
      <c r="D60" s="176"/>
      <c r="E60" s="176"/>
      <c r="F60" s="176"/>
      <c r="G60" s="176"/>
      <c r="H60" s="176"/>
      <c r="I60" s="95"/>
      <c r="J60" s="10"/>
      <c r="K60" s="10"/>
      <c r="L60" s="10"/>
    </row>
    <row r="61" spans="1:12" ht="12.75">
      <c r="A61" s="94"/>
      <c r="B61" s="20"/>
      <c r="C61" s="32"/>
      <c r="D61" s="32"/>
      <c r="E61" s="32"/>
      <c r="F61" s="32"/>
      <c r="G61" s="32"/>
      <c r="H61" s="32"/>
      <c r="I61" s="95"/>
      <c r="J61" s="10"/>
      <c r="K61" s="10"/>
      <c r="L61" s="10"/>
    </row>
    <row r="62" spans="1:12" ht="12.75">
      <c r="A62" s="94"/>
      <c r="B62" s="190" t="s">
        <v>239</v>
      </c>
      <c r="C62" s="191"/>
      <c r="D62" s="191"/>
      <c r="E62" s="191"/>
      <c r="F62" s="42"/>
      <c r="G62" s="42"/>
      <c r="H62" s="42"/>
      <c r="I62" s="96"/>
      <c r="J62" s="10"/>
      <c r="K62" s="10"/>
      <c r="L62" s="10"/>
    </row>
    <row r="63" spans="1:12" ht="12.75">
      <c r="A63" s="94"/>
      <c r="B63" s="192" t="s">
        <v>270</v>
      </c>
      <c r="C63" s="193"/>
      <c r="D63" s="193"/>
      <c r="E63" s="193"/>
      <c r="F63" s="193"/>
      <c r="G63" s="193"/>
      <c r="H63" s="193"/>
      <c r="I63" s="194"/>
      <c r="J63" s="10"/>
      <c r="K63" s="10"/>
      <c r="L63" s="10"/>
    </row>
    <row r="64" spans="1:12" ht="12.75">
      <c r="A64" s="94"/>
      <c r="B64" s="192" t="s">
        <v>271</v>
      </c>
      <c r="C64" s="193"/>
      <c r="D64" s="193"/>
      <c r="E64" s="193"/>
      <c r="F64" s="193"/>
      <c r="G64" s="193"/>
      <c r="H64" s="193"/>
      <c r="I64" s="96"/>
      <c r="J64" s="10"/>
      <c r="K64" s="10"/>
      <c r="L64" s="10"/>
    </row>
    <row r="65" spans="1:12" ht="12.75">
      <c r="A65" s="94"/>
      <c r="B65" s="192" t="s">
        <v>272</v>
      </c>
      <c r="C65" s="193"/>
      <c r="D65" s="193"/>
      <c r="E65" s="193"/>
      <c r="F65" s="193"/>
      <c r="G65" s="193"/>
      <c r="H65" s="193"/>
      <c r="I65" s="194"/>
      <c r="J65" s="10"/>
      <c r="K65" s="10"/>
      <c r="L65" s="10"/>
    </row>
    <row r="66" spans="1:12" ht="12.75">
      <c r="A66" s="94"/>
      <c r="B66" s="192" t="s">
        <v>273</v>
      </c>
      <c r="C66" s="193"/>
      <c r="D66" s="193"/>
      <c r="E66" s="193"/>
      <c r="F66" s="193"/>
      <c r="G66" s="193"/>
      <c r="H66" s="193"/>
      <c r="I66" s="194"/>
      <c r="J66" s="10"/>
      <c r="K66" s="10"/>
      <c r="L66" s="10"/>
    </row>
    <row r="67" spans="1:12" ht="12.75">
      <c r="A67" s="94"/>
      <c r="B67" s="97"/>
      <c r="C67" s="98"/>
      <c r="D67" s="98"/>
      <c r="E67" s="98"/>
      <c r="F67" s="98"/>
      <c r="G67" s="98"/>
      <c r="H67" s="98"/>
      <c r="I67" s="99"/>
      <c r="J67" s="10"/>
      <c r="K67" s="10"/>
      <c r="L67" s="10"/>
    </row>
    <row r="68" spans="1:12" ht="13.5" thickBot="1">
      <c r="A68" s="100" t="s">
        <v>240</v>
      </c>
      <c r="B68" s="16"/>
      <c r="C68" s="16"/>
      <c r="D68" s="16"/>
      <c r="E68" s="16"/>
      <c r="F68" s="16"/>
      <c r="G68" s="33"/>
      <c r="H68" s="34"/>
      <c r="I68" s="101"/>
      <c r="J68" s="10"/>
      <c r="K68" s="10"/>
      <c r="L68" s="10"/>
    </row>
    <row r="69" spans="1:12" ht="12.75">
      <c r="A69" s="79"/>
      <c r="B69" s="16"/>
      <c r="C69" s="16"/>
      <c r="D69" s="16"/>
      <c r="E69" s="20" t="s">
        <v>241</v>
      </c>
      <c r="F69" s="29"/>
      <c r="G69" s="177" t="s">
        <v>242</v>
      </c>
      <c r="H69" s="178"/>
      <c r="I69" s="179"/>
      <c r="J69" s="10"/>
      <c r="K69" s="10"/>
      <c r="L69" s="10"/>
    </row>
    <row r="70" spans="1:12" ht="12.75">
      <c r="A70" s="102"/>
      <c r="B70" s="103"/>
      <c r="C70" s="104"/>
      <c r="D70" s="104"/>
      <c r="E70" s="104"/>
      <c r="F70" s="104"/>
      <c r="G70" s="187"/>
      <c r="H70" s="188"/>
      <c r="I70" s="105"/>
      <c r="J70" s="10"/>
      <c r="K70" s="10"/>
      <c r="L70" s="10"/>
    </row>
  </sheetData>
  <sheetProtection/>
  <protectedRanges>
    <protectedRange sqref="E2 H2 C6:D6 C8:D8 C10:D10 C12:I12 C14:D14 F14:I14 C16:I16 C18:I18 C20:I20 C24:G24 C22:F22 C26 I26 I24" name="Range1"/>
  </protectedRanges>
  <mergeCells count="52">
    <mergeCell ref="G70:H70"/>
    <mergeCell ref="A57:B57"/>
    <mergeCell ref="C57:I57"/>
    <mergeCell ref="A59:B59"/>
    <mergeCell ref="C59:I59"/>
    <mergeCell ref="B62:E62"/>
    <mergeCell ref="B63:I63"/>
    <mergeCell ref="B64:H64"/>
    <mergeCell ref="B65:I65"/>
    <mergeCell ref="B66:I66"/>
    <mergeCell ref="A1:C1"/>
    <mergeCell ref="C60:H60"/>
    <mergeCell ref="G69:I69"/>
    <mergeCell ref="A53:B53"/>
    <mergeCell ref="A51:B51"/>
    <mergeCell ref="C51:D51"/>
    <mergeCell ref="F51:I51"/>
    <mergeCell ref="C52:D52"/>
    <mergeCell ref="F52:G52"/>
    <mergeCell ref="C53:I53"/>
    <mergeCell ref="A55:B55"/>
    <mergeCell ref="C55:E55"/>
    <mergeCell ref="H55:I55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:H4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7" r:id="rId3" display="branka.velkovski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zoomScalePageLayoutView="0" workbookViewId="0" topLeftCell="A1">
      <selection activeCell="K30" sqref="K30"/>
    </sheetView>
  </sheetViews>
  <sheetFormatPr defaultColWidth="9.140625" defaultRowHeight="12.75"/>
  <cols>
    <col min="1" max="9" width="9.140625" style="45" customWidth="1"/>
    <col min="10" max="10" width="11.8515625" style="45" customWidth="1"/>
    <col min="11" max="11" width="11.140625" style="45" customWidth="1"/>
    <col min="12" max="12" width="12.8515625" style="45" bestFit="1" customWidth="1"/>
    <col min="13" max="16384" width="9.140625" style="45" customWidth="1"/>
  </cols>
  <sheetData>
    <row r="1" spans="1:11" ht="12.75" customHeight="1">
      <c r="A1" s="232" t="s">
        <v>127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350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343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>
      <c r="A4" s="237" t="s">
        <v>39</v>
      </c>
      <c r="B4" s="238"/>
      <c r="C4" s="238"/>
      <c r="D4" s="238"/>
      <c r="E4" s="238"/>
      <c r="F4" s="238"/>
      <c r="G4" s="238"/>
      <c r="H4" s="239"/>
      <c r="I4" s="51" t="s">
        <v>243</v>
      </c>
      <c r="J4" s="52" t="s">
        <v>282</v>
      </c>
      <c r="K4" s="53" t="s">
        <v>283</v>
      </c>
    </row>
    <row r="5" spans="1:11" ht="12.75">
      <c r="A5" s="228">
        <v>1</v>
      </c>
      <c r="B5" s="228"/>
      <c r="C5" s="228"/>
      <c r="D5" s="228"/>
      <c r="E5" s="228"/>
      <c r="F5" s="228"/>
      <c r="G5" s="228"/>
      <c r="H5" s="228"/>
      <c r="I5" s="50">
        <v>2</v>
      </c>
      <c r="J5" s="49">
        <v>3</v>
      </c>
      <c r="K5" s="49">
        <v>4</v>
      </c>
    </row>
    <row r="6" spans="1:11" ht="12.7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22"/>
      <c r="I7" s="3">
        <v>1</v>
      </c>
      <c r="J7" s="6">
        <v>0</v>
      </c>
      <c r="K7" s="6">
        <v>0</v>
      </c>
    </row>
    <row r="8" spans="1:11" ht="12.75">
      <c r="A8" s="211" t="s">
        <v>10</v>
      </c>
      <c r="B8" s="212"/>
      <c r="C8" s="212"/>
      <c r="D8" s="212"/>
      <c r="E8" s="212"/>
      <c r="F8" s="212"/>
      <c r="G8" s="212"/>
      <c r="H8" s="213"/>
      <c r="I8" s="1">
        <v>2</v>
      </c>
      <c r="J8" s="46">
        <f>J9+J16+J26+J35+J39</f>
        <v>1343866876</v>
      </c>
      <c r="K8" s="46">
        <f>K9+K16+K26+K35+K39</f>
        <v>1519731755</v>
      </c>
    </row>
    <row r="9" spans="1:11" ht="12.75">
      <c r="A9" s="208" t="s">
        <v>170</v>
      </c>
      <c r="B9" s="209"/>
      <c r="C9" s="209"/>
      <c r="D9" s="209"/>
      <c r="E9" s="209"/>
      <c r="F9" s="209"/>
      <c r="G9" s="209"/>
      <c r="H9" s="210"/>
      <c r="I9" s="1">
        <v>3</v>
      </c>
      <c r="J9" s="46">
        <f>SUM(J10:J15)</f>
        <v>32699840</v>
      </c>
      <c r="K9" s="46">
        <f>SUM(K10:K15)</f>
        <v>32849945</v>
      </c>
    </row>
    <row r="10" spans="1:11" ht="12.75">
      <c r="A10" s="208" t="s">
        <v>88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10552232</v>
      </c>
      <c r="K10" s="7">
        <v>8729814</v>
      </c>
    </row>
    <row r="11" spans="1:11" ht="12.75">
      <c r="A11" s="208" t="s">
        <v>11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4599754</v>
      </c>
      <c r="K11" s="7">
        <v>5414942</v>
      </c>
    </row>
    <row r="12" spans="1:11" ht="12.75">
      <c r="A12" s="208" t="s">
        <v>89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7503528</v>
      </c>
      <c r="K12" s="7">
        <v>7505399</v>
      </c>
    </row>
    <row r="13" spans="1:11" ht="12.75">
      <c r="A13" s="208" t="s">
        <v>173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388695</v>
      </c>
      <c r="K13" s="7">
        <v>570781</v>
      </c>
    </row>
    <row r="14" spans="1:11" ht="12.75">
      <c r="A14" s="208" t="s">
        <v>174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9440954</v>
      </c>
      <c r="K14" s="7">
        <v>7519698</v>
      </c>
    </row>
    <row r="15" spans="1:11" ht="12.75">
      <c r="A15" s="208" t="s">
        <v>175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214677</v>
      </c>
      <c r="K15" s="7">
        <v>3109311</v>
      </c>
    </row>
    <row r="16" spans="1:11" ht="12.75">
      <c r="A16" s="208" t="s">
        <v>171</v>
      </c>
      <c r="B16" s="209"/>
      <c r="C16" s="209"/>
      <c r="D16" s="209"/>
      <c r="E16" s="209"/>
      <c r="F16" s="209"/>
      <c r="G16" s="209"/>
      <c r="H16" s="210"/>
      <c r="I16" s="1">
        <v>10</v>
      </c>
      <c r="J16" s="46">
        <f>SUM(J17:J25)</f>
        <v>1017220459</v>
      </c>
      <c r="K16" s="46">
        <f>SUM(K17:K25)</f>
        <v>1157095870</v>
      </c>
    </row>
    <row r="17" spans="1:11" ht="12.75">
      <c r="A17" s="208" t="s">
        <v>176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155724709</v>
      </c>
      <c r="K17" s="7">
        <v>155777747</v>
      </c>
    </row>
    <row r="18" spans="1:11" ht="12.75">
      <c r="A18" s="208" t="s">
        <v>212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375156015</v>
      </c>
      <c r="K18" s="7">
        <v>366923953</v>
      </c>
    </row>
    <row r="19" spans="1:11" ht="12.75">
      <c r="A19" s="208" t="s">
        <v>177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151759821</v>
      </c>
      <c r="K19" s="7">
        <v>155429476</v>
      </c>
    </row>
    <row r="20" spans="1:11" ht="12.75">
      <c r="A20" s="208" t="s">
        <v>21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82425019</v>
      </c>
      <c r="K20" s="7">
        <v>86807110</v>
      </c>
    </row>
    <row r="21" spans="1:11" ht="12.75">
      <c r="A21" s="208" t="s">
        <v>22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0</v>
      </c>
      <c r="K21" s="7">
        <v>0</v>
      </c>
    </row>
    <row r="22" spans="1:11" ht="12.75">
      <c r="A22" s="208" t="s">
        <v>48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7182957</v>
      </c>
      <c r="K22" s="7">
        <v>4074684</v>
      </c>
    </row>
    <row r="23" spans="1:11" ht="12.75">
      <c r="A23" s="208" t="s">
        <v>49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149478516</v>
      </c>
      <c r="K23" s="7">
        <v>293522335</v>
      </c>
    </row>
    <row r="24" spans="1:11" ht="12.75">
      <c r="A24" s="208" t="s">
        <v>50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889771</v>
      </c>
      <c r="K24" s="7">
        <v>710952</v>
      </c>
    </row>
    <row r="25" spans="1:11" ht="12.75">
      <c r="A25" s="208" t="s">
        <v>51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94603651</v>
      </c>
      <c r="K25" s="7">
        <v>93849613</v>
      </c>
    </row>
    <row r="26" spans="1:11" ht="12.75">
      <c r="A26" s="208" t="s">
        <v>155</v>
      </c>
      <c r="B26" s="209"/>
      <c r="C26" s="209"/>
      <c r="D26" s="209"/>
      <c r="E26" s="209"/>
      <c r="F26" s="209"/>
      <c r="G26" s="209"/>
      <c r="H26" s="210"/>
      <c r="I26" s="1">
        <v>20</v>
      </c>
      <c r="J26" s="46">
        <f>SUM(J27:J34)</f>
        <v>252080923</v>
      </c>
      <c r="K26" s="46">
        <f>SUM(K27:K34)</f>
        <v>294791497</v>
      </c>
    </row>
    <row r="27" spans="1:11" ht="12.75">
      <c r="A27" s="208" t="s">
        <v>52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293704</v>
      </c>
      <c r="K27" s="7">
        <v>293015</v>
      </c>
    </row>
    <row r="28" spans="1:11" ht="12.75">
      <c r="A28" s="208" t="s">
        <v>53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0</v>
      </c>
      <c r="K28" s="7">
        <v>0</v>
      </c>
    </row>
    <row r="29" spans="1:11" ht="12.75">
      <c r="A29" s="208" t="s">
        <v>54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811316</v>
      </c>
      <c r="K29" s="7">
        <v>870317</v>
      </c>
    </row>
    <row r="30" spans="1:11" ht="12.75">
      <c r="A30" s="208" t="s">
        <v>59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>
        <v>0</v>
      </c>
      <c r="K30" s="7">
        <v>0</v>
      </c>
    </row>
    <row r="31" spans="1:11" ht="12.75">
      <c r="A31" s="208" t="s">
        <v>60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4755707</v>
      </c>
      <c r="K31" s="7">
        <v>4462017</v>
      </c>
    </row>
    <row r="32" spans="1:11" ht="12.75">
      <c r="A32" s="208" t="s">
        <v>61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1461593</v>
      </c>
      <c r="K32" s="7">
        <v>992500</v>
      </c>
    </row>
    <row r="33" spans="1:11" ht="12.75">
      <c r="A33" s="208" t="s">
        <v>55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2191352</v>
      </c>
      <c r="K33" s="7">
        <v>2893215</v>
      </c>
    </row>
    <row r="34" spans="1:11" ht="12.75">
      <c r="A34" s="208" t="s">
        <v>148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>
        <v>242567251</v>
      </c>
      <c r="K34" s="7">
        <v>285280433</v>
      </c>
    </row>
    <row r="35" spans="1:11" ht="12.75">
      <c r="A35" s="208" t="s">
        <v>149</v>
      </c>
      <c r="B35" s="209"/>
      <c r="C35" s="209"/>
      <c r="D35" s="209"/>
      <c r="E35" s="209"/>
      <c r="F35" s="209"/>
      <c r="G35" s="209"/>
      <c r="H35" s="210"/>
      <c r="I35" s="1">
        <v>29</v>
      </c>
      <c r="J35" s="46">
        <f>SUM(J36:J38)</f>
        <v>41865654</v>
      </c>
      <c r="K35" s="46">
        <f>SUM(K36:K38)</f>
        <v>34994443</v>
      </c>
    </row>
    <row r="36" spans="1:11" ht="12.75">
      <c r="A36" s="208" t="s">
        <v>56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0</v>
      </c>
      <c r="K36" s="7">
        <v>0</v>
      </c>
    </row>
    <row r="37" spans="1:11" ht="12.75">
      <c r="A37" s="208" t="s">
        <v>57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32345312</v>
      </c>
      <c r="K37" s="7">
        <v>28455022</v>
      </c>
    </row>
    <row r="38" spans="1:11" ht="12.75">
      <c r="A38" s="208" t="s">
        <v>58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9520342</v>
      </c>
      <c r="K38" s="7">
        <v>6539421</v>
      </c>
    </row>
    <row r="39" spans="1:11" ht="12.75">
      <c r="A39" s="208" t="s">
        <v>150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0</v>
      </c>
      <c r="K39" s="7">
        <v>0</v>
      </c>
    </row>
    <row r="40" spans="1:11" ht="12.75">
      <c r="A40" s="211" t="s">
        <v>205</v>
      </c>
      <c r="B40" s="212"/>
      <c r="C40" s="212"/>
      <c r="D40" s="212"/>
      <c r="E40" s="212"/>
      <c r="F40" s="212"/>
      <c r="G40" s="212"/>
      <c r="H40" s="213"/>
      <c r="I40" s="1">
        <v>34</v>
      </c>
      <c r="J40" s="46">
        <f>J41+J49+J56+J64</f>
        <v>2142156894</v>
      </c>
      <c r="K40" s="46">
        <f>K41+K49+K56+K64</f>
        <v>1956369687</v>
      </c>
    </row>
    <row r="41" spans="1:11" ht="12.75">
      <c r="A41" s="208" t="s">
        <v>76</v>
      </c>
      <c r="B41" s="209"/>
      <c r="C41" s="209"/>
      <c r="D41" s="209"/>
      <c r="E41" s="209"/>
      <c r="F41" s="209"/>
      <c r="G41" s="209"/>
      <c r="H41" s="210"/>
      <c r="I41" s="1">
        <v>35</v>
      </c>
      <c r="J41" s="46">
        <f>SUM(J42:J48)</f>
        <v>512835195</v>
      </c>
      <c r="K41" s="46">
        <f>SUM(K42:K48)</f>
        <v>606856817</v>
      </c>
    </row>
    <row r="42" spans="1:11" ht="12.75">
      <c r="A42" s="208" t="s">
        <v>91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276781099</v>
      </c>
      <c r="K42" s="7">
        <v>253073444</v>
      </c>
    </row>
    <row r="43" spans="1:11" ht="12.75">
      <c r="A43" s="208" t="s">
        <v>92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134863472</v>
      </c>
      <c r="K43" s="7">
        <v>209329327</v>
      </c>
    </row>
    <row r="44" spans="1:11" ht="12.75">
      <c r="A44" s="208" t="s">
        <v>62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60704804</v>
      </c>
      <c r="K44" s="7">
        <v>77509483</v>
      </c>
    </row>
    <row r="45" spans="1:11" ht="12.75">
      <c r="A45" s="208" t="s">
        <v>63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13717172</v>
      </c>
      <c r="K45" s="7">
        <v>19959289</v>
      </c>
    </row>
    <row r="46" spans="1:11" ht="12.75">
      <c r="A46" s="208" t="s">
        <v>64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25856601</v>
      </c>
      <c r="K46" s="7">
        <v>46985274</v>
      </c>
    </row>
    <row r="47" spans="1:11" ht="12.75">
      <c r="A47" s="208" t="s">
        <v>65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912047</v>
      </c>
      <c r="K47" s="7">
        <v>0</v>
      </c>
    </row>
    <row r="48" spans="1:11" ht="12.75">
      <c r="A48" s="208" t="s">
        <v>66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0</v>
      </c>
      <c r="K48" s="7">
        <v>0</v>
      </c>
    </row>
    <row r="49" spans="1:11" ht="12.75">
      <c r="A49" s="208" t="s">
        <v>77</v>
      </c>
      <c r="B49" s="209"/>
      <c r="C49" s="209"/>
      <c r="D49" s="209"/>
      <c r="E49" s="209"/>
      <c r="F49" s="209"/>
      <c r="G49" s="209"/>
      <c r="H49" s="210"/>
      <c r="I49" s="1">
        <v>43</v>
      </c>
      <c r="J49" s="46">
        <f>SUM(J50:J55)</f>
        <v>932931301</v>
      </c>
      <c r="K49" s="46">
        <f>SUM(K50:K55)</f>
        <v>842864336</v>
      </c>
    </row>
    <row r="50" spans="1:11" ht="12.75">
      <c r="A50" s="208" t="s">
        <v>165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19467234</v>
      </c>
      <c r="K50" s="7">
        <v>6703129</v>
      </c>
    </row>
    <row r="51" spans="1:11" ht="12.75">
      <c r="A51" s="208" t="s">
        <v>166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816588398</v>
      </c>
      <c r="K51" s="7">
        <v>781567428</v>
      </c>
    </row>
    <row r="52" spans="1:11" ht="12.75">
      <c r="A52" s="208" t="s">
        <v>167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0</v>
      </c>
      <c r="K52" s="7">
        <v>0</v>
      </c>
    </row>
    <row r="53" spans="1:11" ht="12.75">
      <c r="A53" s="208" t="s">
        <v>168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1321053</v>
      </c>
      <c r="K53" s="7">
        <v>1666351</v>
      </c>
    </row>
    <row r="54" spans="1:11" ht="12.75">
      <c r="A54" s="208" t="s">
        <v>7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43757812</v>
      </c>
      <c r="K54" s="7">
        <v>23317675</v>
      </c>
    </row>
    <row r="55" spans="1:11" ht="12.75">
      <c r="A55" s="208" t="s">
        <v>8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51796804</v>
      </c>
      <c r="K55" s="7">
        <v>29609753</v>
      </c>
    </row>
    <row r="56" spans="1:11" ht="12.75">
      <c r="A56" s="208" t="s">
        <v>78</v>
      </c>
      <c r="B56" s="209"/>
      <c r="C56" s="209"/>
      <c r="D56" s="209"/>
      <c r="E56" s="209"/>
      <c r="F56" s="209"/>
      <c r="G56" s="209"/>
      <c r="H56" s="210"/>
      <c r="I56" s="1">
        <v>50</v>
      </c>
      <c r="J56" s="46">
        <f>SUM(J57:J63)</f>
        <v>376970323</v>
      </c>
      <c r="K56" s="46">
        <f>SUM(K57:K63)</f>
        <v>252623956</v>
      </c>
    </row>
    <row r="57" spans="1:11" ht="12.75">
      <c r="A57" s="208" t="s">
        <v>52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>
        <v>0</v>
      </c>
      <c r="K57" s="7">
        <v>0</v>
      </c>
    </row>
    <row r="58" spans="1:11" ht="12.75">
      <c r="A58" s="208" t="s">
        <v>53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0</v>
      </c>
      <c r="K58" s="7">
        <v>0</v>
      </c>
    </row>
    <row r="59" spans="1:11" ht="12.75">
      <c r="A59" s="208" t="s">
        <v>207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>
        <v>0</v>
      </c>
      <c r="K59" s="7">
        <v>0</v>
      </c>
    </row>
    <row r="60" spans="1:11" ht="12.75">
      <c r="A60" s="208" t="s">
        <v>59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0</v>
      </c>
      <c r="K60" s="7">
        <v>0</v>
      </c>
    </row>
    <row r="61" spans="1:11" ht="12.75">
      <c r="A61" s="208" t="s">
        <v>60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0</v>
      </c>
      <c r="K61" s="7">
        <v>0</v>
      </c>
    </row>
    <row r="62" spans="1:11" ht="12.75">
      <c r="A62" s="208" t="s">
        <v>61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376970323</v>
      </c>
      <c r="K62" s="7">
        <v>252588241</v>
      </c>
    </row>
    <row r="63" spans="1:11" ht="12.75">
      <c r="A63" s="208" t="s">
        <v>31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0</v>
      </c>
      <c r="K63" s="7">
        <v>35715</v>
      </c>
    </row>
    <row r="64" spans="1:11" ht="12.75">
      <c r="A64" s="208" t="s">
        <v>172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319420075</v>
      </c>
      <c r="K64" s="7">
        <v>254024578</v>
      </c>
    </row>
    <row r="65" spans="1:11" ht="12.75">
      <c r="A65" s="211" t="s">
        <v>36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9711305</v>
      </c>
      <c r="K65" s="7">
        <v>20192104</v>
      </c>
    </row>
    <row r="66" spans="1:11" ht="12.75">
      <c r="A66" s="211" t="s">
        <v>206</v>
      </c>
      <c r="B66" s="212"/>
      <c r="C66" s="212"/>
      <c r="D66" s="212"/>
      <c r="E66" s="212"/>
      <c r="F66" s="212"/>
      <c r="G66" s="212"/>
      <c r="H66" s="213"/>
      <c r="I66" s="1">
        <v>60</v>
      </c>
      <c r="J66" s="46">
        <f>J7+J8+J40+J65</f>
        <v>3495735075</v>
      </c>
      <c r="K66" s="46">
        <f>K7+K8+K40+K65</f>
        <v>3496293546</v>
      </c>
    </row>
    <row r="67" spans="1:11" ht="12.75">
      <c r="A67" s="223" t="s">
        <v>67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>
        <v>2212151466</v>
      </c>
      <c r="K67" s="8">
        <v>2074059355</v>
      </c>
    </row>
    <row r="68" spans="1:11" ht="12.75">
      <c r="A68" s="200" t="s">
        <v>38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ht="12.75">
      <c r="A69" s="204" t="s">
        <v>156</v>
      </c>
      <c r="B69" s="205"/>
      <c r="C69" s="205"/>
      <c r="D69" s="205"/>
      <c r="E69" s="205"/>
      <c r="F69" s="205"/>
      <c r="G69" s="205"/>
      <c r="H69" s="222"/>
      <c r="I69" s="3">
        <v>62</v>
      </c>
      <c r="J69" s="47">
        <f>J70+J71+J72+J78+J79+J82+J85</f>
        <v>1937208827</v>
      </c>
      <c r="K69" s="47">
        <f>K70+K71+K72+K78+K79+K82+K85</f>
        <v>1999543277</v>
      </c>
    </row>
    <row r="70" spans="1:11" ht="12.75">
      <c r="A70" s="208" t="s">
        <v>115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1028847600</v>
      </c>
      <c r="K70" s="7">
        <v>1028847600</v>
      </c>
    </row>
    <row r="71" spans="1:11" ht="12.75">
      <c r="A71" s="208" t="s">
        <v>116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719579</v>
      </c>
      <c r="K71" s="7">
        <v>719579</v>
      </c>
    </row>
    <row r="72" spans="1:11" ht="12.75">
      <c r="A72" s="208" t="s">
        <v>117</v>
      </c>
      <c r="B72" s="209"/>
      <c r="C72" s="209"/>
      <c r="D72" s="209"/>
      <c r="E72" s="209"/>
      <c r="F72" s="209"/>
      <c r="G72" s="209"/>
      <c r="H72" s="210"/>
      <c r="I72" s="1">
        <v>65</v>
      </c>
      <c r="J72" s="46">
        <f>J73+J74-J75+J76+J77</f>
        <v>243156817</v>
      </c>
      <c r="K72" s="46">
        <f>K73+K74-K75+K76+K77</f>
        <v>307840476</v>
      </c>
    </row>
    <row r="73" spans="1:11" ht="12.75">
      <c r="A73" s="208" t="s">
        <v>118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17762375</v>
      </c>
      <c r="K73" s="7">
        <v>22447018</v>
      </c>
    </row>
    <row r="74" spans="1:11" ht="12.75">
      <c r="A74" s="208" t="s">
        <v>119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3845600</v>
      </c>
      <c r="K74" s="7">
        <v>4129200</v>
      </c>
    </row>
    <row r="75" spans="1:11" ht="12.75">
      <c r="A75" s="208" t="s">
        <v>107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3845600</v>
      </c>
      <c r="K75" s="7">
        <v>4129200</v>
      </c>
    </row>
    <row r="76" spans="1:11" ht="12.75">
      <c r="A76" s="208" t="s">
        <v>108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146257985</v>
      </c>
      <c r="K76" s="7">
        <v>185426458</v>
      </c>
    </row>
    <row r="77" spans="1:11" ht="12.75">
      <c r="A77" s="208" t="s">
        <v>109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79136457</v>
      </c>
      <c r="K77" s="7">
        <v>99967000</v>
      </c>
    </row>
    <row r="78" spans="1:11" ht="12.75">
      <c r="A78" s="208" t="s">
        <v>110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0</v>
      </c>
      <c r="K78" s="7">
        <v>0</v>
      </c>
    </row>
    <row r="79" spans="1:11" ht="12.75">
      <c r="A79" s="208" t="s">
        <v>203</v>
      </c>
      <c r="B79" s="209"/>
      <c r="C79" s="209"/>
      <c r="D79" s="209"/>
      <c r="E79" s="209"/>
      <c r="F79" s="209"/>
      <c r="G79" s="209"/>
      <c r="H79" s="210"/>
      <c r="I79" s="1">
        <v>72</v>
      </c>
      <c r="J79" s="46">
        <f>J80-J81</f>
        <v>277566082</v>
      </c>
      <c r="K79" s="46">
        <f>K80-K81</f>
        <v>346250994</v>
      </c>
    </row>
    <row r="80" spans="1:11" ht="12.75">
      <c r="A80" s="219" t="s">
        <v>139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277566082</v>
      </c>
      <c r="K80" s="7">
        <v>346250994</v>
      </c>
    </row>
    <row r="81" spans="1:11" ht="12.75">
      <c r="A81" s="219" t="s">
        <v>140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>
        <v>0</v>
      </c>
      <c r="K81" s="7">
        <v>0</v>
      </c>
    </row>
    <row r="82" spans="1:11" ht="12.75">
      <c r="A82" s="208" t="s">
        <v>204</v>
      </c>
      <c r="B82" s="209"/>
      <c r="C82" s="209"/>
      <c r="D82" s="209"/>
      <c r="E82" s="209"/>
      <c r="F82" s="209"/>
      <c r="G82" s="209"/>
      <c r="H82" s="210"/>
      <c r="I82" s="1">
        <v>75</v>
      </c>
      <c r="J82" s="46">
        <f>J83-J84</f>
        <v>162441709</v>
      </c>
      <c r="K82" s="46">
        <f>K83-K84</f>
        <v>89431244</v>
      </c>
    </row>
    <row r="83" spans="1:11" ht="12.75">
      <c r="A83" s="219" t="s">
        <v>141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162441709</v>
      </c>
      <c r="K83" s="7">
        <v>89431244</v>
      </c>
    </row>
    <row r="84" spans="1:11" ht="12.75">
      <c r="A84" s="219" t="s">
        <v>142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>
        <v>0</v>
      </c>
      <c r="K84" s="7">
        <v>0</v>
      </c>
    </row>
    <row r="85" spans="1:11" ht="12.75">
      <c r="A85" s="208" t="s">
        <v>143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224477040</v>
      </c>
      <c r="K85" s="7">
        <v>226453384</v>
      </c>
    </row>
    <row r="86" spans="1:11" ht="12.75">
      <c r="A86" s="211" t="s">
        <v>13</v>
      </c>
      <c r="B86" s="212"/>
      <c r="C86" s="212"/>
      <c r="D86" s="212"/>
      <c r="E86" s="212"/>
      <c r="F86" s="212"/>
      <c r="G86" s="212"/>
      <c r="H86" s="213"/>
      <c r="I86" s="1">
        <v>79</v>
      </c>
      <c r="J86" s="46">
        <f>SUM(J87:J89)</f>
        <v>508233506</v>
      </c>
      <c r="K86" s="46">
        <f>SUM(K87:K89)</f>
        <v>460862716</v>
      </c>
    </row>
    <row r="87" spans="1:11" ht="12.75">
      <c r="A87" s="208" t="s">
        <v>103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21809747</v>
      </c>
      <c r="K87" s="7">
        <v>10778918</v>
      </c>
    </row>
    <row r="88" spans="1:11" ht="12.75">
      <c r="A88" s="208" t="s">
        <v>104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0</v>
      </c>
      <c r="K88" s="7">
        <v>0</v>
      </c>
    </row>
    <row r="89" spans="1:11" ht="12.75">
      <c r="A89" s="208" t="s">
        <v>105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486423759</v>
      </c>
      <c r="K89" s="7">
        <v>450083798</v>
      </c>
    </row>
    <row r="90" spans="1:11" ht="12.75">
      <c r="A90" s="211" t="s">
        <v>14</v>
      </c>
      <c r="B90" s="212"/>
      <c r="C90" s="212"/>
      <c r="D90" s="212"/>
      <c r="E90" s="212"/>
      <c r="F90" s="212"/>
      <c r="G90" s="212"/>
      <c r="H90" s="213"/>
      <c r="I90" s="1">
        <v>83</v>
      </c>
      <c r="J90" s="46">
        <f>SUM(J91:J99)</f>
        <v>120208139</v>
      </c>
      <c r="K90" s="46">
        <f>SUM(K91:K99)</f>
        <v>242513348</v>
      </c>
    </row>
    <row r="91" spans="1:11" ht="12.75">
      <c r="A91" s="208" t="s">
        <v>106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0</v>
      </c>
      <c r="K91" s="7">
        <v>0</v>
      </c>
    </row>
    <row r="92" spans="1:11" ht="12.75">
      <c r="A92" s="208" t="s">
        <v>208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1020000</v>
      </c>
      <c r="K92" s="7">
        <v>1020000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119188139</v>
      </c>
      <c r="K93" s="7">
        <v>241175886</v>
      </c>
    </row>
    <row r="94" spans="1:11" ht="12.75">
      <c r="A94" s="208" t="s">
        <v>209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0</v>
      </c>
      <c r="K94" s="7">
        <v>0</v>
      </c>
    </row>
    <row r="95" spans="1:11" ht="12.75">
      <c r="A95" s="208" t="s">
        <v>210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0</v>
      </c>
      <c r="K95" s="7">
        <v>0</v>
      </c>
    </row>
    <row r="96" spans="1:11" ht="12.75">
      <c r="A96" s="208" t="s">
        <v>211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0</v>
      </c>
      <c r="K96" s="7">
        <v>0</v>
      </c>
    </row>
    <row r="97" spans="1:11" ht="12.75">
      <c r="A97" s="208" t="s">
        <v>70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0</v>
      </c>
      <c r="K97" s="7">
        <v>0</v>
      </c>
    </row>
    <row r="98" spans="1:11" ht="12.75">
      <c r="A98" s="208" t="s">
        <v>68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0</v>
      </c>
      <c r="K98" s="7">
        <v>317462</v>
      </c>
    </row>
    <row r="99" spans="1:11" ht="12.75">
      <c r="A99" s="208" t="s">
        <v>69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0</v>
      </c>
      <c r="K99" s="7">
        <v>0</v>
      </c>
    </row>
    <row r="100" spans="1:11" ht="12.75">
      <c r="A100" s="211" t="s">
        <v>15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46">
        <f>SUM(J101:J112)</f>
        <v>832473375</v>
      </c>
      <c r="K100" s="46">
        <f>SUM(K101:K112)</f>
        <v>699774147</v>
      </c>
    </row>
    <row r="101" spans="1:11" ht="12.75">
      <c r="A101" s="208" t="s">
        <v>106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6899329</v>
      </c>
      <c r="K101" s="7">
        <v>5753967</v>
      </c>
    </row>
    <row r="102" spans="1:11" ht="12.75">
      <c r="A102" s="208" t="s">
        <v>208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680000</v>
      </c>
      <c r="K102" s="7">
        <v>510000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135938301</v>
      </c>
      <c r="K103" s="7">
        <v>82319085</v>
      </c>
    </row>
    <row r="104" spans="1:11" ht="12.75">
      <c r="A104" s="208" t="s">
        <v>209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202109680</v>
      </c>
      <c r="K104" s="7">
        <v>159639589</v>
      </c>
    </row>
    <row r="105" spans="1:11" ht="12.75">
      <c r="A105" s="208" t="s">
        <v>210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403671321</v>
      </c>
      <c r="K105" s="7">
        <v>368524015</v>
      </c>
    </row>
    <row r="106" spans="1:11" ht="12.75">
      <c r="A106" s="208" t="s">
        <v>211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0</v>
      </c>
      <c r="K106" s="7">
        <v>0</v>
      </c>
    </row>
    <row r="107" spans="1:11" ht="12.75">
      <c r="A107" s="208" t="s">
        <v>70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0</v>
      </c>
      <c r="K107" s="7">
        <v>0</v>
      </c>
    </row>
    <row r="108" spans="1:11" ht="12.75">
      <c r="A108" s="208" t="s">
        <v>71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30874515</v>
      </c>
      <c r="K108" s="7">
        <v>29578876</v>
      </c>
    </row>
    <row r="109" spans="1:11" ht="12.75">
      <c r="A109" s="208" t="s">
        <v>72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42141361</v>
      </c>
      <c r="K109" s="7">
        <v>26654217</v>
      </c>
    </row>
    <row r="110" spans="1:11" ht="12.75">
      <c r="A110" s="208" t="s">
        <v>75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234805</v>
      </c>
      <c r="K110" s="7">
        <v>300901</v>
      </c>
    </row>
    <row r="111" spans="1:11" ht="12.75">
      <c r="A111" s="208" t="s">
        <v>73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>
        <v>0</v>
      </c>
      <c r="K111" s="7">
        <v>0</v>
      </c>
    </row>
    <row r="112" spans="1:11" ht="12.75">
      <c r="A112" s="208" t="s">
        <v>74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9924063</v>
      </c>
      <c r="K112" s="7">
        <v>26493497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97611228</v>
      </c>
      <c r="K113" s="7">
        <v>93600058</v>
      </c>
    </row>
    <row r="114" spans="1:11" ht="12.75">
      <c r="A114" s="211" t="s">
        <v>19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46">
        <f>J69+J86+J90+J100+J113</f>
        <v>3495735075</v>
      </c>
      <c r="K114" s="46">
        <f>K69+K86+K90+K100+K113</f>
        <v>3496293546</v>
      </c>
    </row>
    <row r="115" spans="1:11" ht="12.75">
      <c r="A115" s="197" t="s">
        <v>37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>
        <v>2212151466</v>
      </c>
      <c r="K115" s="8">
        <v>2074059355</v>
      </c>
    </row>
    <row r="116" spans="1:11" ht="12.75">
      <c r="A116" s="200" t="s">
        <v>274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151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5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1712731787</v>
      </c>
      <c r="K118" s="7">
        <v>1773089893</v>
      </c>
    </row>
    <row r="119" spans="1:12" ht="12.75">
      <c r="A119" s="214" t="s">
        <v>6</v>
      </c>
      <c r="B119" s="215"/>
      <c r="C119" s="215"/>
      <c r="D119" s="215"/>
      <c r="E119" s="215"/>
      <c r="F119" s="215"/>
      <c r="G119" s="215"/>
      <c r="H119" s="216"/>
      <c r="I119" s="4">
        <v>110</v>
      </c>
      <c r="J119" s="8">
        <v>224477040</v>
      </c>
      <c r="K119" s="8">
        <v>226453384</v>
      </c>
      <c r="L119" s="118"/>
    </row>
    <row r="120" spans="1:12" ht="12.75">
      <c r="A120" s="217" t="s">
        <v>275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118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110" zoomScaleSheetLayoutView="110" zoomScalePageLayoutView="0" workbookViewId="0" topLeftCell="A40">
      <selection activeCell="M72" sqref="M72"/>
    </sheetView>
  </sheetViews>
  <sheetFormatPr defaultColWidth="9.140625" defaultRowHeight="12.75"/>
  <cols>
    <col min="1" max="1" width="0.5625" style="45" customWidth="1"/>
    <col min="2" max="7" width="9.140625" style="45" customWidth="1"/>
    <col min="8" max="8" width="0.13671875" style="45" customWidth="1"/>
    <col min="9" max="9" width="9.140625" style="45" customWidth="1"/>
    <col min="10" max="10" width="12.57421875" style="45" customWidth="1"/>
    <col min="11" max="11" width="13.57421875" style="45" customWidth="1"/>
    <col min="12" max="12" width="15.57421875" style="45" customWidth="1"/>
    <col min="13" max="13" width="13.28125" style="45" customWidth="1"/>
    <col min="14" max="16384" width="9.140625" style="45" customWidth="1"/>
  </cols>
  <sheetData>
    <row r="1" spans="1:13" ht="12.75" customHeight="1">
      <c r="A1" s="232" t="s">
        <v>128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40" t="s">
        <v>349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54" t="s">
        <v>344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5" t="s">
        <v>39</v>
      </c>
      <c r="B4" s="255"/>
      <c r="C4" s="255"/>
      <c r="D4" s="255"/>
      <c r="E4" s="255"/>
      <c r="F4" s="255"/>
      <c r="G4" s="255"/>
      <c r="H4" s="255"/>
      <c r="I4" s="51" t="s">
        <v>244</v>
      </c>
      <c r="J4" s="256" t="s">
        <v>282</v>
      </c>
      <c r="K4" s="256"/>
      <c r="L4" s="256" t="s">
        <v>283</v>
      </c>
      <c r="M4" s="256"/>
    </row>
    <row r="5" spans="1:13" ht="12.75">
      <c r="A5" s="255"/>
      <c r="B5" s="255"/>
      <c r="C5" s="255"/>
      <c r="D5" s="255"/>
      <c r="E5" s="255"/>
      <c r="F5" s="255"/>
      <c r="G5" s="255"/>
      <c r="H5" s="255"/>
      <c r="I5" s="51"/>
      <c r="J5" s="53" t="s">
        <v>278</v>
      </c>
      <c r="K5" s="53" t="s">
        <v>279</v>
      </c>
      <c r="L5" s="53" t="s">
        <v>278</v>
      </c>
      <c r="M5" s="53" t="s">
        <v>279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04" t="s">
        <v>20</v>
      </c>
      <c r="B7" s="205"/>
      <c r="C7" s="205"/>
      <c r="D7" s="205"/>
      <c r="E7" s="205"/>
      <c r="F7" s="205"/>
      <c r="G7" s="205"/>
      <c r="H7" s="222"/>
      <c r="I7" s="3">
        <v>111</v>
      </c>
      <c r="J7" s="47">
        <f>SUM(J8:J9)</f>
        <v>1699769763</v>
      </c>
      <c r="K7" s="47">
        <f>SUM(K8:K9)</f>
        <v>568678479</v>
      </c>
      <c r="L7" s="47">
        <f>SUM(L8:L9)</f>
        <v>1834651532</v>
      </c>
      <c r="M7" s="47">
        <f>SUM(M8:M9)</f>
        <v>679003888</v>
      </c>
    </row>
    <row r="8" spans="1:13" ht="12.75">
      <c r="A8" s="211" t="s">
        <v>126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1643132975</v>
      </c>
      <c r="K8" s="7">
        <v>548276351</v>
      </c>
      <c r="L8" s="7">
        <v>1695599555</v>
      </c>
      <c r="M8" s="7">
        <v>589456546</v>
      </c>
    </row>
    <row r="9" spans="1:13" ht="12.75">
      <c r="A9" s="211" t="s">
        <v>79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56636788</v>
      </c>
      <c r="K9" s="7">
        <v>20402128</v>
      </c>
      <c r="L9" s="7">
        <v>139051977</v>
      </c>
      <c r="M9" s="7">
        <v>89547342</v>
      </c>
    </row>
    <row r="10" spans="1:13" ht="12.75">
      <c r="A10" s="211" t="s">
        <v>9</v>
      </c>
      <c r="B10" s="212"/>
      <c r="C10" s="212"/>
      <c r="D10" s="212"/>
      <c r="E10" s="212"/>
      <c r="F10" s="212"/>
      <c r="G10" s="212"/>
      <c r="H10" s="213"/>
      <c r="I10" s="1">
        <v>114</v>
      </c>
      <c r="J10" s="46">
        <f>J11+J12+J16+J20+J21+J22+J25+J26</f>
        <v>1662775303</v>
      </c>
      <c r="K10" s="46">
        <f>K11+K12+K16+K20+K21+K22+K25+K26</f>
        <v>559026009</v>
      </c>
      <c r="L10" s="46">
        <f>L11+L12+L16+L20+L21+L22+L25+L26</f>
        <v>1761556065</v>
      </c>
      <c r="M10" s="46">
        <f>M11+M12+M16+M20+M21+M22+M25+M26</f>
        <v>649413921</v>
      </c>
    </row>
    <row r="11" spans="1:13" ht="12.75">
      <c r="A11" s="211" t="s">
        <v>80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-16788626</v>
      </c>
      <c r="K11" s="7">
        <v>12631124</v>
      </c>
      <c r="L11" s="7">
        <v>-95017784</v>
      </c>
      <c r="M11" s="7">
        <v>-1077989</v>
      </c>
    </row>
    <row r="12" spans="1:13" ht="12.75">
      <c r="A12" s="211" t="s">
        <v>16</v>
      </c>
      <c r="B12" s="212"/>
      <c r="C12" s="212"/>
      <c r="D12" s="212"/>
      <c r="E12" s="212"/>
      <c r="F12" s="212"/>
      <c r="G12" s="212"/>
      <c r="H12" s="213"/>
      <c r="I12" s="1">
        <v>116</v>
      </c>
      <c r="J12" s="46">
        <f>SUM(J13:J15)</f>
        <v>1091593138</v>
      </c>
      <c r="K12" s="46">
        <f>SUM(K13:K15)</f>
        <v>366220605</v>
      </c>
      <c r="L12" s="46">
        <f>SUM(L13:L15)</f>
        <v>1223111865</v>
      </c>
      <c r="M12" s="46">
        <f>SUM(M13:M15)</f>
        <v>410253326</v>
      </c>
    </row>
    <row r="13" spans="1:13" ht="12.75">
      <c r="A13" s="208" t="s">
        <v>120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836008378</v>
      </c>
      <c r="K13" s="7">
        <v>274520800</v>
      </c>
      <c r="L13" s="7">
        <v>973575334</v>
      </c>
      <c r="M13" s="7">
        <v>312091994</v>
      </c>
    </row>
    <row r="14" spans="1:13" ht="12.75">
      <c r="A14" s="208" t="s">
        <v>121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81746603</v>
      </c>
      <c r="K14" s="7">
        <v>29736501</v>
      </c>
      <c r="L14" s="7">
        <v>79784934</v>
      </c>
      <c r="M14" s="7">
        <v>34006565</v>
      </c>
    </row>
    <row r="15" spans="1:13" ht="12.75">
      <c r="A15" s="208" t="s">
        <v>41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173838157</v>
      </c>
      <c r="K15" s="7">
        <v>61963304</v>
      </c>
      <c r="L15" s="7">
        <v>169751597</v>
      </c>
      <c r="M15" s="7">
        <v>64154767</v>
      </c>
    </row>
    <row r="16" spans="1:13" ht="12.75">
      <c r="A16" s="211" t="s">
        <v>17</v>
      </c>
      <c r="B16" s="212"/>
      <c r="C16" s="212"/>
      <c r="D16" s="212"/>
      <c r="E16" s="212"/>
      <c r="F16" s="212"/>
      <c r="G16" s="212"/>
      <c r="H16" s="213"/>
      <c r="I16" s="1">
        <v>120</v>
      </c>
      <c r="J16" s="46">
        <f>SUM(J17:J19)</f>
        <v>334834281</v>
      </c>
      <c r="K16" s="46">
        <f>SUM(K17:K19)</f>
        <v>102891463</v>
      </c>
      <c r="L16" s="46">
        <f>SUM(L17:L19)</f>
        <v>334584903</v>
      </c>
      <c r="M16" s="46">
        <f>SUM(M17:M19)</f>
        <v>110584928</v>
      </c>
    </row>
    <row r="17" spans="1:13" ht="12.75">
      <c r="A17" s="208" t="s">
        <v>42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190995161</v>
      </c>
      <c r="K17" s="7">
        <v>58299141</v>
      </c>
      <c r="L17" s="7">
        <v>190730383</v>
      </c>
      <c r="M17" s="7">
        <v>63643514</v>
      </c>
    </row>
    <row r="18" spans="1:13" ht="12.75">
      <c r="A18" s="208" t="s">
        <v>43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101498274</v>
      </c>
      <c r="K18" s="7">
        <v>30017311</v>
      </c>
      <c r="L18" s="7">
        <v>100384634</v>
      </c>
      <c r="M18" s="7">
        <v>32512431</v>
      </c>
    </row>
    <row r="19" spans="1:13" ht="12.75">
      <c r="A19" s="208" t="s">
        <v>44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42340846</v>
      </c>
      <c r="K19" s="7">
        <v>14575011</v>
      </c>
      <c r="L19" s="7">
        <v>43469886</v>
      </c>
      <c r="M19" s="7">
        <v>14428983</v>
      </c>
    </row>
    <row r="20" spans="1:13" ht="12.75">
      <c r="A20" s="211" t="s">
        <v>81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56990425</v>
      </c>
      <c r="K20" s="7">
        <v>18929635</v>
      </c>
      <c r="L20" s="7">
        <v>52183096</v>
      </c>
      <c r="M20" s="7">
        <v>17425277</v>
      </c>
    </row>
    <row r="21" spans="1:13" ht="12.75">
      <c r="A21" s="211" t="s">
        <v>82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144655914</v>
      </c>
      <c r="K21" s="7">
        <v>50645775</v>
      </c>
      <c r="L21" s="7">
        <v>143730414</v>
      </c>
      <c r="M21" s="7">
        <v>46555031</v>
      </c>
    </row>
    <row r="22" spans="1:13" ht="12.75">
      <c r="A22" s="211" t="s">
        <v>18</v>
      </c>
      <c r="B22" s="212"/>
      <c r="C22" s="212"/>
      <c r="D22" s="212"/>
      <c r="E22" s="212"/>
      <c r="F22" s="212"/>
      <c r="G22" s="212"/>
      <c r="H22" s="213"/>
      <c r="I22" s="1">
        <v>126</v>
      </c>
      <c r="J22" s="46">
        <f>SUM(J23:J24)</f>
        <v>3292793</v>
      </c>
      <c r="K22" s="46">
        <f>SUM(K23:K24)</f>
        <v>1022613</v>
      </c>
      <c r="L22" s="46">
        <f>SUM(L23:L24)</f>
        <v>64431442</v>
      </c>
      <c r="M22" s="46">
        <f>SUM(M23:M24)</f>
        <v>55089420</v>
      </c>
    </row>
    <row r="23" spans="1:13" ht="12.75">
      <c r="A23" s="208" t="s">
        <v>111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8" t="s">
        <v>112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3292793</v>
      </c>
      <c r="K24" s="7">
        <v>1022613</v>
      </c>
      <c r="L24" s="7">
        <v>64431442</v>
      </c>
      <c r="M24" s="7">
        <v>55089420</v>
      </c>
    </row>
    <row r="25" spans="1:13" ht="12.75">
      <c r="A25" s="211" t="s">
        <v>83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>
        <v>43899284</v>
      </c>
      <c r="K25" s="7">
        <v>5166195</v>
      </c>
      <c r="L25" s="7">
        <v>21175138</v>
      </c>
      <c r="M25" s="7">
        <v>7874090</v>
      </c>
    </row>
    <row r="26" spans="1:13" ht="12.75">
      <c r="A26" s="211" t="s">
        <v>35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4298094</v>
      </c>
      <c r="K26" s="7">
        <v>1518599</v>
      </c>
      <c r="L26" s="7">
        <v>17356991</v>
      </c>
      <c r="M26" s="7">
        <v>2709838</v>
      </c>
    </row>
    <row r="27" spans="1:13" ht="12.75">
      <c r="A27" s="211" t="s">
        <v>178</v>
      </c>
      <c r="B27" s="212"/>
      <c r="C27" s="212"/>
      <c r="D27" s="212"/>
      <c r="E27" s="212"/>
      <c r="F27" s="212"/>
      <c r="G27" s="212"/>
      <c r="H27" s="213"/>
      <c r="I27" s="1">
        <v>131</v>
      </c>
      <c r="J27" s="46">
        <f>J28+J29+J30+J31+J32</f>
        <v>57493975</v>
      </c>
      <c r="K27" s="46">
        <f>SUM(K28:K32)</f>
        <v>21978063</v>
      </c>
      <c r="L27" s="46">
        <f>L28+L29+L30+L31+L32</f>
        <v>38539931</v>
      </c>
      <c r="M27" s="46">
        <f>SUM(M28:M32)</f>
        <v>16174597</v>
      </c>
    </row>
    <row r="28" spans="1:13" ht="24" customHeight="1">
      <c r="A28" s="211" t="s">
        <v>192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>
        <v>1322412</v>
      </c>
      <c r="K28" s="7">
        <v>369898</v>
      </c>
      <c r="L28" s="7">
        <v>676210</v>
      </c>
      <c r="M28" s="7">
        <v>296426</v>
      </c>
    </row>
    <row r="29" spans="1:13" ht="24" customHeight="1">
      <c r="A29" s="211" t="s">
        <v>129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53515959</v>
      </c>
      <c r="K29" s="7">
        <v>19755477</v>
      </c>
      <c r="L29" s="7">
        <v>35872925</v>
      </c>
      <c r="M29" s="7">
        <v>15303915</v>
      </c>
    </row>
    <row r="30" spans="1:13" ht="12.75">
      <c r="A30" s="211" t="s">
        <v>113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1" t="s">
        <v>188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>
        <v>0</v>
      </c>
      <c r="K31" s="7">
        <v>0</v>
      </c>
      <c r="L31" s="7">
        <v>121717</v>
      </c>
      <c r="M31" s="7">
        <v>64481</v>
      </c>
    </row>
    <row r="32" spans="1:13" ht="12.75">
      <c r="A32" s="211" t="s">
        <v>114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>
        <v>2655604</v>
      </c>
      <c r="K32" s="7">
        <v>1852688</v>
      </c>
      <c r="L32" s="7">
        <v>1869079</v>
      </c>
      <c r="M32" s="7">
        <v>509775</v>
      </c>
    </row>
    <row r="33" spans="1:13" ht="12.75">
      <c r="A33" s="211" t="s">
        <v>179</v>
      </c>
      <c r="B33" s="212"/>
      <c r="C33" s="212"/>
      <c r="D33" s="212"/>
      <c r="E33" s="212"/>
      <c r="F33" s="212"/>
      <c r="G33" s="212"/>
      <c r="H33" s="213"/>
      <c r="I33" s="1">
        <v>137</v>
      </c>
      <c r="J33" s="46">
        <f>SUM(J34:J37)</f>
        <v>43167120</v>
      </c>
      <c r="K33" s="46">
        <f>SUM(K34:K37)</f>
        <v>14398921</v>
      </c>
      <c r="L33" s="46">
        <f>SUM(L34:L37)</f>
        <v>31979098</v>
      </c>
      <c r="M33" s="46">
        <f>SUM(M34:M37)</f>
        <v>11853031</v>
      </c>
    </row>
    <row r="34" spans="1:13" ht="12.75">
      <c r="A34" s="211" t="s">
        <v>46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1325837</v>
      </c>
      <c r="K34" s="7">
        <v>361692</v>
      </c>
      <c r="L34" s="7">
        <v>694895</v>
      </c>
      <c r="M34" s="7">
        <v>325473</v>
      </c>
    </row>
    <row r="35" spans="1:13" ht="24.75" customHeight="1">
      <c r="A35" s="211" t="s">
        <v>45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41244255</v>
      </c>
      <c r="K35" s="7">
        <v>13985662</v>
      </c>
      <c r="L35" s="7">
        <v>31281703</v>
      </c>
      <c r="M35" s="7">
        <v>11527558</v>
      </c>
    </row>
    <row r="36" spans="1:13" ht="12.75">
      <c r="A36" s="211" t="s">
        <v>189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>
        <v>395451</v>
      </c>
      <c r="K36" s="7">
        <v>0</v>
      </c>
      <c r="L36" s="7">
        <v>0</v>
      </c>
      <c r="M36" s="7">
        <v>0</v>
      </c>
    </row>
    <row r="37" spans="1:13" ht="12.75">
      <c r="A37" s="211" t="s">
        <v>47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>
        <v>201577</v>
      </c>
      <c r="K37" s="7">
        <v>51567</v>
      </c>
      <c r="L37" s="7">
        <v>2500</v>
      </c>
      <c r="M37" s="7">
        <v>0</v>
      </c>
    </row>
    <row r="38" spans="1:13" ht="12.75">
      <c r="A38" s="211" t="s">
        <v>160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>
        <v>65192489</v>
      </c>
      <c r="K38" s="7">
        <v>17083580</v>
      </c>
      <c r="L38" s="7">
        <v>42217020</v>
      </c>
      <c r="M38" s="7">
        <v>12829296</v>
      </c>
    </row>
    <row r="39" spans="1:13" ht="12.75">
      <c r="A39" s="211" t="s">
        <v>161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1" t="s">
        <v>190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1" t="s">
        <v>191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1" t="s">
        <v>180</v>
      </c>
      <c r="B42" s="212"/>
      <c r="C42" s="212"/>
      <c r="D42" s="212"/>
      <c r="E42" s="212"/>
      <c r="F42" s="212"/>
      <c r="G42" s="212"/>
      <c r="H42" s="213"/>
      <c r="I42" s="1">
        <v>146</v>
      </c>
      <c r="J42" s="46">
        <f>J7+J27+J38+J40</f>
        <v>1822456227</v>
      </c>
      <c r="K42" s="46">
        <f>K7+K27+K38+K40</f>
        <v>607740122</v>
      </c>
      <c r="L42" s="46">
        <f>L7+L27+L38+L40</f>
        <v>1915408483</v>
      </c>
      <c r="M42" s="46">
        <f>M7+M27+M38+M40</f>
        <v>708007781</v>
      </c>
    </row>
    <row r="43" spans="1:13" ht="12.75">
      <c r="A43" s="211" t="s">
        <v>181</v>
      </c>
      <c r="B43" s="212"/>
      <c r="C43" s="212"/>
      <c r="D43" s="212"/>
      <c r="E43" s="212"/>
      <c r="F43" s="212"/>
      <c r="G43" s="212"/>
      <c r="H43" s="213"/>
      <c r="I43" s="1">
        <v>147</v>
      </c>
      <c r="J43" s="46">
        <f>J10+J33+J39+J41</f>
        <v>1705942423</v>
      </c>
      <c r="K43" s="46">
        <f>K10+K33+K39+K41</f>
        <v>573424930</v>
      </c>
      <c r="L43" s="46">
        <f>L10+L33+L39+L41</f>
        <v>1793535163</v>
      </c>
      <c r="M43" s="46">
        <f>M10+M33+M39+M41</f>
        <v>661266952</v>
      </c>
    </row>
    <row r="44" spans="1:13" ht="12.75">
      <c r="A44" s="211" t="s">
        <v>201</v>
      </c>
      <c r="B44" s="212"/>
      <c r="C44" s="212"/>
      <c r="D44" s="212"/>
      <c r="E44" s="212"/>
      <c r="F44" s="212"/>
      <c r="G44" s="212"/>
      <c r="H44" s="213"/>
      <c r="I44" s="1">
        <v>148</v>
      </c>
      <c r="J44" s="46">
        <f>J42-J43</f>
        <v>116513804</v>
      </c>
      <c r="K44" s="46">
        <f>K42-K43</f>
        <v>34315192</v>
      </c>
      <c r="L44" s="46">
        <f>L42-L43</f>
        <v>121873320</v>
      </c>
      <c r="M44" s="46">
        <f>M42-M43</f>
        <v>46740829</v>
      </c>
    </row>
    <row r="45" spans="1:13" ht="12.75">
      <c r="A45" s="219" t="s">
        <v>183</v>
      </c>
      <c r="B45" s="220"/>
      <c r="C45" s="220"/>
      <c r="D45" s="220"/>
      <c r="E45" s="220"/>
      <c r="F45" s="220"/>
      <c r="G45" s="220"/>
      <c r="H45" s="221"/>
      <c r="I45" s="1">
        <v>149</v>
      </c>
      <c r="J45" s="46">
        <v>116513804</v>
      </c>
      <c r="K45" s="46">
        <f>IF(K42&gt;K43,K42-K43,0)</f>
        <v>34315192</v>
      </c>
      <c r="L45" s="46">
        <v>121873320</v>
      </c>
      <c r="M45" s="46">
        <v>46740829</v>
      </c>
    </row>
    <row r="46" spans="1:13" ht="12.75">
      <c r="A46" s="219" t="s">
        <v>184</v>
      </c>
      <c r="B46" s="220"/>
      <c r="C46" s="220"/>
      <c r="D46" s="220"/>
      <c r="E46" s="220"/>
      <c r="F46" s="220"/>
      <c r="G46" s="220"/>
      <c r="H46" s="221"/>
      <c r="I46" s="1">
        <v>150</v>
      </c>
      <c r="J46" s="46">
        <v>0</v>
      </c>
      <c r="K46" s="46">
        <v>0</v>
      </c>
      <c r="L46" s="46">
        <v>0</v>
      </c>
      <c r="M46" s="46">
        <v>0</v>
      </c>
    </row>
    <row r="47" spans="1:13" ht="12.75">
      <c r="A47" s="211" t="s">
        <v>182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>
        <v>15426492</v>
      </c>
      <c r="K47" s="7">
        <v>5578052</v>
      </c>
      <c r="L47" s="7">
        <v>13458464</v>
      </c>
      <c r="M47" s="7">
        <v>2927473</v>
      </c>
    </row>
    <row r="48" spans="1:14" ht="12.75">
      <c r="A48" s="211" t="s">
        <v>202</v>
      </c>
      <c r="B48" s="212"/>
      <c r="C48" s="212"/>
      <c r="D48" s="212"/>
      <c r="E48" s="212"/>
      <c r="F48" s="212"/>
      <c r="G48" s="212"/>
      <c r="H48" s="213"/>
      <c r="I48" s="1">
        <v>152</v>
      </c>
      <c r="J48" s="46">
        <f>J44-J47</f>
        <v>101087312</v>
      </c>
      <c r="K48" s="46">
        <f>K44-K47</f>
        <v>28737140</v>
      </c>
      <c r="L48" s="46">
        <f>L44-L47</f>
        <v>108414856</v>
      </c>
      <c r="M48" s="46">
        <f>M44-M47</f>
        <v>43813356</v>
      </c>
      <c r="N48" s="118"/>
    </row>
    <row r="49" spans="1:13" ht="12.75">
      <c r="A49" s="219" t="s">
        <v>157</v>
      </c>
      <c r="B49" s="220"/>
      <c r="C49" s="220"/>
      <c r="D49" s="220"/>
      <c r="E49" s="220"/>
      <c r="F49" s="220"/>
      <c r="G49" s="220"/>
      <c r="H49" s="221"/>
      <c r="I49" s="1">
        <v>153</v>
      </c>
      <c r="J49" s="46">
        <v>101087312</v>
      </c>
      <c r="K49" s="46">
        <f>IF(K48&gt;0,K48,0)</f>
        <v>28737140</v>
      </c>
      <c r="L49" s="46">
        <v>108414856</v>
      </c>
      <c r="M49" s="46">
        <v>43813356</v>
      </c>
    </row>
    <row r="50" spans="1:13" ht="12.75">
      <c r="A50" s="251" t="s">
        <v>185</v>
      </c>
      <c r="B50" s="252"/>
      <c r="C50" s="252"/>
      <c r="D50" s="252"/>
      <c r="E50" s="252"/>
      <c r="F50" s="252"/>
      <c r="G50" s="252"/>
      <c r="H50" s="253"/>
      <c r="I50" s="2">
        <v>154</v>
      </c>
      <c r="J50" s="54">
        <v>0</v>
      </c>
      <c r="K50" s="54">
        <f>IF(K48&lt;0,-K48,0)</f>
        <v>0</v>
      </c>
      <c r="L50" s="54">
        <v>0</v>
      </c>
      <c r="M50" s="54">
        <v>0</v>
      </c>
    </row>
    <row r="51" spans="1:13" ht="12.75" customHeight="1">
      <c r="A51" s="200" t="s">
        <v>276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152</v>
      </c>
      <c r="B52" s="205"/>
      <c r="C52" s="205"/>
      <c r="D52" s="205"/>
      <c r="E52" s="205"/>
      <c r="F52" s="205"/>
      <c r="G52" s="205"/>
      <c r="H52" s="205"/>
      <c r="I52" s="48"/>
      <c r="J52" s="134"/>
      <c r="K52" s="134"/>
      <c r="L52" s="48"/>
      <c r="M52" s="133"/>
    </row>
    <row r="53" spans="1:13" ht="12.75">
      <c r="A53" s="248" t="s">
        <v>199</v>
      </c>
      <c r="B53" s="249"/>
      <c r="C53" s="249"/>
      <c r="D53" s="249"/>
      <c r="E53" s="249"/>
      <c r="F53" s="249"/>
      <c r="G53" s="249"/>
      <c r="H53" s="250"/>
      <c r="I53" s="1">
        <v>155</v>
      </c>
      <c r="J53" s="7">
        <v>81124419</v>
      </c>
      <c r="K53" s="7">
        <v>21937183</v>
      </c>
      <c r="L53" s="7">
        <v>89431244</v>
      </c>
      <c r="M53" s="7">
        <v>39879321</v>
      </c>
    </row>
    <row r="54" spans="1:13" ht="12.75">
      <c r="A54" s="248" t="s">
        <v>200</v>
      </c>
      <c r="B54" s="249"/>
      <c r="C54" s="249"/>
      <c r="D54" s="249"/>
      <c r="E54" s="249"/>
      <c r="F54" s="249"/>
      <c r="G54" s="249"/>
      <c r="H54" s="250"/>
      <c r="I54" s="1">
        <v>156</v>
      </c>
      <c r="J54" s="8">
        <v>19962893</v>
      </c>
      <c r="K54" s="8">
        <v>6799957</v>
      </c>
      <c r="L54" s="8">
        <v>18983612</v>
      </c>
      <c r="M54" s="8">
        <v>3934035</v>
      </c>
    </row>
    <row r="55" spans="1:13" ht="12.75" customHeight="1">
      <c r="A55" s="200" t="s">
        <v>154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204" t="s">
        <v>169</v>
      </c>
      <c r="B56" s="205"/>
      <c r="C56" s="205"/>
      <c r="D56" s="205"/>
      <c r="E56" s="205"/>
      <c r="F56" s="205"/>
      <c r="G56" s="205"/>
      <c r="H56" s="222"/>
      <c r="I56" s="9">
        <v>157</v>
      </c>
      <c r="J56" s="6">
        <v>101087312</v>
      </c>
      <c r="K56" s="6">
        <v>28737140</v>
      </c>
      <c r="L56" s="6">
        <v>108414856</v>
      </c>
      <c r="M56" s="6">
        <v>43813356</v>
      </c>
    </row>
    <row r="57" spans="1:13" ht="12.75">
      <c r="A57" s="211" t="s">
        <v>186</v>
      </c>
      <c r="B57" s="212"/>
      <c r="C57" s="212"/>
      <c r="D57" s="212"/>
      <c r="E57" s="212"/>
      <c r="F57" s="212"/>
      <c r="G57" s="212"/>
      <c r="H57" s="213"/>
      <c r="I57" s="1">
        <v>158</v>
      </c>
      <c r="J57" s="46">
        <f>J58+J59+J60+J61+J62+J63+J64</f>
        <v>73621</v>
      </c>
      <c r="K57" s="46">
        <f>K58+K59+K60+K61+K62+K63+K64</f>
        <v>-38276</v>
      </c>
      <c r="L57" s="46">
        <f>L58+L59+L60+L61+L62+L63+L64</f>
        <v>-19716</v>
      </c>
      <c r="M57" s="46">
        <f>M58+M59+M60+M61+M62+M63+M64</f>
        <v>-97060</v>
      </c>
    </row>
    <row r="58" spans="1:13" ht="12.75">
      <c r="A58" s="211" t="s">
        <v>193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>
        <v>73621</v>
      </c>
      <c r="K58" s="7">
        <v>-38276</v>
      </c>
      <c r="L58" s="7">
        <v>-19716</v>
      </c>
      <c r="M58" s="7">
        <v>-97060</v>
      </c>
    </row>
    <row r="59" spans="1:13" ht="12.75">
      <c r="A59" s="211" t="s">
        <v>194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1" t="s">
        <v>30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1" t="s">
        <v>195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1" t="s">
        <v>196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1" t="s">
        <v>197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1" t="s">
        <v>198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1" t="s">
        <v>187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1" t="s">
        <v>158</v>
      </c>
      <c r="B66" s="212"/>
      <c r="C66" s="212"/>
      <c r="D66" s="212"/>
      <c r="E66" s="212"/>
      <c r="F66" s="212"/>
      <c r="G66" s="212"/>
      <c r="H66" s="213"/>
      <c r="I66" s="1">
        <v>167</v>
      </c>
      <c r="J66" s="46">
        <f>J57-J65</f>
        <v>73621</v>
      </c>
      <c r="K66" s="46">
        <f>K57-K65</f>
        <v>-38276</v>
      </c>
      <c r="L66" s="46">
        <f>L57-L65</f>
        <v>-19716</v>
      </c>
      <c r="M66" s="46">
        <f>M57-M65</f>
        <v>-97060</v>
      </c>
    </row>
    <row r="67" spans="1:13" ht="12.75">
      <c r="A67" s="211" t="s">
        <v>159</v>
      </c>
      <c r="B67" s="212"/>
      <c r="C67" s="212"/>
      <c r="D67" s="212"/>
      <c r="E67" s="212"/>
      <c r="F67" s="212"/>
      <c r="G67" s="212"/>
      <c r="H67" s="213"/>
      <c r="I67" s="1">
        <v>168</v>
      </c>
      <c r="J67" s="54">
        <f>J56+J66</f>
        <v>101160933</v>
      </c>
      <c r="K67" s="54">
        <f>K56+K66</f>
        <v>28698864</v>
      </c>
      <c r="L67" s="54">
        <f>L56+L66</f>
        <v>108395140</v>
      </c>
      <c r="M67" s="54">
        <f>M56+M66</f>
        <v>43716296</v>
      </c>
    </row>
    <row r="68" spans="1:13" ht="12.75" customHeight="1">
      <c r="A68" s="244" t="s">
        <v>277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153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>
      <c r="A70" s="248" t="s">
        <v>199</v>
      </c>
      <c r="B70" s="249"/>
      <c r="C70" s="249"/>
      <c r="D70" s="249"/>
      <c r="E70" s="249"/>
      <c r="F70" s="249"/>
      <c r="G70" s="249"/>
      <c r="H70" s="250"/>
      <c r="I70" s="1">
        <v>169</v>
      </c>
      <c r="J70" s="128">
        <v>81198040</v>
      </c>
      <c r="K70" s="128">
        <v>22003603</v>
      </c>
      <c r="L70" s="128">
        <v>89411528</v>
      </c>
      <c r="M70" s="128">
        <v>39782261</v>
      </c>
    </row>
    <row r="71" spans="1:13" ht="12.75">
      <c r="A71" s="241" t="s">
        <v>200</v>
      </c>
      <c r="B71" s="242"/>
      <c r="C71" s="242"/>
      <c r="D71" s="242"/>
      <c r="E71" s="242"/>
      <c r="F71" s="242"/>
      <c r="G71" s="242"/>
      <c r="H71" s="243"/>
      <c r="I71" s="4">
        <v>170</v>
      </c>
      <c r="J71" s="129">
        <v>19962893</v>
      </c>
      <c r="K71" s="129">
        <v>6695261</v>
      </c>
      <c r="L71" s="129">
        <v>18983612</v>
      </c>
      <c r="M71" s="129">
        <v>3934035</v>
      </c>
    </row>
    <row r="72" spans="10:13" ht="12.75">
      <c r="J72" s="118"/>
      <c r="K72" s="118"/>
      <c r="L72" s="118"/>
      <c r="M72" s="11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K57 J53:M54 J47:M47 J56:J67 L56:M67 K59:K67 J70:J71 L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12:L46 M33 M12:M26 M38:M46 J12:J46 J48:M50 J7:M10 K12:K38 K42:K46">
      <formula1>0</formula1>
    </dataValidation>
    <dataValidation allowBlank="1" sqref="M27:M32 M34:M37"/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K25" sqref="K25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10.8515625" style="65" bestFit="1" customWidth="1"/>
    <col min="12" max="12" width="13.00390625" style="65" bestFit="1" customWidth="1"/>
    <col min="13" max="16384" width="9.140625" style="65" customWidth="1"/>
  </cols>
  <sheetData>
    <row r="1" spans="1:12" ht="12.75">
      <c r="A1" s="273" t="s">
        <v>245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64"/>
    </row>
    <row r="2" spans="1:12" ht="15.75">
      <c r="A2" s="35"/>
      <c r="B2" s="63"/>
      <c r="C2" s="257" t="s">
        <v>246</v>
      </c>
      <c r="D2" s="257"/>
      <c r="E2" s="66">
        <v>40909</v>
      </c>
      <c r="F2" s="36" t="s">
        <v>215</v>
      </c>
      <c r="G2" s="258">
        <v>41182</v>
      </c>
      <c r="H2" s="259"/>
      <c r="I2" s="63"/>
      <c r="J2" s="63"/>
      <c r="K2" s="63"/>
      <c r="L2" s="67"/>
    </row>
    <row r="3" spans="1:12" ht="12" customHeight="1">
      <c r="A3" s="264" t="s">
        <v>345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67"/>
    </row>
    <row r="4" spans="1:11" ht="23.25">
      <c r="A4" s="260" t="s">
        <v>39</v>
      </c>
      <c r="B4" s="260"/>
      <c r="C4" s="260"/>
      <c r="D4" s="260"/>
      <c r="E4" s="260"/>
      <c r="F4" s="260"/>
      <c r="G4" s="260"/>
      <c r="H4" s="260"/>
      <c r="I4" s="70" t="s">
        <v>269</v>
      </c>
      <c r="J4" s="71" t="s">
        <v>124</v>
      </c>
      <c r="K4" s="71" t="s">
        <v>125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73">
        <v>2</v>
      </c>
      <c r="J5" s="72" t="s">
        <v>247</v>
      </c>
      <c r="K5" s="72" t="s">
        <v>248</v>
      </c>
    </row>
    <row r="6" spans="1:11" ht="12.75">
      <c r="A6" s="262" t="s">
        <v>249</v>
      </c>
      <c r="B6" s="263"/>
      <c r="C6" s="263"/>
      <c r="D6" s="263"/>
      <c r="E6" s="263"/>
      <c r="F6" s="263"/>
      <c r="G6" s="263"/>
      <c r="H6" s="263"/>
      <c r="I6" s="37">
        <v>1</v>
      </c>
      <c r="J6" s="38">
        <v>1150319400</v>
      </c>
      <c r="K6" s="38">
        <v>1150319400</v>
      </c>
    </row>
    <row r="7" spans="1:11" ht="12.75">
      <c r="A7" s="262" t="s">
        <v>250</v>
      </c>
      <c r="B7" s="263"/>
      <c r="C7" s="263"/>
      <c r="D7" s="263"/>
      <c r="E7" s="263"/>
      <c r="F7" s="263"/>
      <c r="G7" s="263"/>
      <c r="H7" s="263"/>
      <c r="I7" s="37">
        <v>2</v>
      </c>
      <c r="J7" s="39">
        <v>719579</v>
      </c>
      <c r="K7" s="39">
        <v>719579</v>
      </c>
    </row>
    <row r="8" spans="1:11" ht="12.75">
      <c r="A8" s="262" t="s">
        <v>251</v>
      </c>
      <c r="B8" s="263"/>
      <c r="C8" s="263"/>
      <c r="D8" s="263"/>
      <c r="E8" s="263"/>
      <c r="F8" s="263"/>
      <c r="G8" s="263"/>
      <c r="H8" s="263"/>
      <c r="I8" s="37">
        <v>3</v>
      </c>
      <c r="J8" s="39">
        <v>315045708</v>
      </c>
      <c r="K8" s="39">
        <v>394618800</v>
      </c>
    </row>
    <row r="9" spans="1:11" ht="12.75">
      <c r="A9" s="262" t="s">
        <v>252</v>
      </c>
      <c r="B9" s="263"/>
      <c r="C9" s="263"/>
      <c r="D9" s="263"/>
      <c r="E9" s="263"/>
      <c r="F9" s="263"/>
      <c r="G9" s="263"/>
      <c r="H9" s="263"/>
      <c r="I9" s="37">
        <v>4</v>
      </c>
      <c r="J9" s="39">
        <v>278886453</v>
      </c>
      <c r="K9" s="39">
        <v>345470642</v>
      </c>
    </row>
    <row r="10" spans="1:11" ht="12.75">
      <c r="A10" s="262" t="s">
        <v>253</v>
      </c>
      <c r="B10" s="263"/>
      <c r="C10" s="263"/>
      <c r="D10" s="263"/>
      <c r="E10" s="263"/>
      <c r="F10" s="263"/>
      <c r="G10" s="263"/>
      <c r="H10" s="263"/>
      <c r="I10" s="37">
        <v>5</v>
      </c>
      <c r="J10" s="39">
        <v>192237687</v>
      </c>
      <c r="K10" s="39">
        <v>108414856</v>
      </c>
    </row>
    <row r="11" spans="1:11" ht="12.75">
      <c r="A11" s="262" t="s">
        <v>254</v>
      </c>
      <c r="B11" s="263"/>
      <c r="C11" s="263"/>
      <c r="D11" s="263"/>
      <c r="E11" s="263"/>
      <c r="F11" s="263"/>
      <c r="G11" s="263"/>
      <c r="H11" s="263"/>
      <c r="I11" s="37">
        <v>6</v>
      </c>
      <c r="J11" s="39">
        <v>0</v>
      </c>
      <c r="K11" s="39">
        <v>0</v>
      </c>
    </row>
    <row r="12" spans="1:11" ht="12.75">
      <c r="A12" s="262" t="s">
        <v>255</v>
      </c>
      <c r="B12" s="263"/>
      <c r="C12" s="263"/>
      <c r="D12" s="263"/>
      <c r="E12" s="263"/>
      <c r="F12" s="263"/>
      <c r="G12" s="263"/>
      <c r="H12" s="263"/>
      <c r="I12" s="37">
        <v>7</v>
      </c>
      <c r="J12" s="39">
        <v>0</v>
      </c>
      <c r="K12" s="39">
        <v>0</v>
      </c>
    </row>
    <row r="13" spans="1:11" ht="12.75">
      <c r="A13" s="262" t="s">
        <v>256</v>
      </c>
      <c r="B13" s="263"/>
      <c r="C13" s="263"/>
      <c r="D13" s="263"/>
      <c r="E13" s="263"/>
      <c r="F13" s="263"/>
      <c r="G13" s="263"/>
      <c r="H13" s="263"/>
      <c r="I13" s="37">
        <v>8</v>
      </c>
      <c r="J13" s="39">
        <v>0</v>
      </c>
      <c r="K13" s="39">
        <v>0</v>
      </c>
    </row>
    <row r="14" spans="1:11" ht="12.75">
      <c r="A14" s="262" t="s">
        <v>257</v>
      </c>
      <c r="B14" s="263"/>
      <c r="C14" s="263"/>
      <c r="D14" s="263"/>
      <c r="E14" s="263"/>
      <c r="F14" s="263"/>
      <c r="G14" s="263"/>
      <c r="H14" s="263"/>
      <c r="I14" s="37">
        <v>9</v>
      </c>
      <c r="J14" s="39">
        <v>0</v>
      </c>
      <c r="K14" s="39">
        <v>0</v>
      </c>
    </row>
    <row r="15" spans="1:12" ht="12.75">
      <c r="A15" s="265" t="s">
        <v>258</v>
      </c>
      <c r="B15" s="266"/>
      <c r="C15" s="266"/>
      <c r="D15" s="266"/>
      <c r="E15" s="266"/>
      <c r="F15" s="266"/>
      <c r="G15" s="266"/>
      <c r="H15" s="266"/>
      <c r="I15" s="37">
        <v>10</v>
      </c>
      <c r="J15" s="68">
        <f>SUM(J6:J14)</f>
        <v>1937208827</v>
      </c>
      <c r="K15" s="68">
        <f>SUM(K6:K14)</f>
        <v>1999543277</v>
      </c>
      <c r="L15" s="117"/>
    </row>
    <row r="16" spans="1:11" ht="12.75">
      <c r="A16" s="262" t="s">
        <v>259</v>
      </c>
      <c r="B16" s="263"/>
      <c r="C16" s="263"/>
      <c r="D16" s="263"/>
      <c r="E16" s="263"/>
      <c r="F16" s="263"/>
      <c r="G16" s="263"/>
      <c r="H16" s="263"/>
      <c r="I16" s="37">
        <v>11</v>
      </c>
      <c r="J16" s="39">
        <v>199297</v>
      </c>
      <c r="K16" s="39">
        <v>-19716</v>
      </c>
    </row>
    <row r="17" spans="1:11" ht="12.75">
      <c r="A17" s="262" t="s">
        <v>260</v>
      </c>
      <c r="B17" s="263"/>
      <c r="C17" s="263"/>
      <c r="D17" s="263"/>
      <c r="E17" s="263"/>
      <c r="F17" s="263"/>
      <c r="G17" s="263"/>
      <c r="H17" s="263"/>
      <c r="I17" s="37">
        <v>12</v>
      </c>
      <c r="J17" s="39">
        <v>0</v>
      </c>
      <c r="K17" s="39">
        <v>0</v>
      </c>
    </row>
    <row r="18" spans="1:11" ht="12.75">
      <c r="A18" s="262" t="s">
        <v>261</v>
      </c>
      <c r="B18" s="263"/>
      <c r="C18" s="263"/>
      <c r="D18" s="263"/>
      <c r="E18" s="263"/>
      <c r="F18" s="263"/>
      <c r="G18" s="263"/>
      <c r="H18" s="263"/>
      <c r="I18" s="37">
        <v>13</v>
      </c>
      <c r="J18" s="39">
        <v>0</v>
      </c>
      <c r="K18" s="39">
        <v>0</v>
      </c>
    </row>
    <row r="19" spans="1:11" ht="12.75">
      <c r="A19" s="262" t="s">
        <v>262</v>
      </c>
      <c r="B19" s="263"/>
      <c r="C19" s="263"/>
      <c r="D19" s="263"/>
      <c r="E19" s="263"/>
      <c r="F19" s="263"/>
      <c r="G19" s="263"/>
      <c r="H19" s="263"/>
      <c r="I19" s="37">
        <v>14</v>
      </c>
      <c r="J19" s="39">
        <v>0</v>
      </c>
      <c r="K19" s="39">
        <v>0</v>
      </c>
    </row>
    <row r="20" spans="1:11" ht="12.75">
      <c r="A20" s="262" t="s">
        <v>263</v>
      </c>
      <c r="B20" s="263"/>
      <c r="C20" s="263"/>
      <c r="D20" s="263"/>
      <c r="E20" s="263"/>
      <c r="F20" s="263"/>
      <c r="G20" s="263"/>
      <c r="H20" s="263"/>
      <c r="I20" s="37">
        <v>15</v>
      </c>
      <c r="J20" s="39">
        <v>1437178</v>
      </c>
      <c r="K20" s="39">
        <v>0</v>
      </c>
    </row>
    <row r="21" spans="1:11" ht="12.75">
      <c r="A21" s="262" t="s">
        <v>264</v>
      </c>
      <c r="B21" s="263"/>
      <c r="C21" s="263"/>
      <c r="D21" s="263"/>
      <c r="E21" s="263"/>
      <c r="F21" s="263"/>
      <c r="G21" s="263"/>
      <c r="H21" s="263"/>
      <c r="I21" s="37">
        <v>16</v>
      </c>
      <c r="J21" s="39">
        <v>141396991</v>
      </c>
      <c r="K21" s="39">
        <v>62354166</v>
      </c>
    </row>
    <row r="22" spans="1:11" ht="12.75">
      <c r="A22" s="265" t="s">
        <v>265</v>
      </c>
      <c r="B22" s="266"/>
      <c r="C22" s="266"/>
      <c r="D22" s="266"/>
      <c r="E22" s="266"/>
      <c r="F22" s="266"/>
      <c r="G22" s="266"/>
      <c r="H22" s="266"/>
      <c r="I22" s="37">
        <v>17</v>
      </c>
      <c r="J22" s="69">
        <f>SUM(J16:J21)</f>
        <v>143033466</v>
      </c>
      <c r="K22" s="69">
        <f>SUM(K16:K21)</f>
        <v>62334450</v>
      </c>
    </row>
    <row r="23" spans="1:11" ht="12.75">
      <c r="A23" s="275"/>
      <c r="B23" s="276"/>
      <c r="C23" s="276"/>
      <c r="D23" s="276"/>
      <c r="E23" s="276"/>
      <c r="F23" s="276"/>
      <c r="G23" s="276"/>
      <c r="H23" s="276"/>
      <c r="I23" s="277"/>
      <c r="J23" s="277"/>
      <c r="K23" s="278"/>
    </row>
    <row r="24" spans="1:12" ht="12.75">
      <c r="A24" s="267" t="s">
        <v>266</v>
      </c>
      <c r="B24" s="268"/>
      <c r="C24" s="268"/>
      <c r="D24" s="268"/>
      <c r="E24" s="268"/>
      <c r="F24" s="268"/>
      <c r="G24" s="268"/>
      <c r="H24" s="268"/>
      <c r="I24" s="40">
        <v>18</v>
      </c>
      <c r="J24" s="38">
        <v>132944166</v>
      </c>
      <c r="K24" s="38">
        <v>60358106</v>
      </c>
      <c r="L24" s="117"/>
    </row>
    <row r="25" spans="1:12" ht="17.25" customHeight="1">
      <c r="A25" s="269" t="s">
        <v>267</v>
      </c>
      <c r="B25" s="270"/>
      <c r="C25" s="270"/>
      <c r="D25" s="270"/>
      <c r="E25" s="270"/>
      <c r="F25" s="270"/>
      <c r="G25" s="270"/>
      <c r="H25" s="270"/>
      <c r="I25" s="41">
        <v>19</v>
      </c>
      <c r="J25" s="69">
        <v>10089300</v>
      </c>
      <c r="K25" s="69">
        <v>1976344</v>
      </c>
      <c r="L25" s="117"/>
    </row>
    <row r="26" spans="1:11" ht="30" customHeight="1">
      <c r="A26" s="271" t="s">
        <v>268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2">
      <selection activeCell="L57" sqref="L57"/>
    </sheetView>
  </sheetViews>
  <sheetFormatPr defaultColWidth="9.140625" defaultRowHeight="12.75"/>
  <cols>
    <col min="1" max="9" width="9.140625" style="45" customWidth="1"/>
    <col min="10" max="11" width="11.140625" style="45" bestFit="1" customWidth="1"/>
    <col min="12" max="16384" width="9.140625" style="45" customWidth="1"/>
  </cols>
  <sheetData>
    <row r="1" spans="1:11" ht="12.75" customHeight="1">
      <c r="A1" s="287" t="s">
        <v>162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88" t="s">
        <v>349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>
      <c r="A3" s="286" t="s">
        <v>344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23.25">
      <c r="A4" s="289" t="s">
        <v>325</v>
      </c>
      <c r="B4" s="289"/>
      <c r="C4" s="289"/>
      <c r="D4" s="289"/>
      <c r="E4" s="289"/>
      <c r="F4" s="289"/>
      <c r="G4" s="289"/>
      <c r="H4" s="289"/>
      <c r="I4" s="57" t="s">
        <v>244</v>
      </c>
      <c r="J4" s="58" t="s">
        <v>282</v>
      </c>
      <c r="K4" s="58" t="s">
        <v>283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61">
        <v>2</v>
      </c>
      <c r="J5" s="62" t="s">
        <v>247</v>
      </c>
      <c r="K5" s="62" t="s">
        <v>248</v>
      </c>
    </row>
    <row r="6" spans="1:11" ht="12.75">
      <c r="A6" s="200" t="s">
        <v>130</v>
      </c>
      <c r="B6" s="201"/>
      <c r="C6" s="201"/>
      <c r="D6" s="201"/>
      <c r="E6" s="201"/>
      <c r="F6" s="201"/>
      <c r="G6" s="201"/>
      <c r="H6" s="201"/>
      <c r="I6" s="279"/>
      <c r="J6" s="279"/>
      <c r="K6" s="280"/>
    </row>
    <row r="7" spans="1:11" ht="12.75">
      <c r="A7" s="208" t="s">
        <v>164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1903670019</v>
      </c>
      <c r="K7" s="7">
        <v>1864032575</v>
      </c>
    </row>
    <row r="8" spans="1:11" ht="12.75">
      <c r="A8" s="208" t="s">
        <v>93</v>
      </c>
      <c r="B8" s="209"/>
      <c r="C8" s="209"/>
      <c r="D8" s="209"/>
      <c r="E8" s="209"/>
      <c r="F8" s="209"/>
      <c r="G8" s="209"/>
      <c r="H8" s="209"/>
      <c r="I8" s="1">
        <v>2</v>
      </c>
      <c r="J8" s="7">
        <v>638000</v>
      </c>
      <c r="K8" s="7">
        <v>0</v>
      </c>
    </row>
    <row r="9" spans="1:11" ht="12.75">
      <c r="A9" s="208" t="s">
        <v>94</v>
      </c>
      <c r="B9" s="209"/>
      <c r="C9" s="209"/>
      <c r="D9" s="209"/>
      <c r="E9" s="209"/>
      <c r="F9" s="209"/>
      <c r="G9" s="209"/>
      <c r="H9" s="209"/>
      <c r="I9" s="1">
        <v>3</v>
      </c>
      <c r="J9" s="7">
        <v>8018310</v>
      </c>
      <c r="K9" s="7">
        <v>41289624</v>
      </c>
    </row>
    <row r="10" spans="1:11" ht="12.75">
      <c r="A10" s="208" t="s">
        <v>95</v>
      </c>
      <c r="B10" s="209"/>
      <c r="C10" s="209"/>
      <c r="D10" s="209"/>
      <c r="E10" s="209"/>
      <c r="F10" s="209"/>
      <c r="G10" s="209"/>
      <c r="H10" s="209"/>
      <c r="I10" s="1">
        <v>4</v>
      </c>
      <c r="J10" s="7">
        <v>129581890</v>
      </c>
      <c r="K10" s="7">
        <v>165660096</v>
      </c>
    </row>
    <row r="11" spans="1:11" ht="12.75">
      <c r="A11" s="208" t="s">
        <v>96</v>
      </c>
      <c r="B11" s="209"/>
      <c r="C11" s="209"/>
      <c r="D11" s="209"/>
      <c r="E11" s="209"/>
      <c r="F11" s="209"/>
      <c r="G11" s="209"/>
      <c r="H11" s="209"/>
      <c r="I11" s="1">
        <v>5</v>
      </c>
      <c r="J11" s="7">
        <v>57530149</v>
      </c>
      <c r="K11" s="7">
        <v>41702936</v>
      </c>
    </row>
    <row r="12" spans="1:11" ht="12.75">
      <c r="A12" s="211" t="s">
        <v>163</v>
      </c>
      <c r="B12" s="212"/>
      <c r="C12" s="212"/>
      <c r="D12" s="212"/>
      <c r="E12" s="212"/>
      <c r="F12" s="212"/>
      <c r="G12" s="212"/>
      <c r="H12" s="212"/>
      <c r="I12" s="1">
        <v>6</v>
      </c>
      <c r="J12" s="46">
        <f>SUM(J7:J11)</f>
        <v>2099438368</v>
      </c>
      <c r="K12" s="46">
        <f>SUM(K7:K11)</f>
        <v>2112685231</v>
      </c>
    </row>
    <row r="13" spans="1:11" ht="12.75">
      <c r="A13" s="208" t="s">
        <v>97</v>
      </c>
      <c r="B13" s="209"/>
      <c r="C13" s="209"/>
      <c r="D13" s="209"/>
      <c r="E13" s="209"/>
      <c r="F13" s="209"/>
      <c r="G13" s="209"/>
      <c r="H13" s="209"/>
      <c r="I13" s="1">
        <v>7</v>
      </c>
      <c r="J13" s="7">
        <v>1428152475</v>
      </c>
      <c r="K13" s="7">
        <v>1560925415</v>
      </c>
    </row>
    <row r="14" spans="1:11" ht="12.75">
      <c r="A14" s="208" t="s">
        <v>98</v>
      </c>
      <c r="B14" s="209"/>
      <c r="C14" s="209"/>
      <c r="D14" s="209"/>
      <c r="E14" s="209"/>
      <c r="F14" s="209"/>
      <c r="G14" s="209"/>
      <c r="H14" s="209"/>
      <c r="I14" s="1">
        <v>8</v>
      </c>
      <c r="J14" s="7">
        <v>421156165</v>
      </c>
      <c r="K14" s="7">
        <v>428907395</v>
      </c>
    </row>
    <row r="15" spans="1:11" ht="12.75">
      <c r="A15" s="208" t="s">
        <v>99</v>
      </c>
      <c r="B15" s="209"/>
      <c r="C15" s="209"/>
      <c r="D15" s="209"/>
      <c r="E15" s="209"/>
      <c r="F15" s="209"/>
      <c r="G15" s="209"/>
      <c r="H15" s="209"/>
      <c r="I15" s="1">
        <v>9</v>
      </c>
      <c r="J15" s="7">
        <v>5317265</v>
      </c>
      <c r="K15" s="7">
        <v>5660067</v>
      </c>
    </row>
    <row r="16" spans="1:11" ht="12.75">
      <c r="A16" s="208" t="s">
        <v>100</v>
      </c>
      <c r="B16" s="209"/>
      <c r="C16" s="209"/>
      <c r="D16" s="209"/>
      <c r="E16" s="209"/>
      <c r="F16" s="209"/>
      <c r="G16" s="209"/>
      <c r="H16" s="209"/>
      <c r="I16" s="1">
        <v>10</v>
      </c>
      <c r="J16" s="7">
        <v>8900005</v>
      </c>
      <c r="K16" s="7">
        <v>12018682</v>
      </c>
    </row>
    <row r="17" spans="1:11" ht="12.75">
      <c r="A17" s="208" t="s">
        <v>101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v>114811562</v>
      </c>
      <c r="K17" s="7">
        <v>150075357</v>
      </c>
    </row>
    <row r="18" spans="1:11" ht="12.75">
      <c r="A18" s="208" t="s">
        <v>102</v>
      </c>
      <c r="B18" s="209"/>
      <c r="C18" s="209"/>
      <c r="D18" s="209"/>
      <c r="E18" s="209"/>
      <c r="F18" s="209"/>
      <c r="G18" s="209"/>
      <c r="H18" s="209"/>
      <c r="I18" s="1">
        <v>12</v>
      </c>
      <c r="J18" s="7">
        <v>100842760</v>
      </c>
      <c r="K18" s="7">
        <v>93845931</v>
      </c>
    </row>
    <row r="19" spans="1:11" ht="12.75">
      <c r="A19" s="211" t="s">
        <v>32</v>
      </c>
      <c r="B19" s="212"/>
      <c r="C19" s="212"/>
      <c r="D19" s="212"/>
      <c r="E19" s="212"/>
      <c r="F19" s="212"/>
      <c r="G19" s="212"/>
      <c r="H19" s="212"/>
      <c r="I19" s="1">
        <v>13</v>
      </c>
      <c r="J19" s="46">
        <f>SUM(J13:J18)</f>
        <v>2079180232</v>
      </c>
      <c r="K19" s="46">
        <f>SUM(K13:K18)</f>
        <v>2251432847</v>
      </c>
    </row>
    <row r="20" spans="1:11" ht="12.75">
      <c r="A20" s="211" t="s">
        <v>84</v>
      </c>
      <c r="B20" s="283"/>
      <c r="C20" s="283"/>
      <c r="D20" s="283"/>
      <c r="E20" s="283"/>
      <c r="F20" s="283"/>
      <c r="G20" s="283"/>
      <c r="H20" s="284"/>
      <c r="I20" s="1">
        <v>14</v>
      </c>
      <c r="J20" s="46">
        <f>IF(J12&gt;J19,J12-J19,0)</f>
        <v>20258136</v>
      </c>
      <c r="K20" s="46">
        <f>IF(K12&gt;K19,K12-K19,0)</f>
        <v>0</v>
      </c>
    </row>
    <row r="21" spans="1:11" ht="12.75">
      <c r="A21" s="223" t="s">
        <v>85</v>
      </c>
      <c r="B21" s="281"/>
      <c r="C21" s="281"/>
      <c r="D21" s="281"/>
      <c r="E21" s="281"/>
      <c r="F21" s="281"/>
      <c r="G21" s="281"/>
      <c r="H21" s="282"/>
      <c r="I21" s="1">
        <v>15</v>
      </c>
      <c r="J21" s="46">
        <f>IF(J19&gt;J12,J19-J12,0)</f>
        <v>0</v>
      </c>
      <c r="K21" s="46">
        <f>IF(K19&gt;K12,K19-K12,0)</f>
        <v>138747616</v>
      </c>
    </row>
    <row r="22" spans="1:11" ht="12.75">
      <c r="A22" s="200" t="s">
        <v>131</v>
      </c>
      <c r="B22" s="201"/>
      <c r="C22" s="201"/>
      <c r="D22" s="201"/>
      <c r="E22" s="201"/>
      <c r="F22" s="201"/>
      <c r="G22" s="201"/>
      <c r="H22" s="201"/>
      <c r="I22" s="279"/>
      <c r="J22" s="279"/>
      <c r="K22" s="280"/>
    </row>
    <row r="23" spans="1:11" ht="12.75">
      <c r="A23" s="208" t="s">
        <v>136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2510228</v>
      </c>
      <c r="K23" s="7">
        <v>4686123</v>
      </c>
    </row>
    <row r="24" spans="1:11" ht="12.75">
      <c r="A24" s="208" t="s">
        <v>137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3572891</v>
      </c>
      <c r="K24" s="7">
        <v>5800864</v>
      </c>
    </row>
    <row r="25" spans="1:11" ht="12.75">
      <c r="A25" s="208" t="s">
        <v>284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0</v>
      </c>
      <c r="K25" s="7">
        <v>0</v>
      </c>
    </row>
    <row r="26" spans="1:11" ht="12.75">
      <c r="A26" s="208" t="s">
        <v>285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76392356</v>
      </c>
      <c r="K26" s="7">
        <v>1529617</v>
      </c>
    </row>
    <row r="27" spans="1:11" ht="12.75">
      <c r="A27" s="208" t="s">
        <v>138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>
        <v>0</v>
      </c>
      <c r="K27" s="7">
        <v>0</v>
      </c>
    </row>
    <row r="28" spans="1:11" ht="12.75">
      <c r="A28" s="211" t="s">
        <v>90</v>
      </c>
      <c r="B28" s="212"/>
      <c r="C28" s="212"/>
      <c r="D28" s="212"/>
      <c r="E28" s="212"/>
      <c r="F28" s="212"/>
      <c r="G28" s="212"/>
      <c r="H28" s="212"/>
      <c r="I28" s="1">
        <v>21</v>
      </c>
      <c r="J28" s="56">
        <f>SUM(J23:J27)</f>
        <v>82475475</v>
      </c>
      <c r="K28" s="46">
        <f>SUM(K23:K27)</f>
        <v>12016604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49575010</v>
      </c>
      <c r="K29" s="7">
        <v>79859396</v>
      </c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6457010</v>
      </c>
      <c r="K30" s="7">
        <v>4000000</v>
      </c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>
        <v>0</v>
      </c>
      <c r="K31" s="7">
        <v>0</v>
      </c>
    </row>
    <row r="32" spans="1:11" ht="12.75">
      <c r="A32" s="211" t="s">
        <v>33</v>
      </c>
      <c r="B32" s="212"/>
      <c r="C32" s="212"/>
      <c r="D32" s="212"/>
      <c r="E32" s="212"/>
      <c r="F32" s="212"/>
      <c r="G32" s="212"/>
      <c r="H32" s="212"/>
      <c r="I32" s="1">
        <v>25</v>
      </c>
      <c r="J32" s="56">
        <f>SUM(J29:J31)</f>
        <v>56032020</v>
      </c>
      <c r="K32" s="46">
        <f>SUM(K29:K31)</f>
        <v>83859396</v>
      </c>
    </row>
    <row r="33" spans="1:11" ht="12.75">
      <c r="A33" s="211" t="s">
        <v>86</v>
      </c>
      <c r="B33" s="212"/>
      <c r="C33" s="212"/>
      <c r="D33" s="212"/>
      <c r="E33" s="212"/>
      <c r="F33" s="212"/>
      <c r="G33" s="212"/>
      <c r="H33" s="212"/>
      <c r="I33" s="1">
        <v>26</v>
      </c>
      <c r="J33" s="56">
        <f>IF(J28&gt;J32,J28-J32,0)</f>
        <v>26443455</v>
      </c>
      <c r="K33" s="46">
        <f>IF(K28&gt;K32,K28-K32,0)</f>
        <v>0</v>
      </c>
    </row>
    <row r="34" spans="1:11" ht="12.75">
      <c r="A34" s="211" t="s">
        <v>87</v>
      </c>
      <c r="B34" s="212"/>
      <c r="C34" s="212"/>
      <c r="D34" s="212"/>
      <c r="E34" s="212"/>
      <c r="F34" s="212"/>
      <c r="G34" s="212"/>
      <c r="H34" s="212"/>
      <c r="I34" s="1">
        <v>27</v>
      </c>
      <c r="J34" s="56">
        <f>IF(J32&gt;J28,J32-J28,0)</f>
        <v>0</v>
      </c>
      <c r="K34" s="46">
        <f>IF(K32&gt;K28,K32-K28,0)</f>
        <v>71842792</v>
      </c>
    </row>
    <row r="35" spans="1:11" ht="12.75">
      <c r="A35" s="200" t="s">
        <v>132</v>
      </c>
      <c r="B35" s="201"/>
      <c r="C35" s="201"/>
      <c r="D35" s="201"/>
      <c r="E35" s="201"/>
      <c r="F35" s="201"/>
      <c r="G35" s="201"/>
      <c r="H35" s="201"/>
      <c r="I35" s="279">
        <v>0</v>
      </c>
      <c r="J35" s="279"/>
      <c r="K35" s="280"/>
    </row>
    <row r="36" spans="1:11" ht="12.75">
      <c r="A36" s="208" t="s">
        <v>144</v>
      </c>
      <c r="B36" s="209"/>
      <c r="C36" s="209"/>
      <c r="D36" s="209"/>
      <c r="E36" s="209"/>
      <c r="F36" s="209"/>
      <c r="G36" s="209"/>
      <c r="H36" s="209"/>
      <c r="I36" s="1">
        <v>28</v>
      </c>
      <c r="J36" s="7">
        <v>0</v>
      </c>
      <c r="K36" s="7">
        <v>0</v>
      </c>
    </row>
    <row r="37" spans="1:11" ht="12.75">
      <c r="A37" s="208" t="s">
        <v>23</v>
      </c>
      <c r="B37" s="209"/>
      <c r="C37" s="209"/>
      <c r="D37" s="209"/>
      <c r="E37" s="209"/>
      <c r="F37" s="209"/>
      <c r="G37" s="209"/>
      <c r="H37" s="209"/>
      <c r="I37" s="1">
        <v>29</v>
      </c>
      <c r="J37" s="7">
        <v>36344893</v>
      </c>
      <c r="K37" s="7">
        <v>138096250</v>
      </c>
    </row>
    <row r="38" spans="1:11" ht="12.75">
      <c r="A38" s="208" t="s">
        <v>24</v>
      </c>
      <c r="B38" s="209"/>
      <c r="C38" s="209"/>
      <c r="D38" s="209"/>
      <c r="E38" s="209"/>
      <c r="F38" s="209"/>
      <c r="G38" s="209"/>
      <c r="H38" s="209"/>
      <c r="I38" s="1">
        <v>30</v>
      </c>
      <c r="J38" s="7">
        <v>131637539</v>
      </c>
      <c r="K38" s="7">
        <v>222815797</v>
      </c>
    </row>
    <row r="39" spans="1:11" ht="12.75">
      <c r="A39" s="211" t="s">
        <v>34</v>
      </c>
      <c r="B39" s="212"/>
      <c r="C39" s="212"/>
      <c r="D39" s="212"/>
      <c r="E39" s="212"/>
      <c r="F39" s="212"/>
      <c r="G39" s="212"/>
      <c r="H39" s="212"/>
      <c r="I39" s="1">
        <v>31</v>
      </c>
      <c r="J39" s="46">
        <f>SUM(J36:J38)</f>
        <v>167982432</v>
      </c>
      <c r="K39" s="46">
        <f>SUM(K36:K38)</f>
        <v>360912047</v>
      </c>
    </row>
    <row r="40" spans="1:11" ht="12.75">
      <c r="A40" s="208" t="s">
        <v>25</v>
      </c>
      <c r="B40" s="209"/>
      <c r="C40" s="209"/>
      <c r="D40" s="209"/>
      <c r="E40" s="209"/>
      <c r="F40" s="209"/>
      <c r="G40" s="209"/>
      <c r="H40" s="209"/>
      <c r="I40" s="1">
        <v>32</v>
      </c>
      <c r="J40" s="7">
        <v>66238854</v>
      </c>
      <c r="K40" s="7">
        <v>69053690</v>
      </c>
    </row>
    <row r="41" spans="1:11" ht="12.75">
      <c r="A41" s="208" t="s">
        <v>26</v>
      </c>
      <c r="B41" s="209"/>
      <c r="C41" s="209"/>
      <c r="D41" s="209"/>
      <c r="E41" s="209"/>
      <c r="F41" s="209"/>
      <c r="G41" s="209"/>
      <c r="H41" s="209"/>
      <c r="I41" s="1">
        <v>33</v>
      </c>
      <c r="J41" s="7">
        <v>49132501</v>
      </c>
      <c r="K41" s="7">
        <v>47790184</v>
      </c>
    </row>
    <row r="42" spans="1:11" ht="12.75">
      <c r="A42" s="208" t="s">
        <v>27</v>
      </c>
      <c r="B42" s="209"/>
      <c r="C42" s="209"/>
      <c r="D42" s="209"/>
      <c r="E42" s="209"/>
      <c r="F42" s="209"/>
      <c r="G42" s="209"/>
      <c r="H42" s="209"/>
      <c r="I42" s="1">
        <v>34</v>
      </c>
      <c r="J42" s="7">
        <v>0</v>
      </c>
      <c r="K42" s="7">
        <v>0</v>
      </c>
    </row>
    <row r="43" spans="1:11" ht="12.75">
      <c r="A43" s="208" t="s">
        <v>28</v>
      </c>
      <c r="B43" s="209"/>
      <c r="C43" s="209"/>
      <c r="D43" s="209"/>
      <c r="E43" s="209"/>
      <c r="F43" s="209"/>
      <c r="G43" s="209"/>
      <c r="H43" s="209"/>
      <c r="I43" s="1">
        <v>35</v>
      </c>
      <c r="J43" s="7">
        <v>10353987</v>
      </c>
      <c r="K43" s="7">
        <v>416521</v>
      </c>
    </row>
    <row r="44" spans="1:11" ht="12.75">
      <c r="A44" s="208" t="s">
        <v>29</v>
      </c>
      <c r="B44" s="209"/>
      <c r="C44" s="209"/>
      <c r="D44" s="209"/>
      <c r="E44" s="209"/>
      <c r="F44" s="209"/>
      <c r="G44" s="209"/>
      <c r="H44" s="209"/>
      <c r="I44" s="1">
        <v>36</v>
      </c>
      <c r="J44" s="7">
        <v>164846565</v>
      </c>
      <c r="K44" s="7">
        <v>98456741</v>
      </c>
    </row>
    <row r="45" spans="1:11" ht="12.75">
      <c r="A45" s="211" t="s">
        <v>122</v>
      </c>
      <c r="B45" s="212"/>
      <c r="C45" s="212"/>
      <c r="D45" s="212"/>
      <c r="E45" s="212"/>
      <c r="F45" s="212"/>
      <c r="G45" s="212"/>
      <c r="H45" s="212"/>
      <c r="I45" s="1">
        <v>37</v>
      </c>
      <c r="J45" s="46">
        <f>SUM(J40:J44)</f>
        <v>290571907</v>
      </c>
      <c r="K45" s="46">
        <f>SUM(K40:K44)</f>
        <v>215717136</v>
      </c>
    </row>
    <row r="46" spans="1:11" ht="12.75">
      <c r="A46" s="211" t="s">
        <v>134</v>
      </c>
      <c r="B46" s="212"/>
      <c r="C46" s="212"/>
      <c r="D46" s="212"/>
      <c r="E46" s="212"/>
      <c r="F46" s="212"/>
      <c r="G46" s="212"/>
      <c r="H46" s="212"/>
      <c r="I46" s="1">
        <v>38</v>
      </c>
      <c r="J46" s="46">
        <f>IF(J39&gt;J45,J39-J45,0)</f>
        <v>0</v>
      </c>
      <c r="K46" s="46">
        <f>IF(K39&gt;K45,K39-K45,0)</f>
        <v>145194911</v>
      </c>
    </row>
    <row r="47" spans="1:11" ht="12.75">
      <c r="A47" s="211" t="s">
        <v>135</v>
      </c>
      <c r="B47" s="212"/>
      <c r="C47" s="212"/>
      <c r="D47" s="212"/>
      <c r="E47" s="212"/>
      <c r="F47" s="212"/>
      <c r="G47" s="212"/>
      <c r="H47" s="212"/>
      <c r="I47" s="1">
        <v>39</v>
      </c>
      <c r="J47" s="46">
        <f>IF(J45&gt;J39,J45-J39,0)</f>
        <v>122589475</v>
      </c>
      <c r="K47" s="46">
        <f>IF(K45&gt;K39,K45-K39,0)</f>
        <v>0</v>
      </c>
    </row>
    <row r="48" spans="1:11" ht="12.75">
      <c r="A48" s="211" t="s">
        <v>123</v>
      </c>
      <c r="B48" s="212"/>
      <c r="C48" s="212"/>
      <c r="D48" s="212"/>
      <c r="E48" s="212"/>
      <c r="F48" s="212"/>
      <c r="G48" s="212"/>
      <c r="H48" s="212"/>
      <c r="I48" s="1">
        <v>40</v>
      </c>
      <c r="J48" s="46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211" t="s">
        <v>12</v>
      </c>
      <c r="B49" s="212"/>
      <c r="C49" s="212"/>
      <c r="D49" s="212"/>
      <c r="E49" s="212"/>
      <c r="F49" s="212"/>
      <c r="G49" s="212"/>
      <c r="H49" s="212"/>
      <c r="I49" s="1">
        <v>41</v>
      </c>
      <c r="J49" s="46">
        <f>IF(J21-J20+J34-J33+J47-J46&gt;0,J21-J20+J34-J33+J47-J46,0)</f>
        <v>75887884</v>
      </c>
      <c r="K49" s="46">
        <f>IF(K21-K20+K34-K33+K47-K46&gt;0,K21-K20+K34-K33+K47-K46,0)</f>
        <v>65395497</v>
      </c>
    </row>
    <row r="50" spans="1:11" ht="12.75">
      <c r="A50" s="211" t="s">
        <v>133</v>
      </c>
      <c r="B50" s="212"/>
      <c r="C50" s="212"/>
      <c r="D50" s="212"/>
      <c r="E50" s="212"/>
      <c r="F50" s="212"/>
      <c r="G50" s="212"/>
      <c r="H50" s="212"/>
      <c r="I50" s="1">
        <v>42</v>
      </c>
      <c r="J50" s="7">
        <v>580365351</v>
      </c>
      <c r="K50" s="7">
        <v>319420075</v>
      </c>
    </row>
    <row r="51" spans="1:11" ht="12.75">
      <c r="A51" s="211" t="s">
        <v>145</v>
      </c>
      <c r="B51" s="212"/>
      <c r="C51" s="212"/>
      <c r="D51" s="212"/>
      <c r="E51" s="212"/>
      <c r="F51" s="212"/>
      <c r="G51" s="212"/>
      <c r="H51" s="212"/>
      <c r="I51" s="1">
        <v>43</v>
      </c>
      <c r="J51" s="7">
        <v>0</v>
      </c>
      <c r="K51" s="7">
        <v>0</v>
      </c>
    </row>
    <row r="52" spans="1:11" ht="12.75">
      <c r="A52" s="211" t="s">
        <v>146</v>
      </c>
      <c r="B52" s="212"/>
      <c r="C52" s="212"/>
      <c r="D52" s="212"/>
      <c r="E52" s="212"/>
      <c r="F52" s="212"/>
      <c r="G52" s="212"/>
      <c r="H52" s="212"/>
      <c r="I52" s="1">
        <v>44</v>
      </c>
      <c r="J52" s="7">
        <v>75887884</v>
      </c>
      <c r="K52" s="7">
        <v>65395497</v>
      </c>
    </row>
    <row r="53" spans="1:11" ht="12.75">
      <c r="A53" s="223" t="s">
        <v>147</v>
      </c>
      <c r="B53" s="224"/>
      <c r="C53" s="224"/>
      <c r="D53" s="224"/>
      <c r="E53" s="224"/>
      <c r="F53" s="224"/>
      <c r="G53" s="224"/>
      <c r="H53" s="224"/>
      <c r="I53" s="4">
        <v>45</v>
      </c>
      <c r="J53" s="54">
        <f>J50+J51-J52</f>
        <v>504477467</v>
      </c>
      <c r="K53" s="54">
        <f>K50+K51-K52</f>
        <v>254024578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40:K44 J36:K38 J7:K11 J23:K27 J29:K31 J13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9:K39 J28:K28 J32:K35 J12:K12 J19:K22 J45:K49">
      <formula1>0</formula1>
    </dataValidation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="110" zoomScaleSheetLayoutView="110" zoomScalePageLayoutView="0" workbookViewId="0" topLeftCell="A1">
      <selection activeCell="B39" sqref="B39"/>
    </sheetView>
  </sheetViews>
  <sheetFormatPr defaultColWidth="9.140625" defaultRowHeight="12.75"/>
  <cols>
    <col min="1" max="16384" width="9.140625" style="120" customWidth="1"/>
  </cols>
  <sheetData>
    <row r="1" spans="1:10" ht="11.25">
      <c r="A1" s="119"/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1.25">
      <c r="A2" s="290" t="s">
        <v>326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1.25">
      <c r="A3" s="123"/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1.25">
      <c r="A4" s="291" t="s">
        <v>344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1.25">
      <c r="A5" s="124"/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1.25">
      <c r="A6" s="124" t="s">
        <v>327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1.25">
      <c r="A7" s="124"/>
      <c r="B7" s="125" t="s">
        <v>328</v>
      </c>
      <c r="C7" s="124"/>
      <c r="D7" s="124"/>
      <c r="E7" s="124"/>
      <c r="F7" s="124"/>
      <c r="G7" s="124"/>
      <c r="H7" s="124"/>
      <c r="I7" s="124"/>
      <c r="J7" s="124"/>
    </row>
    <row r="8" spans="1:10" ht="11.25">
      <c r="A8" s="124"/>
      <c r="B8" s="125"/>
      <c r="C8" s="124"/>
      <c r="D8" s="124"/>
      <c r="E8" s="124"/>
      <c r="F8" s="124"/>
      <c r="G8" s="124"/>
      <c r="H8" s="124"/>
      <c r="I8" s="124"/>
      <c r="J8" s="124"/>
    </row>
    <row r="9" spans="1:10" ht="11.25">
      <c r="A9" s="124" t="s">
        <v>329</v>
      </c>
      <c r="B9" s="125"/>
      <c r="C9" s="124"/>
      <c r="D9" s="124"/>
      <c r="E9" s="124"/>
      <c r="F9" s="124"/>
      <c r="G9" s="124"/>
      <c r="H9" s="124"/>
      <c r="I9" s="124"/>
      <c r="J9" s="124"/>
    </row>
    <row r="10" spans="1:10" ht="11.25">
      <c r="A10" s="124"/>
      <c r="B10" s="125" t="s">
        <v>354</v>
      </c>
      <c r="C10" s="124"/>
      <c r="D10" s="124"/>
      <c r="E10" s="124"/>
      <c r="F10" s="124"/>
      <c r="G10" s="124"/>
      <c r="H10" s="124"/>
      <c r="I10" s="124"/>
      <c r="J10" s="124"/>
    </row>
    <row r="11" spans="1:10" ht="11.25">
      <c r="A11" s="124"/>
      <c r="B11" s="125" t="s">
        <v>355</v>
      </c>
      <c r="C11" s="124"/>
      <c r="D11" s="124"/>
      <c r="E11" s="124"/>
      <c r="F11" s="124"/>
      <c r="G11" s="124"/>
      <c r="H11" s="124"/>
      <c r="I11" s="124"/>
      <c r="J11" s="124"/>
    </row>
    <row r="12" spans="1:10" ht="11.25">
      <c r="A12" s="124"/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0" ht="11.25">
      <c r="A13" s="130" t="s">
        <v>330</v>
      </c>
      <c r="B13" s="131"/>
      <c r="C13" s="131"/>
      <c r="D13" s="119"/>
      <c r="E13" s="119"/>
      <c r="F13" s="119"/>
      <c r="G13" s="119"/>
      <c r="H13" s="119"/>
      <c r="I13" s="119"/>
      <c r="J13" s="119"/>
    </row>
    <row r="14" spans="1:10" ht="11.25">
      <c r="A14" s="130"/>
      <c r="B14" s="131" t="s">
        <v>347</v>
      </c>
      <c r="C14" s="131"/>
      <c r="D14" s="119"/>
      <c r="E14" s="119"/>
      <c r="F14" s="119"/>
      <c r="G14" s="119"/>
      <c r="H14" s="119"/>
      <c r="I14" s="119"/>
      <c r="J14" s="119"/>
    </row>
    <row r="15" spans="1:10" ht="11.25">
      <c r="A15" s="130"/>
      <c r="B15" s="131"/>
      <c r="C15" s="131"/>
      <c r="D15" s="119"/>
      <c r="E15" s="119"/>
      <c r="F15" s="119"/>
      <c r="G15" s="119"/>
      <c r="H15" s="119"/>
      <c r="I15" s="119"/>
      <c r="J15" s="119"/>
    </row>
    <row r="16" spans="1:10" ht="11.25">
      <c r="A16" s="126" t="s">
        <v>331</v>
      </c>
      <c r="B16" s="121"/>
      <c r="C16" s="121"/>
      <c r="D16" s="121"/>
      <c r="E16" s="121"/>
      <c r="F16" s="121"/>
      <c r="G16" s="121"/>
      <c r="H16" s="121"/>
      <c r="I16" s="121"/>
      <c r="J16" s="121"/>
    </row>
    <row r="17" spans="1:10" ht="11.25">
      <c r="A17" s="121"/>
      <c r="B17" s="121" t="s">
        <v>332</v>
      </c>
      <c r="C17" s="121"/>
      <c r="D17" s="121"/>
      <c r="E17" s="121"/>
      <c r="F17" s="121"/>
      <c r="G17" s="121"/>
      <c r="H17" s="121"/>
      <c r="I17" s="121"/>
      <c r="J17" s="121"/>
    </row>
    <row r="18" spans="1:10" ht="11.25">
      <c r="A18" s="121"/>
      <c r="B18" s="121"/>
      <c r="C18" s="121"/>
      <c r="D18" s="121"/>
      <c r="E18" s="121"/>
      <c r="F18" s="121"/>
      <c r="G18" s="121"/>
      <c r="H18" s="121"/>
      <c r="I18" s="121"/>
      <c r="J18" s="121"/>
    </row>
    <row r="19" spans="1:10" ht="11.25">
      <c r="A19" s="126" t="s">
        <v>346</v>
      </c>
      <c r="B19" s="121"/>
      <c r="C19" s="121"/>
      <c r="D19" s="121"/>
      <c r="E19" s="121"/>
      <c r="F19" s="121"/>
      <c r="G19" s="121"/>
      <c r="H19" s="121"/>
      <c r="I19" s="121"/>
      <c r="J19" s="121"/>
    </row>
    <row r="20" spans="1:10" ht="11.25">
      <c r="A20" s="121"/>
      <c r="B20" s="121" t="s">
        <v>333</v>
      </c>
      <c r="C20" s="121"/>
      <c r="D20" s="121"/>
      <c r="E20" s="121"/>
      <c r="F20" s="121"/>
      <c r="G20" s="121"/>
      <c r="H20" s="121"/>
      <c r="I20" s="121"/>
      <c r="J20" s="121"/>
    </row>
    <row r="21" spans="1:10" ht="11.25">
      <c r="A21" s="121"/>
      <c r="B21" s="121"/>
      <c r="C21" s="121"/>
      <c r="D21" s="121"/>
      <c r="E21" s="121"/>
      <c r="F21" s="121"/>
      <c r="G21" s="121"/>
      <c r="H21" s="121"/>
      <c r="I21" s="121"/>
      <c r="J21" s="121"/>
    </row>
    <row r="22" spans="1:10" ht="11.25">
      <c r="A22" s="126" t="s">
        <v>334</v>
      </c>
      <c r="B22" s="121"/>
      <c r="C22" s="121"/>
      <c r="D22" s="121"/>
      <c r="E22" s="121"/>
      <c r="F22" s="121"/>
      <c r="G22" s="121"/>
      <c r="H22" s="121"/>
      <c r="I22" s="121"/>
      <c r="J22" s="121"/>
    </row>
    <row r="23" spans="1:10" ht="11.25">
      <c r="A23" s="121"/>
      <c r="B23" s="121" t="s">
        <v>351</v>
      </c>
      <c r="C23" s="121"/>
      <c r="D23" s="121"/>
      <c r="E23" s="121"/>
      <c r="F23" s="121"/>
      <c r="G23" s="121"/>
      <c r="H23" s="121"/>
      <c r="I23" s="121"/>
      <c r="J23" s="121"/>
    </row>
    <row r="24" spans="1:10" ht="11.25">
      <c r="A24" s="121"/>
      <c r="B24" s="121" t="s">
        <v>368</v>
      </c>
      <c r="C24" s="121"/>
      <c r="D24" s="121"/>
      <c r="E24" s="121"/>
      <c r="F24" s="121"/>
      <c r="G24" s="121"/>
      <c r="H24" s="121"/>
      <c r="I24" s="122"/>
      <c r="J24" s="121"/>
    </row>
    <row r="25" spans="2:10" ht="11.25">
      <c r="B25" s="121" t="s">
        <v>356</v>
      </c>
      <c r="C25" s="121"/>
      <c r="D25" s="121"/>
      <c r="E25" s="121"/>
      <c r="F25" s="121"/>
      <c r="G25" s="121"/>
      <c r="H25" s="121"/>
      <c r="I25" s="121"/>
      <c r="J25" s="121"/>
    </row>
    <row r="26" spans="2:10" ht="11.25">
      <c r="B26" s="121" t="s">
        <v>357</v>
      </c>
      <c r="C26" s="121"/>
      <c r="D26" s="121"/>
      <c r="E26" s="121"/>
      <c r="F26" s="121"/>
      <c r="G26" s="121"/>
      <c r="H26" s="121"/>
      <c r="I26" s="121"/>
      <c r="J26" s="121"/>
    </row>
    <row r="27" ht="11.25">
      <c r="B27" s="120" t="s">
        <v>358</v>
      </c>
    </row>
    <row r="28" ht="11.25">
      <c r="B28" s="120" t="s">
        <v>359</v>
      </c>
    </row>
    <row r="30" ht="11.25">
      <c r="A30" s="127" t="s">
        <v>335</v>
      </c>
    </row>
    <row r="31" ht="11.25">
      <c r="B31" s="120" t="s">
        <v>336</v>
      </c>
    </row>
    <row r="32" ht="11.25">
      <c r="B32" s="120" t="s">
        <v>337</v>
      </c>
    </row>
    <row r="34" ht="11.25">
      <c r="A34" s="127" t="s">
        <v>338</v>
      </c>
    </row>
    <row r="35" ht="11.25">
      <c r="B35" s="120" t="s">
        <v>361</v>
      </c>
    </row>
    <row r="36" ht="11.25">
      <c r="B36" s="120" t="s">
        <v>362</v>
      </c>
    </row>
    <row r="37" ht="11.25">
      <c r="B37" s="120" t="s">
        <v>360</v>
      </c>
    </row>
    <row r="38" ht="11.25">
      <c r="B38" s="120" t="s">
        <v>363</v>
      </c>
    </row>
    <row r="40" ht="11.25">
      <c r="A40" s="127" t="s">
        <v>339</v>
      </c>
    </row>
    <row r="41" ht="11.25">
      <c r="B41" s="120" t="s">
        <v>364</v>
      </c>
    </row>
    <row r="42" ht="11.25">
      <c r="B42" s="120" t="s">
        <v>352</v>
      </c>
    </row>
    <row r="43" ht="11.25">
      <c r="B43" s="120" t="s">
        <v>369</v>
      </c>
    </row>
    <row r="44" ht="11.25">
      <c r="B44" s="120" t="s">
        <v>348</v>
      </c>
    </row>
    <row r="45" ht="11.25">
      <c r="B45" s="120" t="s">
        <v>367</v>
      </c>
    </row>
    <row r="47" ht="11.25">
      <c r="A47" s="127" t="s">
        <v>340</v>
      </c>
    </row>
    <row r="48" ht="11.25">
      <c r="B48" s="120" t="s">
        <v>353</v>
      </c>
    </row>
    <row r="49" spans="2:10" ht="11.25">
      <c r="B49" s="120" t="s">
        <v>365</v>
      </c>
      <c r="D49" s="132"/>
      <c r="E49" s="132"/>
      <c r="F49" s="132"/>
      <c r="G49" s="132"/>
      <c r="H49" s="132"/>
      <c r="I49" s="132"/>
      <c r="J49" s="132"/>
    </row>
    <row r="50" ht="11.25">
      <c r="B50" s="120" t="s">
        <v>366</v>
      </c>
    </row>
    <row r="52" ht="11.25">
      <c r="A52" s="127" t="s">
        <v>341</v>
      </c>
    </row>
    <row r="53" spans="1:2" ht="11.25">
      <c r="A53" s="127"/>
      <c r="B53" s="120" t="s">
        <v>342</v>
      </c>
    </row>
    <row r="57" ht="11.25">
      <c r="B57" s="120" t="s">
        <v>325</v>
      </c>
    </row>
  </sheetData>
  <sheetProtection/>
  <mergeCells count="2">
    <mergeCell ref="A2:J2"/>
    <mergeCell ref="A4:J4"/>
  </mergeCells>
  <printOptions/>
  <pageMargins left="0.42" right="0.38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2012-10-19T10:59:42Z</cp:lastPrinted>
  <dcterms:created xsi:type="dcterms:W3CDTF">2008-10-17T11:51:54Z</dcterms:created>
  <dcterms:modified xsi:type="dcterms:W3CDTF">2012-10-24T12:49:25Z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R5QHR3YVQV2R-227-6565</vt:lpwstr>
  </property>
  <property fmtid="{D5CDD505-2E9C-101B-9397-08002B2CF9AE}" pid="3" name="_dlc_DocIdItemGuid">
    <vt:lpwstr>cfa926c6-4d59-4c42-a186-06d985d8eb88</vt:lpwstr>
  </property>
  <property fmtid="{D5CDD505-2E9C-101B-9397-08002B2CF9AE}" pid="4" name="_dlc_DocIdUrl">
    <vt:lpwstr>http://koncarintranet/kddintranet/1511/uču/_layouts/DocIdRedir.aspx?ID=R5QHR3YVQV2R-227-6565, R5QHR3YVQV2R-227-6565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