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<sst xmlns="http://schemas.openxmlformats.org/spreadsheetml/2006/main" count="341" uniqueCount="311">
  <si>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</si>
  <si>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</si>
  <si>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</si>
  <si>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</si>
  <si>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</si>
  <si>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</si>
  <si>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</si>
  <si>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</si>
  <si>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</si>
  <si>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</si>
  <si>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</si>
  <si>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</si>
  <si>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</si>
  <si>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</si>
  <si>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</si>
  <si>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</si>
  <si>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</si>
  <si>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</si>
  <si>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</si>
  <si>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</si>
  <si>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</si>
  <si>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</si>
  <si>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</si>
  <si>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</si>
  <si>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</si>
  <si>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</si>
  <si>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</si>
  <si>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</si>
  <si>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</si>
  <si>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</si>
  <si>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</si>
  <si>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</si>
  <si>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</si>
  <si>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</si>
  <si>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</si>
  <si>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</si>
  <si>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</si>
  <si>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</si>
  <si>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</si>
  <si>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</si>
  <si>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</si>
  <si>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</si>
  <si>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</si>
  <si>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</si>
  <si>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</si>
  <si>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</si>
  <si>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</si>
  <si>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</si>
  <si>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</si>
  <si>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</si>
  <si>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</si>
  <si>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</si>
  <si>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</si>
  <si>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</si>
  <si>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</si>
  <si>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</si>
  <si>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</si>
  <si>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</si>
  <si>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</si>
  <si>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</si>
  <si>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</si>
  <si>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</si>
  <si>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</si>
  <si>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</si>
  <si>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</si>
  <si>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</si>
  <si>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</si>
  <si>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</si>
  <si>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</si>
  <si>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</si>
  <si>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</si>
  <si>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</si>
  <si>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</si>
  <si>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</si>
  <si>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</si>
  <si>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</si>
  <si>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</si>
  <si>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</si>
  <si>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</si>
  <si>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</si>
  <si>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</si>
  <si>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</si>
  <si>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</si>
  <si>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</si>
  <si>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</si>
  <si>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</si>
  <si>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</si>
  <si>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</si>
  <si>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</si>
  <si>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</si>
  <si>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</si>
  <si>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</si>
  <si>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</si>
  <si>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</si>
  <si>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</si>
  <si>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</si>
  <si>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</si>
  <si>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</si>
  <si>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</si>
  <si>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</si>
  <si>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</si>
  <si>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</si>
  <si>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</si>
  <si>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</si>
  <si>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</si>
  <si>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</si>
  <si>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</si>
  <si>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</si>
  <si>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</si>
  <si>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</si>
  <si>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</si>
  <si>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</si>
  <si>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</si>
  <si>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</si>
  <si>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</si>
  <si>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</si>
  <si>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</si>
  <si>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</si>
  <si>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</si>
  <si>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</si>
  <si>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</si>
  <si>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</si>
  <si>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</si>
  <si>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</si>
  <si>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</si>
  <si>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</si>
  <si>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</si>
  <si>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</si>
  <si>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</si>
  <si>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</si>
  <si>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</si>
  <si>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</si>
  <si>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</si>
  <si>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</si>
  <si>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</si>
  <si>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</si>
  <si>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</si>
  <si>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</si>
  <si>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</si>
  <si>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</si>
  <si>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</si>
  <si>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</si>
  <si>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</si>
  <si>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</si>
  <si>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</si>
  <si>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</si>
  <si>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</si>
  <si>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</si>
  <si>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</si>
  <si>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</si>
  <si>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</si>
  <si>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</si>
  <si>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</si>
  <si>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</si>
  <si>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</si>
  <si>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</si>
  <si>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</si>
  <si>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</si>
  <si>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</si>
  <si>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</si>
  <si>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</si>
  <si>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</si>
  <si>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</si>
  <si>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</si>
  <si>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</si>
  <si>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</si>
  <si>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</si>
  <si>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</si>
  <si>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</si>
  <si>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</si>
  <si>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</si>
  <si>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</si>
  <si>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</si>
  <si>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</si>
  <si>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</si>
  <si>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</si>
  <si>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</si>
  <si>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</si>
  <si>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</si>
  <si>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</si>
  <si>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</si>
  <si>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</si>
  <si>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</si>
  <si>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</si>
  <si>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</si>
  <si>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</si>
  <si>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</si>
  <si>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</si>
  <si>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</si>
  <si>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</si>
  <si>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</si>
  <si>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</si>
  <si>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</si>
  <si>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</si>
  <si>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</si>
  <si>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</si>
  <si>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</si>
  <si>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</si>
  <si>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</si>
  <si>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</si>
  <si>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</si>
  <si>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</si>
  <si>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</si>
  <si>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</si>
  <si>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</si>
  <si>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</si>
  <si>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</si>
  <si>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</si>
  <si>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</si>
  <si>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</si>
  <si>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</si>
  <si>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</si>
  <si>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</si>
  <si>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</si>
  <si>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</si>
  <si>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</si>
  <si>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</si>
  <si>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</si>
  <si>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</si>
  <si>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</si>
  <si>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</si>
  <si>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</si>
  <si>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</si>
  <si>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</si>
  <si>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</si>
  <si>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</si>
  <si>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</si>
  <si>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</si>
  <si>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</si>
  <si>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</si>
  <si>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</si>
  <si>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</si>
  <si>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</si>
  <si>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</si>
  <si>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</si>
  <si>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</si>
  <si>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</si>
  <si>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</si>
  <si>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</si>
  <si>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</si>
  <si>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</si>
  <si>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</si>
  <si>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</si>
  <si>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</si>
  <si>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</si>
  <si>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</si>
  <si>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</si>
  <si>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</si>
  <si>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</si>
  <si>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</si>
  <si>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</si>
  <si>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</si>
  <si>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</si>
  <si>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</si>
  <si>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</si>
  <si>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</si>
  <si>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</si>
  <si>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</si>
  <si>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</si>
  <si>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</si>
  <si>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</si>
  <si>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</si>
  <si>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</si>
  <si>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</si>
  <si>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</si>
  <si>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</si>
  <si>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</si>
  <si>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</si>
  <si>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</si>
  <si>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</si>
  <si>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</si>
  <si>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</si>
  <si>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</si>
  <si>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</si>
  <si>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</si>
  <si>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</si>
  <si>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</si>
  <si>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</si>
  <si>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</si>
  <si>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</si>
  <si>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</si>
  <si>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</si>
  <si>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</si>
  <si>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</si>
  <si>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</si>
  <si>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</si>
  <si>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30.06.2012.</t>
  </si>
  <si>
    <t>03282635</t>
  </si>
  <si>
    <t>080040936</t>
  </si>
  <si>
    <t>45050126417</t>
  </si>
  <si>
    <t>KONČAR-ELEKTROINDUSTRIJA d.d.</t>
  </si>
  <si>
    <t>ZAGREB</t>
  </si>
  <si>
    <t>FALLEROVO ŠETALIŠTE 22</t>
  </si>
  <si>
    <t>koncar.finance@koncar.hr</t>
  </si>
  <si>
    <t>www.koncar.hr</t>
  </si>
  <si>
    <t>GRAD ZAGREB</t>
  </si>
  <si>
    <t>NE</t>
  </si>
  <si>
    <t>2711</t>
  </si>
  <si>
    <t>ILIĆ VESNA</t>
  </si>
  <si>
    <t>01 3667 183</t>
  </si>
  <si>
    <t>01 3667 177</t>
  </si>
  <si>
    <t>vesna.ilic@koncar.hr</t>
  </si>
  <si>
    <t>BAGO DARINKO</t>
  </si>
  <si>
    <t>30.6.2012.</t>
  </si>
  <si>
    <t>KONČAR-ELEKTROINDUSTRIJA d.d. ZAGREB</t>
  </si>
  <si>
    <t>Stanje 31.12.2011.</t>
  </si>
  <si>
    <t>Stanje 30.06.2012.</t>
  </si>
  <si>
    <t>u razdoblju 01.01.2012. do 30.06.2012.</t>
  </si>
  <si>
    <t>Obveznik: KONČAR-ELEKTROINDUSTRIJA d.d. ZAGREB</t>
  </si>
  <si>
    <t>01.01.2012.</t>
  </si>
  <si>
    <t>1. Financijski izvještaji (bilanca, račun dobiti i gubitka, izvještaj o novčanom tijeku, izvještaj o promjenama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</si>
</sst>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4" fontId="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2">
      <selection activeCell="B56" sqref="B56:I5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0" t="s">
        <v>213</v>
      </c>
      <c r="B1" s="141"/>
      <c r="C1" s="141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78" t="s">
        <v>214</v>
      </c>
      <c r="B2" s="179"/>
      <c r="C2" s="179"/>
      <c r="D2" s="180"/>
      <c r="E2" s="115" t="s">
        <v>285</v>
      </c>
      <c r="F2" s="12"/>
      <c r="G2" s="13" t="s">
        <v>215</v>
      </c>
      <c r="H2" s="115" t="s">
        <v>286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81" t="s">
        <v>279</v>
      </c>
      <c r="B4" s="182"/>
      <c r="C4" s="182"/>
      <c r="D4" s="182"/>
      <c r="E4" s="182"/>
      <c r="F4" s="182"/>
      <c r="G4" s="182"/>
      <c r="H4" s="182"/>
      <c r="I4" s="183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31" t="s">
        <v>216</v>
      </c>
      <c r="B6" s="132"/>
      <c r="C6" s="146" t="s">
        <v>287</v>
      </c>
      <c r="D6" s="147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184" t="s">
        <v>217</v>
      </c>
      <c r="B8" s="185"/>
      <c r="C8" s="146" t="s">
        <v>288</v>
      </c>
      <c r="D8" s="147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47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26" t="s">
        <v>218</v>
      </c>
      <c r="B10" s="176"/>
      <c r="C10" s="146" t="s">
        <v>289</v>
      </c>
      <c r="D10" s="147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77"/>
      <c r="B11" s="176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31" t="s">
        <v>219</v>
      </c>
      <c r="B12" s="132"/>
      <c r="C12" s="148" t="s">
        <v>290</v>
      </c>
      <c r="D12" s="173"/>
      <c r="E12" s="173"/>
      <c r="F12" s="173"/>
      <c r="G12" s="173"/>
      <c r="H12" s="173"/>
      <c r="I12" s="134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31" t="s">
        <v>220</v>
      </c>
      <c r="B14" s="132"/>
      <c r="C14" s="174">
        <v>10000</v>
      </c>
      <c r="D14" s="175"/>
      <c r="E14" s="16"/>
      <c r="F14" s="148" t="s">
        <v>291</v>
      </c>
      <c r="G14" s="173"/>
      <c r="H14" s="173"/>
      <c r="I14" s="134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31" t="s">
        <v>221</v>
      </c>
      <c r="B16" s="132"/>
      <c r="C16" s="148" t="s">
        <v>292</v>
      </c>
      <c r="D16" s="173"/>
      <c r="E16" s="173"/>
      <c r="F16" s="173"/>
      <c r="G16" s="173"/>
      <c r="H16" s="173"/>
      <c r="I16" s="134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31" t="s">
        <v>222</v>
      </c>
      <c r="B18" s="132"/>
      <c r="C18" s="169" t="s">
        <v>293</v>
      </c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31" t="s">
        <v>223</v>
      </c>
      <c r="B20" s="132"/>
      <c r="C20" s="169" t="s">
        <v>294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31" t="s">
        <v>224</v>
      </c>
      <c r="B22" s="132"/>
      <c r="C22" s="116">
        <v>133</v>
      </c>
      <c r="D22" s="148" t="s">
        <v>291</v>
      </c>
      <c r="E22" s="159"/>
      <c r="F22" s="160"/>
      <c r="G22" s="131"/>
      <c r="H22" s="172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31" t="s">
        <v>225</v>
      </c>
      <c r="B24" s="132"/>
      <c r="C24" s="116">
        <v>21</v>
      </c>
      <c r="D24" s="148" t="s">
        <v>295</v>
      </c>
      <c r="E24" s="159"/>
      <c r="F24" s="159"/>
      <c r="G24" s="160"/>
      <c r="H24" s="48" t="s">
        <v>226</v>
      </c>
      <c r="I24" s="117">
        <v>49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280</v>
      </c>
      <c r="I25" s="93"/>
      <c r="J25" s="10"/>
      <c r="K25" s="10"/>
      <c r="L25" s="10"/>
    </row>
    <row r="26" spans="1:12" ht="12.75">
      <c r="A26" s="131" t="s">
        <v>227</v>
      </c>
      <c r="B26" s="132"/>
      <c r="C26" s="118" t="s">
        <v>296</v>
      </c>
      <c r="D26" s="25"/>
      <c r="E26" s="33"/>
      <c r="F26" s="24"/>
      <c r="G26" s="161" t="s">
        <v>228</v>
      </c>
      <c r="H26" s="132"/>
      <c r="I26" s="119" t="s">
        <v>297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62" t="s">
        <v>229</v>
      </c>
      <c r="B28" s="163"/>
      <c r="C28" s="164"/>
      <c r="D28" s="164"/>
      <c r="E28" s="165" t="s">
        <v>230</v>
      </c>
      <c r="F28" s="166"/>
      <c r="G28" s="166"/>
      <c r="H28" s="167" t="s">
        <v>231</v>
      </c>
      <c r="I28" s="168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56"/>
      <c r="B30" s="149"/>
      <c r="C30" s="149"/>
      <c r="D30" s="150"/>
      <c r="E30" s="156"/>
      <c r="F30" s="149"/>
      <c r="G30" s="149"/>
      <c r="H30" s="146"/>
      <c r="I30" s="147"/>
      <c r="J30" s="10"/>
      <c r="K30" s="10"/>
      <c r="L30" s="10"/>
    </row>
    <row r="31" spans="1:12" ht="12.75">
      <c r="A31" s="89"/>
      <c r="B31" s="22"/>
      <c r="C31" s="21"/>
      <c r="D31" s="157"/>
      <c r="E31" s="157"/>
      <c r="F31" s="157"/>
      <c r="G31" s="158"/>
      <c r="H31" s="16"/>
      <c r="I31" s="96"/>
      <c r="J31" s="10"/>
      <c r="K31" s="10"/>
      <c r="L31" s="10"/>
    </row>
    <row r="32" spans="1:12" ht="12.75">
      <c r="A32" s="156"/>
      <c r="B32" s="149"/>
      <c r="C32" s="149"/>
      <c r="D32" s="150"/>
      <c r="E32" s="156"/>
      <c r="F32" s="149"/>
      <c r="G32" s="149"/>
      <c r="H32" s="146"/>
      <c r="I32" s="147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56"/>
      <c r="B34" s="149"/>
      <c r="C34" s="149"/>
      <c r="D34" s="150"/>
      <c r="E34" s="156"/>
      <c r="F34" s="149"/>
      <c r="G34" s="149"/>
      <c r="H34" s="146"/>
      <c r="I34" s="147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56"/>
      <c r="B36" s="149"/>
      <c r="C36" s="149"/>
      <c r="D36" s="150"/>
      <c r="E36" s="156"/>
      <c r="F36" s="149"/>
      <c r="G36" s="149"/>
      <c r="H36" s="146"/>
      <c r="I36" s="147"/>
      <c r="J36" s="10"/>
      <c r="K36" s="10"/>
      <c r="L36" s="10"/>
    </row>
    <row r="37" spans="1:12" ht="12.75">
      <c r="A37" s="98"/>
      <c r="B37" s="30"/>
      <c r="C37" s="151"/>
      <c r="D37" s="152"/>
      <c r="E37" s="16"/>
      <c r="F37" s="151"/>
      <c r="G37" s="152"/>
      <c r="H37" s="16"/>
      <c r="I37" s="90"/>
      <c r="J37" s="10"/>
      <c r="K37" s="10"/>
      <c r="L37" s="10"/>
    </row>
    <row r="38" spans="1:12" ht="12.75">
      <c r="A38" s="156"/>
      <c r="B38" s="149"/>
      <c r="C38" s="149"/>
      <c r="D38" s="150"/>
      <c r="E38" s="156"/>
      <c r="F38" s="149"/>
      <c r="G38" s="149"/>
      <c r="H38" s="146"/>
      <c r="I38" s="147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56"/>
      <c r="B40" s="149"/>
      <c r="C40" s="149"/>
      <c r="D40" s="150"/>
      <c r="E40" s="156"/>
      <c r="F40" s="149"/>
      <c r="G40" s="149"/>
      <c r="H40" s="146"/>
      <c r="I40" s="147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26" t="s">
        <v>232</v>
      </c>
      <c r="B44" s="127"/>
      <c r="C44" s="146"/>
      <c r="D44" s="147"/>
      <c r="E44" s="26"/>
      <c r="F44" s="148"/>
      <c r="G44" s="149"/>
      <c r="H44" s="149"/>
      <c r="I44" s="150"/>
      <c r="J44" s="10"/>
      <c r="K44" s="10"/>
      <c r="L44" s="10"/>
    </row>
    <row r="45" spans="1:12" ht="12.75">
      <c r="A45" s="98"/>
      <c r="B45" s="30"/>
      <c r="C45" s="151"/>
      <c r="D45" s="152"/>
      <c r="E45" s="16"/>
      <c r="F45" s="151"/>
      <c r="G45" s="153"/>
      <c r="H45" s="35"/>
      <c r="I45" s="102"/>
      <c r="J45" s="10"/>
      <c r="K45" s="10"/>
      <c r="L45" s="10"/>
    </row>
    <row r="46" spans="1:12" ht="12.75">
      <c r="A46" s="126" t="s">
        <v>233</v>
      </c>
      <c r="B46" s="127"/>
      <c r="C46" s="148" t="s">
        <v>298</v>
      </c>
      <c r="D46" s="154"/>
      <c r="E46" s="154"/>
      <c r="F46" s="154"/>
      <c r="G46" s="154"/>
      <c r="H46" s="154"/>
      <c r="I46" s="155"/>
      <c r="J46" s="10"/>
      <c r="K46" s="10"/>
      <c r="L46" s="10"/>
    </row>
    <row r="47" spans="1:12" ht="12.75">
      <c r="A47" s="89"/>
      <c r="B47" s="22"/>
      <c r="C47" s="21" t="s">
        <v>234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26" t="s">
        <v>235</v>
      </c>
      <c r="B48" s="127"/>
      <c r="C48" s="133" t="s">
        <v>299</v>
      </c>
      <c r="D48" s="129"/>
      <c r="E48" s="130"/>
      <c r="F48" s="16"/>
      <c r="G48" s="48" t="s">
        <v>236</v>
      </c>
      <c r="H48" s="133" t="s">
        <v>300</v>
      </c>
      <c r="I48" s="130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26" t="s">
        <v>222</v>
      </c>
      <c r="B50" s="127"/>
      <c r="C50" s="128" t="s">
        <v>301</v>
      </c>
      <c r="D50" s="129"/>
      <c r="E50" s="129"/>
      <c r="F50" s="129"/>
      <c r="G50" s="129"/>
      <c r="H50" s="129"/>
      <c r="I50" s="130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31" t="s">
        <v>237</v>
      </c>
      <c r="B52" s="132"/>
      <c r="C52" s="133" t="s">
        <v>302</v>
      </c>
      <c r="D52" s="129"/>
      <c r="E52" s="129"/>
      <c r="F52" s="129"/>
      <c r="G52" s="129"/>
      <c r="H52" s="129"/>
      <c r="I52" s="134"/>
      <c r="J52" s="10"/>
      <c r="K52" s="10"/>
      <c r="L52" s="10"/>
    </row>
    <row r="53" spans="1:12" ht="12.75">
      <c r="A53" s="103"/>
      <c r="B53" s="20"/>
      <c r="C53" s="142" t="s">
        <v>238</v>
      </c>
      <c r="D53" s="142"/>
      <c r="E53" s="142"/>
      <c r="F53" s="142"/>
      <c r="G53" s="142"/>
      <c r="H53" s="142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35" t="s">
        <v>239</v>
      </c>
      <c r="C55" s="136"/>
      <c r="D55" s="136"/>
      <c r="E55" s="136"/>
      <c r="F55" s="46"/>
      <c r="G55" s="46"/>
      <c r="H55" s="46"/>
      <c r="I55" s="105"/>
      <c r="J55" s="10"/>
      <c r="K55" s="10"/>
      <c r="L55" s="10"/>
    </row>
    <row r="56" spans="1:12" ht="12.75">
      <c r="A56" s="103"/>
      <c r="B56" s="137" t="s">
        <v>310</v>
      </c>
      <c r="C56" s="138"/>
      <c r="D56" s="138"/>
      <c r="E56" s="138"/>
      <c r="F56" s="138"/>
      <c r="G56" s="138"/>
      <c r="H56" s="138"/>
      <c r="I56" s="139"/>
      <c r="J56" s="10"/>
      <c r="K56" s="10"/>
      <c r="L56" s="10"/>
    </row>
    <row r="57" spans="1:12" ht="12.75">
      <c r="A57" s="103"/>
      <c r="B57" s="137" t="s">
        <v>270</v>
      </c>
      <c r="C57" s="138"/>
      <c r="D57" s="138"/>
      <c r="E57" s="138"/>
      <c r="F57" s="138"/>
      <c r="G57" s="138"/>
      <c r="H57" s="138"/>
      <c r="I57" s="105"/>
      <c r="J57" s="10"/>
      <c r="K57" s="10"/>
      <c r="L57" s="10"/>
    </row>
    <row r="58" spans="1:12" ht="12.75">
      <c r="A58" s="103"/>
      <c r="B58" s="137" t="s">
        <v>271</v>
      </c>
      <c r="C58" s="138"/>
      <c r="D58" s="138"/>
      <c r="E58" s="138"/>
      <c r="F58" s="138"/>
      <c r="G58" s="138"/>
      <c r="H58" s="138"/>
      <c r="I58" s="139"/>
      <c r="J58" s="10"/>
      <c r="K58" s="10"/>
      <c r="L58" s="10"/>
    </row>
    <row r="59" spans="1:12" ht="12.75">
      <c r="A59" s="103"/>
      <c r="B59" s="137" t="s">
        <v>272</v>
      </c>
      <c r="C59" s="138"/>
      <c r="D59" s="138"/>
      <c r="E59" s="138"/>
      <c r="F59" s="138"/>
      <c r="G59" s="138"/>
      <c r="H59" s="138"/>
      <c r="I59" s="139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240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241</v>
      </c>
      <c r="F62" s="33"/>
      <c r="G62" s="143" t="s">
        <v>242</v>
      </c>
      <c r="H62" s="144"/>
      <c r="I62" s="145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24"/>
      <c r="H63" s="125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">
      <selection activeCell="A116" sqref="A116:K116"/>
    </sheetView>
  </sheetViews>
  <sheetFormatPr defaultColWidth="9.140625" defaultRowHeight="12.75"/>
  <cols>
    <col min="1" max="9" width="9.140625" style="49" customWidth="1"/>
    <col min="10" max="10" width="11.28125" style="49" customWidth="1"/>
    <col min="11" max="11" width="11.7109375" style="49" customWidth="1"/>
    <col min="12" max="16384" width="9.140625" style="49" customWidth="1"/>
  </cols>
  <sheetData>
    <row r="1" spans="1:11" ht="12.75" customHeight="1">
      <c r="A1" s="196" t="s">
        <v>127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 t="s">
        <v>304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22.5">
      <c r="A4" s="202" t="s">
        <v>39</v>
      </c>
      <c r="B4" s="203"/>
      <c r="C4" s="203"/>
      <c r="D4" s="203"/>
      <c r="E4" s="203"/>
      <c r="F4" s="203"/>
      <c r="G4" s="203"/>
      <c r="H4" s="204"/>
      <c r="I4" s="55" t="s">
        <v>243</v>
      </c>
      <c r="J4" s="56" t="s">
        <v>305</v>
      </c>
      <c r="K4" s="57" t="s">
        <v>306</v>
      </c>
    </row>
    <row r="5" spans="1:11" ht="12.75">
      <c r="A5" s="186">
        <v>1</v>
      </c>
      <c r="B5" s="186"/>
      <c r="C5" s="186"/>
      <c r="D5" s="186"/>
      <c r="E5" s="186"/>
      <c r="F5" s="186"/>
      <c r="G5" s="186"/>
      <c r="H5" s="186"/>
      <c r="I5" s="54">
        <v>2</v>
      </c>
      <c r="J5" s="53">
        <v>3</v>
      </c>
      <c r="K5" s="53">
        <v>4</v>
      </c>
    </row>
    <row r="6" spans="1:11" ht="12.75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>
      <c r="A7" s="190" t="s">
        <v>40</v>
      </c>
      <c r="B7" s="191"/>
      <c r="C7" s="191"/>
      <c r="D7" s="191"/>
      <c r="E7" s="191"/>
      <c r="F7" s="191"/>
      <c r="G7" s="191"/>
      <c r="H7" s="192"/>
      <c r="I7" s="3">
        <v>1</v>
      </c>
      <c r="J7" s="6"/>
      <c r="K7" s="6"/>
    </row>
    <row r="8" spans="1:11" ht="12.75">
      <c r="A8" s="193" t="s">
        <v>10</v>
      </c>
      <c r="B8" s="194"/>
      <c r="C8" s="194"/>
      <c r="D8" s="194"/>
      <c r="E8" s="194"/>
      <c r="F8" s="194"/>
      <c r="G8" s="194"/>
      <c r="H8" s="195"/>
      <c r="I8" s="1">
        <v>2</v>
      </c>
      <c r="J8" s="50">
        <f>J9+J16+J26+J35+J39</f>
        <v>1096115598</v>
      </c>
      <c r="K8" s="50">
        <f>K9+K16+K26+K35+K39</f>
        <v>1105201219</v>
      </c>
    </row>
    <row r="9" spans="1:11" ht="12.75">
      <c r="A9" s="205" t="s">
        <v>170</v>
      </c>
      <c r="B9" s="206"/>
      <c r="C9" s="206"/>
      <c r="D9" s="206"/>
      <c r="E9" s="206"/>
      <c r="F9" s="206"/>
      <c r="G9" s="206"/>
      <c r="H9" s="207"/>
      <c r="I9" s="1">
        <v>3</v>
      </c>
      <c r="J9" s="50">
        <f>SUM(J10:J15)</f>
        <v>81651</v>
      </c>
      <c r="K9" s="50">
        <f>SUM(K10:K15)</f>
        <v>0</v>
      </c>
    </row>
    <row r="10" spans="1:11" ht="12.75">
      <c r="A10" s="205" t="s">
        <v>88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/>
    </row>
    <row r="11" spans="1:11" ht="12.75">
      <c r="A11" s="205" t="s">
        <v>11</v>
      </c>
      <c r="B11" s="206"/>
      <c r="C11" s="206"/>
      <c r="D11" s="206"/>
      <c r="E11" s="206"/>
      <c r="F11" s="206"/>
      <c r="G11" s="206"/>
      <c r="H11" s="207"/>
      <c r="I11" s="1">
        <v>5</v>
      </c>
      <c r="J11" s="7"/>
      <c r="K11" s="7"/>
    </row>
    <row r="12" spans="1:11" ht="12.75">
      <c r="A12" s="205" t="s">
        <v>89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.75">
      <c r="A13" s="205" t="s">
        <v>173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174</v>
      </c>
      <c r="B14" s="206"/>
      <c r="C14" s="206"/>
      <c r="D14" s="206"/>
      <c r="E14" s="206"/>
      <c r="F14" s="206"/>
      <c r="G14" s="206"/>
      <c r="H14" s="207"/>
      <c r="I14" s="1">
        <v>8</v>
      </c>
      <c r="J14" s="7"/>
      <c r="K14" s="7"/>
    </row>
    <row r="15" spans="1:11" ht="12.75">
      <c r="A15" s="205" t="s">
        <v>175</v>
      </c>
      <c r="B15" s="206"/>
      <c r="C15" s="206"/>
      <c r="D15" s="206"/>
      <c r="E15" s="206"/>
      <c r="F15" s="206"/>
      <c r="G15" s="206"/>
      <c r="H15" s="207"/>
      <c r="I15" s="1">
        <v>9</v>
      </c>
      <c r="J15" s="7">
        <v>81651</v>
      </c>
      <c r="K15" s="7"/>
    </row>
    <row r="16" spans="1:11" ht="12.75">
      <c r="A16" s="205" t="s">
        <v>171</v>
      </c>
      <c r="B16" s="206"/>
      <c r="C16" s="206"/>
      <c r="D16" s="206"/>
      <c r="E16" s="206"/>
      <c r="F16" s="206"/>
      <c r="G16" s="206"/>
      <c r="H16" s="207"/>
      <c r="I16" s="1">
        <v>10</v>
      </c>
      <c r="J16" s="50">
        <f>SUM(J17:J25)</f>
        <v>325058313</v>
      </c>
      <c r="K16" s="50">
        <f>SUM(K17:K25)</f>
        <v>334603192</v>
      </c>
    </row>
    <row r="17" spans="1:11" ht="12.75">
      <c r="A17" s="205" t="s">
        <v>176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73320124</v>
      </c>
      <c r="K17" s="7">
        <v>76166519</v>
      </c>
    </row>
    <row r="18" spans="1:11" ht="12.75">
      <c r="A18" s="205" t="s">
        <v>212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134064653</v>
      </c>
      <c r="K18" s="7">
        <v>141627030</v>
      </c>
    </row>
    <row r="19" spans="1:11" ht="12.75">
      <c r="A19" s="205" t="s">
        <v>177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13749214</v>
      </c>
      <c r="K19" s="7">
        <v>20381850</v>
      </c>
    </row>
    <row r="20" spans="1:11" ht="12.75">
      <c r="A20" s="205" t="s">
        <v>21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1508563</v>
      </c>
      <c r="K20" s="7">
        <v>1368573</v>
      </c>
    </row>
    <row r="21" spans="1:11" ht="12.75">
      <c r="A21" s="205" t="s">
        <v>22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>
      <c r="A22" s="205" t="s">
        <v>48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43568</v>
      </c>
      <c r="K22" s="7">
        <v>483479</v>
      </c>
    </row>
    <row r="23" spans="1:11" ht="12.75">
      <c r="A23" s="205" t="s">
        <v>49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8459202</v>
      </c>
      <c r="K23" s="7">
        <v>662752</v>
      </c>
    </row>
    <row r="24" spans="1:11" ht="12.75">
      <c r="A24" s="205" t="s">
        <v>50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63376</v>
      </c>
      <c r="K24" s="7">
        <v>63376</v>
      </c>
    </row>
    <row r="25" spans="1:11" ht="12.75">
      <c r="A25" s="205" t="s">
        <v>51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93849613</v>
      </c>
      <c r="K25" s="7">
        <v>93849613</v>
      </c>
    </row>
    <row r="26" spans="1:11" ht="12.75">
      <c r="A26" s="205" t="s">
        <v>155</v>
      </c>
      <c r="B26" s="206"/>
      <c r="C26" s="206"/>
      <c r="D26" s="206"/>
      <c r="E26" s="206"/>
      <c r="F26" s="206"/>
      <c r="G26" s="206"/>
      <c r="H26" s="207"/>
      <c r="I26" s="1">
        <v>20</v>
      </c>
      <c r="J26" s="50">
        <f>SUM(J27:J34)</f>
        <v>741803371</v>
      </c>
      <c r="K26" s="50">
        <f>SUM(K27:K34)</f>
        <v>741869162</v>
      </c>
    </row>
    <row r="27" spans="1:11" ht="12.75">
      <c r="A27" s="205" t="s">
        <v>52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737341793</v>
      </c>
      <c r="K27" s="7">
        <v>737407145</v>
      </c>
    </row>
    <row r="28" spans="1:11" ht="12.75">
      <c r="A28" s="205" t="s">
        <v>53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.75">
      <c r="A29" s="205" t="s">
        <v>54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/>
      <c r="K29" s="7"/>
    </row>
    <row r="30" spans="1:11" ht="12.75">
      <c r="A30" s="205" t="s">
        <v>59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60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4461578</v>
      </c>
      <c r="K31" s="7">
        <v>4462017</v>
      </c>
    </row>
    <row r="32" spans="1:11" ht="12.75">
      <c r="A32" s="205" t="s">
        <v>61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/>
      <c r="K32" s="7"/>
    </row>
    <row r="33" spans="1:11" ht="12.75">
      <c r="A33" s="205" t="s">
        <v>55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148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149</v>
      </c>
      <c r="B35" s="206"/>
      <c r="C35" s="206"/>
      <c r="D35" s="206"/>
      <c r="E35" s="206"/>
      <c r="F35" s="206"/>
      <c r="G35" s="206"/>
      <c r="H35" s="207"/>
      <c r="I35" s="1">
        <v>29</v>
      </c>
      <c r="J35" s="50">
        <f>SUM(J36:J38)</f>
        <v>29172263</v>
      </c>
      <c r="K35" s="50">
        <f>SUM(K36:K38)</f>
        <v>28728865</v>
      </c>
    </row>
    <row r="36" spans="1:11" ht="12.75">
      <c r="A36" s="205" t="s">
        <v>56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>
      <c r="A37" s="205" t="s">
        <v>57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>
        <v>23497797</v>
      </c>
      <c r="K37" s="7">
        <v>23069711</v>
      </c>
    </row>
    <row r="38" spans="1:11" ht="12.75">
      <c r="A38" s="205" t="s">
        <v>58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>
        <v>5674466</v>
      </c>
      <c r="K38" s="7">
        <v>5659154</v>
      </c>
    </row>
    <row r="39" spans="1:11" ht="12.75">
      <c r="A39" s="205" t="s">
        <v>150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/>
      <c r="K39" s="7"/>
    </row>
    <row r="40" spans="1:11" ht="12.75">
      <c r="A40" s="193" t="s">
        <v>205</v>
      </c>
      <c r="B40" s="194"/>
      <c r="C40" s="194"/>
      <c r="D40" s="194"/>
      <c r="E40" s="194"/>
      <c r="F40" s="194"/>
      <c r="G40" s="194"/>
      <c r="H40" s="195"/>
      <c r="I40" s="1">
        <v>34</v>
      </c>
      <c r="J40" s="50">
        <f>J41+J49+J56+J64</f>
        <v>409217316</v>
      </c>
      <c r="K40" s="50">
        <f>K41+K49+K56+K64</f>
        <v>417376414</v>
      </c>
    </row>
    <row r="41" spans="1:11" ht="12.75">
      <c r="A41" s="205" t="s">
        <v>76</v>
      </c>
      <c r="B41" s="206"/>
      <c r="C41" s="206"/>
      <c r="D41" s="206"/>
      <c r="E41" s="206"/>
      <c r="F41" s="206"/>
      <c r="G41" s="206"/>
      <c r="H41" s="207"/>
      <c r="I41" s="1">
        <v>35</v>
      </c>
      <c r="J41" s="50">
        <f>SUM(J42:J48)</f>
        <v>90441</v>
      </c>
      <c r="K41" s="50">
        <f>SUM(K42:K48)</f>
        <v>72648</v>
      </c>
    </row>
    <row r="42" spans="1:11" ht="12.75">
      <c r="A42" s="205" t="s">
        <v>91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/>
      <c r="K42" s="7"/>
    </row>
    <row r="43" spans="1:11" ht="12.75">
      <c r="A43" s="205" t="s">
        <v>92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/>
    </row>
    <row r="44" spans="1:11" ht="12.75">
      <c r="A44" s="205" t="s">
        <v>62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/>
      <c r="K44" s="7"/>
    </row>
    <row r="45" spans="1:11" ht="12.75">
      <c r="A45" s="205" t="s">
        <v>63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/>
      <c r="K45" s="7"/>
    </row>
    <row r="46" spans="1:11" ht="12.75">
      <c r="A46" s="205" t="s">
        <v>64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90441</v>
      </c>
      <c r="K46" s="7">
        <v>72648</v>
      </c>
    </row>
    <row r="47" spans="1:11" ht="12.75">
      <c r="A47" s="205" t="s">
        <v>65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66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77</v>
      </c>
      <c r="B49" s="206"/>
      <c r="C49" s="206"/>
      <c r="D49" s="206"/>
      <c r="E49" s="206"/>
      <c r="F49" s="206"/>
      <c r="G49" s="206"/>
      <c r="H49" s="207"/>
      <c r="I49" s="1">
        <v>43</v>
      </c>
      <c r="J49" s="50">
        <f>SUM(J50:J55)</f>
        <v>48764661</v>
      </c>
      <c r="K49" s="50">
        <f>SUM(K50:K55)</f>
        <v>73719765</v>
      </c>
    </row>
    <row r="50" spans="1:11" ht="12.75">
      <c r="A50" s="205" t="s">
        <v>165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29439913</v>
      </c>
      <c r="K50" s="7">
        <v>56592037</v>
      </c>
    </row>
    <row r="51" spans="1:11" ht="12.75">
      <c r="A51" s="205" t="s">
        <v>166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495870</v>
      </c>
      <c r="K51" s="7">
        <v>360116</v>
      </c>
    </row>
    <row r="52" spans="1:11" ht="12.75">
      <c r="A52" s="205" t="s">
        <v>167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>
      <c r="A53" s="205" t="s">
        <v>168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38204</v>
      </c>
      <c r="K53" s="7">
        <v>54929</v>
      </c>
    </row>
    <row r="54" spans="1:11" ht="12.75">
      <c r="A54" s="205" t="s">
        <v>7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602804</v>
      </c>
      <c r="K54" s="7"/>
    </row>
    <row r="55" spans="1:11" ht="12.75">
      <c r="A55" s="205" t="s">
        <v>8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18187870</v>
      </c>
      <c r="K55" s="7">
        <v>16712683</v>
      </c>
    </row>
    <row r="56" spans="1:11" ht="12.75">
      <c r="A56" s="205" t="s">
        <v>78</v>
      </c>
      <c r="B56" s="206"/>
      <c r="C56" s="206"/>
      <c r="D56" s="206"/>
      <c r="E56" s="206"/>
      <c r="F56" s="206"/>
      <c r="G56" s="206"/>
      <c r="H56" s="207"/>
      <c r="I56" s="1">
        <v>50</v>
      </c>
      <c r="J56" s="50">
        <f>SUM(J57:J63)</f>
        <v>317823242</v>
      </c>
      <c r="K56" s="50">
        <f>SUM(K57:K63)</f>
        <v>288749841</v>
      </c>
    </row>
    <row r="57" spans="1:11" ht="12.75">
      <c r="A57" s="205" t="s">
        <v>52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53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>
        <v>53915000</v>
      </c>
      <c r="K58" s="7">
        <v>66715000</v>
      </c>
    </row>
    <row r="59" spans="1:11" ht="12.75">
      <c r="A59" s="205" t="s">
        <v>207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59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>
      <c r="A61" s="205" t="s">
        <v>60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/>
    </row>
    <row r="62" spans="1:11" ht="12.75">
      <c r="A62" s="205" t="s">
        <v>61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263908242</v>
      </c>
      <c r="K62" s="7">
        <v>222034841</v>
      </c>
    </row>
    <row r="63" spans="1:11" ht="12.75">
      <c r="A63" s="205" t="s">
        <v>31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>
      <c r="A64" s="205" t="s">
        <v>172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42538972</v>
      </c>
      <c r="K64" s="7">
        <v>54834160</v>
      </c>
    </row>
    <row r="65" spans="1:11" ht="12.75">
      <c r="A65" s="193" t="s">
        <v>36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>
        <v>861682</v>
      </c>
      <c r="K65" s="7">
        <v>1248421</v>
      </c>
    </row>
    <row r="66" spans="1:11" ht="12.75">
      <c r="A66" s="193" t="s">
        <v>206</v>
      </c>
      <c r="B66" s="194"/>
      <c r="C66" s="194"/>
      <c r="D66" s="194"/>
      <c r="E66" s="194"/>
      <c r="F66" s="194"/>
      <c r="G66" s="194"/>
      <c r="H66" s="195"/>
      <c r="I66" s="1">
        <v>60</v>
      </c>
      <c r="J66" s="50">
        <f>J7+J8+J40+J65</f>
        <v>1506194596</v>
      </c>
      <c r="K66" s="50">
        <f>K7+K8+K40+K65</f>
        <v>1523826054</v>
      </c>
    </row>
    <row r="67" spans="1:11" ht="12.75">
      <c r="A67" s="208" t="s">
        <v>67</v>
      </c>
      <c r="B67" s="209"/>
      <c r="C67" s="209"/>
      <c r="D67" s="209"/>
      <c r="E67" s="209"/>
      <c r="F67" s="209"/>
      <c r="G67" s="209"/>
      <c r="H67" s="210"/>
      <c r="I67" s="4">
        <v>61</v>
      </c>
      <c r="J67" s="8">
        <v>796880027</v>
      </c>
      <c r="K67" s="8">
        <v>742060410</v>
      </c>
    </row>
    <row r="68" spans="1:11" ht="12.75">
      <c r="A68" s="211" t="s">
        <v>38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>
      <c r="A69" s="190" t="s">
        <v>156</v>
      </c>
      <c r="B69" s="191"/>
      <c r="C69" s="191"/>
      <c r="D69" s="191"/>
      <c r="E69" s="191"/>
      <c r="F69" s="191"/>
      <c r="G69" s="191"/>
      <c r="H69" s="192"/>
      <c r="I69" s="3">
        <v>62</v>
      </c>
      <c r="J69" s="51">
        <f>J70+J71+J72+J78+J79+J82+J85</f>
        <v>1297367022</v>
      </c>
      <c r="K69" s="51">
        <f>K70+K71+K72+K78+K79+K82+K85</f>
        <v>1318574324</v>
      </c>
    </row>
    <row r="70" spans="1:11" ht="12.75">
      <c r="A70" s="205" t="s">
        <v>115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1028847600</v>
      </c>
      <c r="K70" s="7">
        <v>1028847600</v>
      </c>
    </row>
    <row r="71" spans="1:11" ht="12.75">
      <c r="A71" s="205" t="s">
        <v>116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719579</v>
      </c>
      <c r="K71" s="7">
        <v>719579</v>
      </c>
    </row>
    <row r="72" spans="1:11" ht="12.75">
      <c r="A72" s="205" t="s">
        <v>117</v>
      </c>
      <c r="B72" s="206"/>
      <c r="C72" s="206"/>
      <c r="D72" s="206"/>
      <c r="E72" s="206"/>
      <c r="F72" s="206"/>
      <c r="G72" s="206"/>
      <c r="H72" s="207"/>
      <c r="I72" s="1">
        <v>65</v>
      </c>
      <c r="J72" s="50">
        <f>J73+J74-J75+J76+J77</f>
        <v>160743015</v>
      </c>
      <c r="K72" s="50">
        <f>K73+K74-K75+K76+K77</f>
        <v>200706524</v>
      </c>
    </row>
    <row r="73" spans="1:11" ht="12.75">
      <c r="A73" s="205" t="s">
        <v>118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14464809</v>
      </c>
      <c r="K73" s="7">
        <v>17997220</v>
      </c>
    </row>
    <row r="74" spans="1:11" ht="12.75">
      <c r="A74" s="205" t="s">
        <v>119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3845600</v>
      </c>
      <c r="K74" s="7">
        <v>3845600</v>
      </c>
    </row>
    <row r="75" spans="1:11" ht="12.75">
      <c r="A75" s="205" t="s">
        <v>107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3845600</v>
      </c>
      <c r="K75" s="7">
        <v>3845600</v>
      </c>
    </row>
    <row r="76" spans="1:11" ht="12.75">
      <c r="A76" s="205" t="s">
        <v>108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>
        <v>84276008</v>
      </c>
      <c r="K76" s="7">
        <v>102458881</v>
      </c>
    </row>
    <row r="77" spans="1:11" ht="12.75">
      <c r="A77" s="205" t="s">
        <v>109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62002198</v>
      </c>
      <c r="K77" s="7">
        <v>80250423</v>
      </c>
    </row>
    <row r="78" spans="1:11" ht="12.75">
      <c r="A78" s="205" t="s">
        <v>110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/>
      <c r="K78" s="7"/>
    </row>
    <row r="79" spans="1:11" ht="12.75">
      <c r="A79" s="205" t="s">
        <v>203</v>
      </c>
      <c r="B79" s="206"/>
      <c r="C79" s="206"/>
      <c r="D79" s="206"/>
      <c r="E79" s="206"/>
      <c r="F79" s="206"/>
      <c r="G79" s="206"/>
      <c r="H79" s="207"/>
      <c r="I79" s="1">
        <v>72</v>
      </c>
      <c r="J79" s="50">
        <f>J80-J81</f>
        <v>36408610</v>
      </c>
      <c r="K79" s="50">
        <f>K80-K81</f>
        <v>67158670</v>
      </c>
    </row>
    <row r="80" spans="1:11" ht="12.75">
      <c r="A80" s="214" t="s">
        <v>139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36408610</v>
      </c>
      <c r="K80" s="7">
        <v>67158670</v>
      </c>
    </row>
    <row r="81" spans="1:11" ht="12.75">
      <c r="A81" s="214" t="s">
        <v>140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5" t="s">
        <v>204</v>
      </c>
      <c r="B82" s="206"/>
      <c r="C82" s="206"/>
      <c r="D82" s="206"/>
      <c r="E82" s="206"/>
      <c r="F82" s="206"/>
      <c r="G82" s="206"/>
      <c r="H82" s="207"/>
      <c r="I82" s="1">
        <v>75</v>
      </c>
      <c r="J82" s="50">
        <f>J83-J84</f>
        <v>70648218</v>
      </c>
      <c r="K82" s="50">
        <f>K83-K84</f>
        <v>21141951</v>
      </c>
    </row>
    <row r="83" spans="1:11" ht="12.75">
      <c r="A83" s="214" t="s">
        <v>141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70648218</v>
      </c>
      <c r="K83" s="7">
        <v>21141951</v>
      </c>
    </row>
    <row r="84" spans="1:11" ht="12.75">
      <c r="A84" s="214" t="s">
        <v>142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5" t="s">
        <v>143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.75">
      <c r="A86" s="193" t="s">
        <v>13</v>
      </c>
      <c r="B86" s="194"/>
      <c r="C86" s="194"/>
      <c r="D86" s="194"/>
      <c r="E86" s="194"/>
      <c r="F86" s="194"/>
      <c r="G86" s="194"/>
      <c r="H86" s="195"/>
      <c r="I86" s="1">
        <v>79</v>
      </c>
      <c r="J86" s="50">
        <f>SUM(J87:J89)</f>
        <v>201043042</v>
      </c>
      <c r="K86" s="50">
        <f>SUM(K87:K89)</f>
        <v>200572445</v>
      </c>
    </row>
    <row r="87" spans="1:11" ht="12.75">
      <c r="A87" s="205" t="s">
        <v>103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946316</v>
      </c>
      <c r="K87" s="7">
        <v>946316</v>
      </c>
    </row>
    <row r="88" spans="1:11" ht="12.75">
      <c r="A88" s="205" t="s">
        <v>104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105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200096726</v>
      </c>
      <c r="K89" s="7">
        <v>199626129</v>
      </c>
    </row>
    <row r="90" spans="1:11" ht="12.75">
      <c r="A90" s="193" t="s">
        <v>14</v>
      </c>
      <c r="B90" s="194"/>
      <c r="C90" s="194"/>
      <c r="D90" s="194"/>
      <c r="E90" s="194"/>
      <c r="F90" s="194"/>
      <c r="G90" s="194"/>
      <c r="H90" s="195"/>
      <c r="I90" s="1">
        <v>83</v>
      </c>
      <c r="J90" s="50">
        <f>SUM(J91:J99)</f>
        <v>170000</v>
      </c>
      <c r="K90" s="50">
        <f>SUM(K91:K99)</f>
        <v>170000</v>
      </c>
    </row>
    <row r="91" spans="1:11" ht="12.75">
      <c r="A91" s="205" t="s">
        <v>106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>
      <c r="A92" s="205" t="s">
        <v>208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>
        <v>170000</v>
      </c>
      <c r="K92" s="7">
        <v>170000</v>
      </c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/>
      <c r="K93" s="7"/>
    </row>
    <row r="94" spans="1:11" ht="12.75">
      <c r="A94" s="205" t="s">
        <v>209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210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211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70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68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>
      <c r="A99" s="205" t="s">
        <v>69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193" t="s">
        <v>15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50">
        <f>SUM(J101:J112)</f>
        <v>7614532</v>
      </c>
      <c r="K100" s="50">
        <f>SUM(K101:K112)</f>
        <v>4509285</v>
      </c>
    </row>
    <row r="101" spans="1:11" ht="12.75">
      <c r="A101" s="205" t="s">
        <v>106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974776</v>
      </c>
      <c r="K101" s="7">
        <v>436214</v>
      </c>
    </row>
    <row r="102" spans="1:11" ht="12.75">
      <c r="A102" s="205" t="s">
        <v>208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>
        <v>340000</v>
      </c>
      <c r="K102" s="7">
        <v>170000</v>
      </c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/>
      <c r="K103" s="7"/>
    </row>
    <row r="104" spans="1:11" ht="12.75">
      <c r="A104" s="205" t="s">
        <v>209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/>
      <c r="K104" s="7"/>
    </row>
    <row r="105" spans="1:11" ht="12.75">
      <c r="A105" s="205" t="s">
        <v>210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1054832</v>
      </c>
      <c r="K105" s="7">
        <v>666964</v>
      </c>
    </row>
    <row r="106" spans="1:11" ht="12.75">
      <c r="A106" s="205" t="s">
        <v>211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.75">
      <c r="A107" s="205" t="s">
        <v>70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>
      <c r="A108" s="205" t="s">
        <v>71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2305606</v>
      </c>
      <c r="K108" s="7">
        <v>620083</v>
      </c>
    </row>
    <row r="109" spans="1:11" ht="12.75">
      <c r="A109" s="205" t="s">
        <v>72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2702518</v>
      </c>
      <c r="K109" s="7">
        <v>2106980</v>
      </c>
    </row>
    <row r="110" spans="1:11" ht="12.75">
      <c r="A110" s="205" t="s">
        <v>75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114360</v>
      </c>
      <c r="K110" s="7">
        <v>102864</v>
      </c>
    </row>
    <row r="111" spans="1:11" ht="12.75">
      <c r="A111" s="205" t="s">
        <v>73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74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122440</v>
      </c>
      <c r="K112" s="7">
        <v>406180</v>
      </c>
    </row>
    <row r="113" spans="1:11" ht="12.75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/>
      <c r="K113" s="7"/>
    </row>
    <row r="114" spans="1:11" ht="12.75">
      <c r="A114" s="193" t="s">
        <v>19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50">
        <f>J69+J86+J90+J100+J113</f>
        <v>1506194596</v>
      </c>
      <c r="K114" s="50">
        <f>K69+K86+K90+K100+K113</f>
        <v>1523826054</v>
      </c>
    </row>
    <row r="115" spans="1:11" ht="12.75">
      <c r="A115" s="219" t="s">
        <v>37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8">
        <v>796880027</v>
      </c>
      <c r="K115" s="8">
        <v>742060410</v>
      </c>
    </row>
    <row r="116" spans="1:11" ht="12.75">
      <c r="A116" s="211" t="s">
        <v>273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</row>
    <row r="117" spans="1:11" ht="12.75">
      <c r="A117" s="190" t="s">
        <v>151</v>
      </c>
      <c r="B117" s="191"/>
      <c r="C117" s="191"/>
      <c r="D117" s="191"/>
      <c r="E117" s="191"/>
      <c r="F117" s="191"/>
      <c r="G117" s="191"/>
      <c r="H117" s="191"/>
      <c r="I117" s="225"/>
      <c r="J117" s="225"/>
      <c r="K117" s="226"/>
    </row>
    <row r="118" spans="1:11" ht="12.75">
      <c r="A118" s="205" t="s">
        <v>5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27" t="s">
        <v>6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/>
    </row>
    <row r="120" spans="1:11" ht="12.75">
      <c r="A120" s="230" t="s">
        <v>274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P70" sqref="P70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6" t="s">
        <v>128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41" t="s">
        <v>307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32" t="s">
        <v>308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3.25">
      <c r="A4" s="233" t="s">
        <v>39</v>
      </c>
      <c r="B4" s="233"/>
      <c r="C4" s="233"/>
      <c r="D4" s="233"/>
      <c r="E4" s="233"/>
      <c r="F4" s="233"/>
      <c r="G4" s="233"/>
      <c r="H4" s="233"/>
      <c r="I4" s="55" t="s">
        <v>244</v>
      </c>
      <c r="J4" s="234" t="s">
        <v>281</v>
      </c>
      <c r="K4" s="234"/>
      <c r="L4" s="234" t="s">
        <v>282</v>
      </c>
      <c r="M4" s="234"/>
    </row>
    <row r="5" spans="1:13" ht="22.5">
      <c r="A5" s="233"/>
      <c r="B5" s="233"/>
      <c r="C5" s="233"/>
      <c r="D5" s="233"/>
      <c r="E5" s="233"/>
      <c r="F5" s="233"/>
      <c r="G5" s="233"/>
      <c r="H5" s="233"/>
      <c r="I5" s="55"/>
      <c r="J5" s="57" t="s">
        <v>277</v>
      </c>
      <c r="K5" s="57" t="s">
        <v>278</v>
      </c>
      <c r="L5" s="57" t="s">
        <v>277</v>
      </c>
      <c r="M5" s="57" t="s">
        <v>278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0" t="s">
        <v>20</v>
      </c>
      <c r="B7" s="191"/>
      <c r="C7" s="191"/>
      <c r="D7" s="191"/>
      <c r="E7" s="191"/>
      <c r="F7" s="191"/>
      <c r="G7" s="191"/>
      <c r="H7" s="192"/>
      <c r="I7" s="3">
        <v>111</v>
      </c>
      <c r="J7" s="51">
        <f>SUM(J8:J9)</f>
        <v>27264029</v>
      </c>
      <c r="K7" s="51">
        <f>SUM(K8:K9)</f>
        <v>13969416</v>
      </c>
      <c r="L7" s="51">
        <f>SUM(L8:L9)</f>
        <v>27075329</v>
      </c>
      <c r="M7" s="51">
        <f>SUM(M8:M9)</f>
        <v>13756309</v>
      </c>
    </row>
    <row r="8" spans="1:13" ht="12.75">
      <c r="A8" s="193" t="s">
        <v>126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25820611</v>
      </c>
      <c r="K8" s="7">
        <v>12886326</v>
      </c>
      <c r="L8" s="7">
        <v>26161356</v>
      </c>
      <c r="M8" s="7">
        <v>13039532</v>
      </c>
    </row>
    <row r="9" spans="1:13" ht="12.75">
      <c r="A9" s="193" t="s">
        <v>79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1443418</v>
      </c>
      <c r="K9" s="7">
        <v>1083090</v>
      </c>
      <c r="L9" s="7">
        <v>913973</v>
      </c>
      <c r="M9" s="7">
        <v>716777</v>
      </c>
    </row>
    <row r="10" spans="1:13" ht="12.75">
      <c r="A10" s="193" t="s">
        <v>9</v>
      </c>
      <c r="B10" s="194"/>
      <c r="C10" s="194"/>
      <c r="D10" s="194"/>
      <c r="E10" s="194"/>
      <c r="F10" s="194"/>
      <c r="G10" s="194"/>
      <c r="H10" s="195"/>
      <c r="I10" s="1">
        <v>114</v>
      </c>
      <c r="J10" s="50">
        <v>33933911</v>
      </c>
      <c r="K10" s="50">
        <f>K11+K12+K16+K20+K21+K22+K25+K26</f>
        <v>16485876</v>
      </c>
      <c r="L10" s="50">
        <f>L11+L12+L16+L20+L21+L22+L25+L26</f>
        <v>33227893</v>
      </c>
      <c r="M10" s="50">
        <f>M11+M12+M16+M20+M21+M22+M25+M26</f>
        <v>16579595</v>
      </c>
    </row>
    <row r="11" spans="1:13" ht="12.75">
      <c r="A11" s="193" t="s">
        <v>80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/>
      <c r="K11" s="7"/>
      <c r="L11" s="7"/>
      <c r="M11" s="7"/>
    </row>
    <row r="12" spans="1:13" ht="12.75">
      <c r="A12" s="193" t="s">
        <v>16</v>
      </c>
      <c r="B12" s="194"/>
      <c r="C12" s="194"/>
      <c r="D12" s="194"/>
      <c r="E12" s="194"/>
      <c r="F12" s="194"/>
      <c r="G12" s="194"/>
      <c r="H12" s="195"/>
      <c r="I12" s="1">
        <v>116</v>
      </c>
      <c r="J12" s="50">
        <f>SUM(J13:J15)</f>
        <v>12764953</v>
      </c>
      <c r="K12" s="50">
        <f>SUM(K13:K15)</f>
        <v>6130033</v>
      </c>
      <c r="L12" s="50">
        <f>SUM(L13:L15)</f>
        <v>11319228</v>
      </c>
      <c r="M12" s="50">
        <f>SUM(M13:M15)</f>
        <v>5423340</v>
      </c>
    </row>
    <row r="13" spans="1:13" ht="12.75">
      <c r="A13" s="205" t="s">
        <v>120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2805087</v>
      </c>
      <c r="K13" s="7">
        <v>1064827</v>
      </c>
      <c r="L13" s="7">
        <v>2455915</v>
      </c>
      <c r="M13" s="7">
        <v>914868</v>
      </c>
    </row>
    <row r="14" spans="1:13" ht="12.75">
      <c r="A14" s="205" t="s">
        <v>121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/>
      <c r="K14" s="7"/>
      <c r="L14" s="7"/>
      <c r="M14" s="7"/>
    </row>
    <row r="15" spans="1:13" ht="12.75">
      <c r="A15" s="205" t="s">
        <v>41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9959866</v>
      </c>
      <c r="K15" s="7">
        <v>5065206</v>
      </c>
      <c r="L15" s="7">
        <v>8863313</v>
      </c>
      <c r="M15" s="7">
        <v>4508472</v>
      </c>
    </row>
    <row r="16" spans="1:13" ht="12.75">
      <c r="A16" s="193" t="s">
        <v>17</v>
      </c>
      <c r="B16" s="194"/>
      <c r="C16" s="194"/>
      <c r="D16" s="194"/>
      <c r="E16" s="194"/>
      <c r="F16" s="194"/>
      <c r="G16" s="194"/>
      <c r="H16" s="195"/>
      <c r="I16" s="1">
        <v>120</v>
      </c>
      <c r="J16" s="50">
        <f>SUM(J17:J19)</f>
        <v>9767389</v>
      </c>
      <c r="K16" s="50">
        <f>SUM(K17:K19)</f>
        <v>4222641</v>
      </c>
      <c r="L16" s="50">
        <f>SUM(L17:L19)</f>
        <v>9491375</v>
      </c>
      <c r="M16" s="50">
        <f>SUM(M17:M19)</f>
        <v>4387694</v>
      </c>
    </row>
    <row r="17" spans="1:13" ht="12.75">
      <c r="A17" s="205" t="s">
        <v>42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4691414</v>
      </c>
      <c r="K17" s="7">
        <v>2058179</v>
      </c>
      <c r="L17" s="7">
        <v>4580599</v>
      </c>
      <c r="M17" s="7">
        <v>2140014</v>
      </c>
    </row>
    <row r="18" spans="1:13" ht="12.75">
      <c r="A18" s="205" t="s">
        <v>43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3642536</v>
      </c>
      <c r="K18" s="7">
        <v>1544757</v>
      </c>
      <c r="L18" s="7">
        <v>3572200</v>
      </c>
      <c r="M18" s="7">
        <v>1658108</v>
      </c>
    </row>
    <row r="19" spans="1:13" ht="12.75">
      <c r="A19" s="205" t="s">
        <v>44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1433439</v>
      </c>
      <c r="K19" s="7">
        <v>619705</v>
      </c>
      <c r="L19" s="7">
        <v>1338576</v>
      </c>
      <c r="M19" s="7">
        <v>589572</v>
      </c>
    </row>
    <row r="20" spans="1:13" ht="12.75">
      <c r="A20" s="193" t="s">
        <v>81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3992600</v>
      </c>
      <c r="K20" s="7">
        <v>2007215</v>
      </c>
      <c r="L20" s="7">
        <v>4981218</v>
      </c>
      <c r="M20" s="7">
        <v>2578955</v>
      </c>
    </row>
    <row r="21" spans="1:13" ht="12.75">
      <c r="A21" s="193" t="s">
        <v>82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7407747</v>
      </c>
      <c r="K21" s="7">
        <v>4125987</v>
      </c>
      <c r="L21" s="7">
        <v>7265718</v>
      </c>
      <c r="M21" s="123">
        <v>4020714</v>
      </c>
    </row>
    <row r="22" spans="1:13" ht="12.75">
      <c r="A22" s="193" t="s">
        <v>18</v>
      </c>
      <c r="B22" s="194"/>
      <c r="C22" s="194"/>
      <c r="D22" s="194"/>
      <c r="E22" s="194"/>
      <c r="F22" s="194"/>
      <c r="G22" s="194"/>
      <c r="H22" s="195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5" t="s">
        <v>111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>
      <c r="A24" s="205" t="s">
        <v>112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/>
      <c r="K24" s="7"/>
      <c r="L24" s="7"/>
      <c r="M24" s="7"/>
    </row>
    <row r="25" spans="1:13" ht="12.75">
      <c r="A25" s="193" t="s">
        <v>83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/>
      <c r="K25" s="7"/>
      <c r="L25" s="7"/>
      <c r="M25" s="7"/>
    </row>
    <row r="26" spans="1:13" ht="12.75">
      <c r="A26" s="193" t="s">
        <v>35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>
        <v>1222</v>
      </c>
      <c r="K26" s="7"/>
      <c r="L26" s="7">
        <v>170354</v>
      </c>
      <c r="M26" s="123">
        <v>168892</v>
      </c>
    </row>
    <row r="27" spans="1:13" ht="12.75">
      <c r="A27" s="193" t="s">
        <v>178</v>
      </c>
      <c r="B27" s="194"/>
      <c r="C27" s="194"/>
      <c r="D27" s="194"/>
      <c r="E27" s="194"/>
      <c r="F27" s="194"/>
      <c r="G27" s="194"/>
      <c r="H27" s="195"/>
      <c r="I27" s="1">
        <v>131</v>
      </c>
      <c r="J27" s="50">
        <f>SUM(J28:J32)</f>
        <v>43411823</v>
      </c>
      <c r="K27" s="50">
        <f>SUM(K28:K32)</f>
        <v>9565540</v>
      </c>
      <c r="L27" s="50">
        <f>SUM(L28:L32)</f>
        <v>29384854</v>
      </c>
      <c r="M27" s="50">
        <f>SUM(M28:M32)</f>
        <v>3399647</v>
      </c>
    </row>
    <row r="28" spans="1:13" ht="19.5" customHeight="1">
      <c r="A28" s="193" t="s">
        <v>192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>
        <v>32925743</v>
      </c>
      <c r="K28" s="7">
        <v>476707</v>
      </c>
      <c r="L28" s="7">
        <v>25533644</v>
      </c>
      <c r="M28" s="7">
        <v>1030187</v>
      </c>
    </row>
    <row r="29" spans="1:13" ht="26.25" customHeight="1">
      <c r="A29" s="193" t="s">
        <v>129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10486080</v>
      </c>
      <c r="K29" s="7">
        <v>9088833</v>
      </c>
      <c r="L29" s="7">
        <v>3851210</v>
      </c>
      <c r="M29" s="7">
        <v>2369460</v>
      </c>
    </row>
    <row r="30" spans="1:13" ht="12.75">
      <c r="A30" s="193" t="s">
        <v>113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/>
      <c r="K30" s="7"/>
      <c r="L30" s="7"/>
      <c r="M30" s="7"/>
    </row>
    <row r="31" spans="1:13" ht="12.75">
      <c r="A31" s="193" t="s">
        <v>188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/>
      <c r="K31" s="7"/>
      <c r="L31" s="7"/>
      <c r="M31" s="7"/>
    </row>
    <row r="32" spans="1:13" ht="12.75">
      <c r="A32" s="193" t="s">
        <v>114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/>
      <c r="K32" s="7"/>
      <c r="L32" s="7"/>
      <c r="M32" s="7"/>
    </row>
    <row r="33" spans="1:13" ht="12.75">
      <c r="A33" s="193" t="s">
        <v>179</v>
      </c>
      <c r="B33" s="194"/>
      <c r="C33" s="194"/>
      <c r="D33" s="194"/>
      <c r="E33" s="194"/>
      <c r="F33" s="194"/>
      <c r="G33" s="194"/>
      <c r="H33" s="195"/>
      <c r="I33" s="1">
        <v>137</v>
      </c>
      <c r="J33" s="50">
        <f>SUM(J34:J37)</f>
        <v>4649621</v>
      </c>
      <c r="K33" s="50">
        <f>SUM(K34:K37)</f>
        <v>1290473</v>
      </c>
      <c r="L33" s="50">
        <f>SUM(L34:L37)</f>
        <v>2090339</v>
      </c>
      <c r="M33" s="50">
        <f>SUM(M34:M37)</f>
        <v>914300</v>
      </c>
    </row>
    <row r="34" spans="1:13" ht="18" customHeight="1">
      <c r="A34" s="193" t="s">
        <v>46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/>
      <c r="K34" s="7"/>
      <c r="L34" s="7"/>
      <c r="M34" s="7"/>
    </row>
    <row r="35" spans="1:13" ht="21.75" customHeight="1">
      <c r="A35" s="193" t="s">
        <v>45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4649621</v>
      </c>
      <c r="K35" s="7">
        <v>1290473</v>
      </c>
      <c r="L35" s="7">
        <v>2090339</v>
      </c>
      <c r="M35" s="7">
        <v>914300</v>
      </c>
    </row>
    <row r="36" spans="1:13" ht="12.75">
      <c r="A36" s="193" t="s">
        <v>189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/>
      <c r="K36" s="7"/>
      <c r="L36" s="7"/>
      <c r="M36" s="7"/>
    </row>
    <row r="37" spans="1:13" ht="12.75">
      <c r="A37" s="193" t="s">
        <v>47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/>
      <c r="K37" s="7"/>
      <c r="L37" s="7"/>
      <c r="M37" s="7"/>
    </row>
    <row r="38" spans="1:13" ht="12.75">
      <c r="A38" s="193" t="s">
        <v>160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/>
      <c r="K38" s="7"/>
      <c r="L38" s="7"/>
      <c r="M38" s="7"/>
    </row>
    <row r="39" spans="1:13" ht="12.75">
      <c r="A39" s="193" t="s">
        <v>161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/>
      <c r="K39" s="7"/>
      <c r="L39" s="7"/>
      <c r="M39" s="7"/>
    </row>
    <row r="40" spans="1:13" ht="12.75">
      <c r="A40" s="193" t="s">
        <v>190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/>
      <c r="K40" s="7"/>
      <c r="L40" s="7"/>
      <c r="M40" s="7"/>
    </row>
    <row r="41" spans="1:13" ht="12.75">
      <c r="A41" s="193" t="s">
        <v>191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/>
      <c r="K41" s="7"/>
      <c r="L41" s="7"/>
      <c r="M41" s="7"/>
    </row>
    <row r="42" spans="1:13" ht="12.75">
      <c r="A42" s="193" t="s">
        <v>180</v>
      </c>
      <c r="B42" s="194"/>
      <c r="C42" s="194"/>
      <c r="D42" s="194"/>
      <c r="E42" s="194"/>
      <c r="F42" s="194"/>
      <c r="G42" s="194"/>
      <c r="H42" s="195"/>
      <c r="I42" s="1">
        <v>146</v>
      </c>
      <c r="J42" s="50">
        <f>J7+J27+J38+J40</f>
        <v>70675852</v>
      </c>
      <c r="K42" s="50">
        <f>K7+K27+K38+K40</f>
        <v>23534956</v>
      </c>
      <c r="L42" s="50">
        <f>L7+L27+L38+L40</f>
        <v>56460183</v>
      </c>
      <c r="M42" s="50">
        <f>M7+M27+M38+M40</f>
        <v>17155956</v>
      </c>
    </row>
    <row r="43" spans="1:13" ht="12.75">
      <c r="A43" s="193" t="s">
        <v>181</v>
      </c>
      <c r="B43" s="194"/>
      <c r="C43" s="194"/>
      <c r="D43" s="194"/>
      <c r="E43" s="194"/>
      <c r="F43" s="194"/>
      <c r="G43" s="194"/>
      <c r="H43" s="195"/>
      <c r="I43" s="1">
        <v>147</v>
      </c>
      <c r="J43" s="50">
        <f>J10+J33+J39+J41</f>
        <v>38583532</v>
      </c>
      <c r="K43" s="50">
        <f>K10+K33+K39+K41</f>
        <v>17776349</v>
      </c>
      <c r="L43" s="50">
        <f>L10+L33+L39+L41</f>
        <v>35318232</v>
      </c>
      <c r="M43" s="50">
        <f>M10+M33+M39+M41</f>
        <v>17493895</v>
      </c>
    </row>
    <row r="44" spans="1:13" ht="12.75">
      <c r="A44" s="193" t="s">
        <v>201</v>
      </c>
      <c r="B44" s="194"/>
      <c r="C44" s="194"/>
      <c r="D44" s="194"/>
      <c r="E44" s="194"/>
      <c r="F44" s="194"/>
      <c r="G44" s="194"/>
      <c r="H44" s="195"/>
      <c r="I44" s="1">
        <v>148</v>
      </c>
      <c r="J44" s="50">
        <f>J42-J43</f>
        <v>32092320</v>
      </c>
      <c r="K44" s="50">
        <f>K42-K43</f>
        <v>5758607</v>
      </c>
      <c r="L44" s="50">
        <f>L42-L43</f>
        <v>21141951</v>
      </c>
      <c r="M44" s="50">
        <f>M42-M43</f>
        <v>-337939</v>
      </c>
    </row>
    <row r="45" spans="1:13" ht="12.75">
      <c r="A45" s="214" t="s">
        <v>183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0">
        <f>IF(J42&gt;J43,J42-J43,0)</f>
        <v>32092320</v>
      </c>
      <c r="K45" s="50">
        <f>IF(K42&gt;K43,K42-K43,0)</f>
        <v>5758607</v>
      </c>
      <c r="L45" s="50">
        <f>IF(L42&gt;L43,L42-L43,0)</f>
        <v>21141951</v>
      </c>
      <c r="M45" s="50">
        <f>IF(M42&gt;M43,M42-M43,0)</f>
        <v>0</v>
      </c>
    </row>
    <row r="46" spans="1:13" ht="12.75">
      <c r="A46" s="214" t="s">
        <v>184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337939</v>
      </c>
    </row>
    <row r="47" spans="1:13" ht="12.75">
      <c r="A47" s="193" t="s">
        <v>182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/>
      <c r="K47" s="7"/>
      <c r="L47" s="7"/>
      <c r="M47" s="7"/>
    </row>
    <row r="48" spans="1:13" ht="12.75">
      <c r="A48" s="193" t="s">
        <v>202</v>
      </c>
      <c r="B48" s="194"/>
      <c r="C48" s="194"/>
      <c r="D48" s="194"/>
      <c r="E48" s="194"/>
      <c r="F48" s="194"/>
      <c r="G48" s="194"/>
      <c r="H48" s="195"/>
      <c r="I48" s="1">
        <v>152</v>
      </c>
      <c r="J48" s="50">
        <f>J44-J47</f>
        <v>32092320</v>
      </c>
      <c r="K48" s="50">
        <f>K44-K47</f>
        <v>5758607</v>
      </c>
      <c r="L48" s="50">
        <f>L44-L47</f>
        <v>21141951</v>
      </c>
      <c r="M48" s="50">
        <f>M44-M47</f>
        <v>-337939</v>
      </c>
    </row>
    <row r="49" spans="1:13" ht="12.75">
      <c r="A49" s="214" t="s">
        <v>157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0">
        <f>IF(J48&gt;0,J48,0)</f>
        <v>32092320</v>
      </c>
      <c r="K49" s="50">
        <f>IF(K48&gt;0,K48,0)</f>
        <v>5758607</v>
      </c>
      <c r="L49" s="50">
        <f>IF(L48&gt;0,L48,0)</f>
        <v>21141951</v>
      </c>
      <c r="M49" s="50">
        <f>IF(M48&gt;0,M48,0)</f>
        <v>0</v>
      </c>
    </row>
    <row r="50" spans="1:13" ht="12.75">
      <c r="A50" s="238" t="s">
        <v>185</v>
      </c>
      <c r="B50" s="239"/>
      <c r="C50" s="239"/>
      <c r="D50" s="239"/>
      <c r="E50" s="239"/>
      <c r="F50" s="239"/>
      <c r="G50" s="239"/>
      <c r="H50" s="240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337939</v>
      </c>
    </row>
    <row r="51" spans="1:13" ht="12.75" customHeight="1">
      <c r="A51" s="211" t="s">
        <v>275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</row>
    <row r="52" spans="1:13" ht="12.75" customHeight="1">
      <c r="A52" s="190" t="s">
        <v>152</v>
      </c>
      <c r="B52" s="191"/>
      <c r="C52" s="191"/>
      <c r="D52" s="191"/>
      <c r="E52" s="191"/>
      <c r="F52" s="191"/>
      <c r="G52" s="191"/>
      <c r="H52" s="191"/>
      <c r="I52" s="52"/>
      <c r="J52" s="52"/>
      <c r="K52" s="52"/>
      <c r="L52" s="52"/>
      <c r="M52" s="59"/>
    </row>
    <row r="53" spans="1:13" ht="12.75">
      <c r="A53" s="235" t="s">
        <v>199</v>
      </c>
      <c r="B53" s="236"/>
      <c r="C53" s="236"/>
      <c r="D53" s="236"/>
      <c r="E53" s="236"/>
      <c r="F53" s="236"/>
      <c r="G53" s="236"/>
      <c r="H53" s="237"/>
      <c r="I53" s="1">
        <v>155</v>
      </c>
      <c r="J53" s="7"/>
      <c r="K53" s="7"/>
      <c r="L53" s="7"/>
      <c r="M53" s="7"/>
    </row>
    <row r="54" spans="1:13" ht="12.75">
      <c r="A54" s="235" t="s">
        <v>200</v>
      </c>
      <c r="B54" s="236"/>
      <c r="C54" s="236"/>
      <c r="D54" s="236"/>
      <c r="E54" s="236"/>
      <c r="F54" s="236"/>
      <c r="G54" s="236"/>
      <c r="H54" s="237"/>
      <c r="I54" s="1">
        <v>156</v>
      </c>
      <c r="J54" s="8"/>
      <c r="K54" s="8"/>
      <c r="L54" s="8"/>
      <c r="M54" s="8"/>
    </row>
    <row r="55" spans="1:13" ht="12.75" customHeight="1">
      <c r="A55" s="211" t="s">
        <v>154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</row>
    <row r="56" spans="1:13" ht="12.75">
      <c r="A56" s="190" t="s">
        <v>169</v>
      </c>
      <c r="B56" s="191"/>
      <c r="C56" s="191"/>
      <c r="D56" s="191"/>
      <c r="E56" s="191"/>
      <c r="F56" s="191"/>
      <c r="G56" s="191"/>
      <c r="H56" s="192"/>
      <c r="I56" s="9">
        <v>157</v>
      </c>
      <c r="J56" s="6">
        <v>32092320</v>
      </c>
      <c r="K56" s="6">
        <v>5758607</v>
      </c>
      <c r="L56" s="6">
        <v>21141951</v>
      </c>
      <c r="M56" s="6">
        <v>-337939</v>
      </c>
    </row>
    <row r="57" spans="1:13" ht="12.75">
      <c r="A57" s="193" t="s">
        <v>186</v>
      </c>
      <c r="B57" s="194"/>
      <c r="C57" s="194"/>
      <c r="D57" s="194"/>
      <c r="E57" s="194"/>
      <c r="F57" s="194"/>
      <c r="G57" s="194"/>
      <c r="H57" s="195"/>
      <c r="I57" s="1">
        <v>158</v>
      </c>
      <c r="J57" s="50">
        <f>SUM(J58:J64)</f>
        <v>145024</v>
      </c>
      <c r="K57" s="50">
        <f>SUM(K58:K64)</f>
        <v>329492</v>
      </c>
      <c r="L57" s="50">
        <f>SUM(L58:L64)</f>
        <v>65351</v>
      </c>
      <c r="M57" s="50">
        <f>SUM(M58:M64)</f>
        <v>23541</v>
      </c>
    </row>
    <row r="58" spans="1:13" ht="16.5" customHeight="1">
      <c r="A58" s="193" t="s">
        <v>193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>
        <v>145024</v>
      </c>
      <c r="K58" s="7">
        <v>329492</v>
      </c>
      <c r="L58" s="123">
        <v>65351</v>
      </c>
      <c r="M58" s="123">
        <v>23541</v>
      </c>
    </row>
    <row r="59" spans="1:13" ht="22.5" customHeight="1">
      <c r="A59" s="193" t="s">
        <v>194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/>
      <c r="K59" s="7"/>
      <c r="L59" s="7"/>
      <c r="M59" s="7"/>
    </row>
    <row r="60" spans="1:13" ht="20.25" customHeight="1">
      <c r="A60" s="193" t="s">
        <v>30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/>
      <c r="K60" s="7"/>
      <c r="L60" s="7"/>
      <c r="M60" s="7"/>
    </row>
    <row r="61" spans="1:13" ht="12.75">
      <c r="A61" s="193" t="s">
        <v>195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/>
      <c r="K61" s="7"/>
      <c r="L61" s="7"/>
      <c r="M61" s="7"/>
    </row>
    <row r="62" spans="1:13" ht="12.75">
      <c r="A62" s="193" t="s">
        <v>196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/>
      <c r="K62" s="7"/>
      <c r="L62" s="7"/>
      <c r="M62" s="7"/>
    </row>
    <row r="63" spans="1:13" ht="12.75">
      <c r="A63" s="193" t="s">
        <v>197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/>
      <c r="K63" s="7"/>
      <c r="L63" s="7"/>
      <c r="M63" s="7"/>
    </row>
    <row r="64" spans="1:13" ht="12.75">
      <c r="A64" s="193" t="s">
        <v>198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/>
      <c r="K64" s="7"/>
      <c r="L64" s="7"/>
      <c r="M64" s="7"/>
    </row>
    <row r="65" spans="1:13" ht="12.75">
      <c r="A65" s="193" t="s">
        <v>187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/>
      <c r="K65" s="7"/>
      <c r="L65" s="7"/>
      <c r="M65" s="7"/>
    </row>
    <row r="66" spans="1:13" ht="24" customHeight="1">
      <c r="A66" s="193" t="s">
        <v>158</v>
      </c>
      <c r="B66" s="194"/>
      <c r="C66" s="194"/>
      <c r="D66" s="194"/>
      <c r="E66" s="194"/>
      <c r="F66" s="194"/>
      <c r="G66" s="194"/>
      <c r="H66" s="195"/>
      <c r="I66" s="1">
        <v>167</v>
      </c>
      <c r="J66" s="50">
        <f>J57-J65</f>
        <v>145024</v>
      </c>
      <c r="K66" s="50">
        <f>K57-K65</f>
        <v>329492</v>
      </c>
      <c r="L66" s="50">
        <f>L57-L65</f>
        <v>65351</v>
      </c>
      <c r="M66" s="50">
        <f>M57-M65</f>
        <v>23541</v>
      </c>
    </row>
    <row r="67" spans="1:13" ht="12.75">
      <c r="A67" s="193" t="s">
        <v>159</v>
      </c>
      <c r="B67" s="194"/>
      <c r="C67" s="194"/>
      <c r="D67" s="194"/>
      <c r="E67" s="194"/>
      <c r="F67" s="194"/>
      <c r="G67" s="194"/>
      <c r="H67" s="195"/>
      <c r="I67" s="1">
        <v>168</v>
      </c>
      <c r="J67" s="58">
        <f>J56+J66</f>
        <v>32237344</v>
      </c>
      <c r="K67" s="58">
        <f>K56+K66</f>
        <v>6088099</v>
      </c>
      <c r="L67" s="58">
        <f>L56+L66</f>
        <v>21207302</v>
      </c>
      <c r="M67" s="58">
        <f>M56+M66</f>
        <v>-314398</v>
      </c>
    </row>
    <row r="68" spans="1:13" ht="12.75" customHeight="1">
      <c r="A68" s="245" t="s">
        <v>276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153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35" t="s">
        <v>199</v>
      </c>
      <c r="B70" s="236"/>
      <c r="C70" s="236"/>
      <c r="D70" s="236"/>
      <c r="E70" s="236"/>
      <c r="F70" s="236"/>
      <c r="G70" s="236"/>
      <c r="H70" s="237"/>
      <c r="I70" s="1">
        <v>169</v>
      </c>
      <c r="J70" s="7"/>
      <c r="K70" s="7"/>
      <c r="L70" s="7"/>
      <c r="M70" s="7"/>
    </row>
    <row r="71" spans="1:13" ht="12.75">
      <c r="A71" s="242" t="s">
        <v>200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S37" sqref="S3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6384" width="9.140625" style="49" customWidth="1"/>
  </cols>
  <sheetData>
    <row r="1" spans="1:11" ht="12.75" customHeight="1">
      <c r="A1" s="250" t="s">
        <v>162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307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49" t="s">
        <v>308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23.25">
      <c r="A4" s="252" t="s">
        <v>39</v>
      </c>
      <c r="B4" s="252"/>
      <c r="C4" s="252"/>
      <c r="D4" s="252"/>
      <c r="E4" s="252"/>
      <c r="F4" s="252"/>
      <c r="G4" s="252"/>
      <c r="H4" s="252"/>
      <c r="I4" s="63" t="s">
        <v>244</v>
      </c>
      <c r="J4" s="64" t="s">
        <v>281</v>
      </c>
      <c r="K4" s="64" t="s">
        <v>282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7">
        <v>2</v>
      </c>
      <c r="J5" s="68" t="s">
        <v>247</v>
      </c>
      <c r="K5" s="68" t="s">
        <v>248</v>
      </c>
    </row>
    <row r="6" spans="1:11" ht="12.75">
      <c r="A6" s="211" t="s">
        <v>130</v>
      </c>
      <c r="B6" s="222"/>
      <c r="C6" s="222"/>
      <c r="D6" s="222"/>
      <c r="E6" s="222"/>
      <c r="F6" s="222"/>
      <c r="G6" s="222"/>
      <c r="H6" s="222"/>
      <c r="I6" s="254"/>
      <c r="J6" s="254"/>
      <c r="K6" s="255"/>
    </row>
    <row r="7" spans="1:11" ht="12.75">
      <c r="A7" s="205" t="s">
        <v>164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25972624</v>
      </c>
      <c r="K7" s="7">
        <v>31957372</v>
      </c>
    </row>
    <row r="8" spans="1:11" ht="12.75">
      <c r="A8" s="205" t="s">
        <v>93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94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95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96</v>
      </c>
      <c r="B11" s="206"/>
      <c r="C11" s="206"/>
      <c r="D11" s="206"/>
      <c r="E11" s="206"/>
      <c r="F11" s="206"/>
      <c r="G11" s="206"/>
      <c r="H11" s="206"/>
      <c r="I11" s="1">
        <v>5</v>
      </c>
      <c r="J11" s="5">
        <v>13607626</v>
      </c>
      <c r="K11" s="7">
        <v>6322113</v>
      </c>
    </row>
    <row r="12" spans="1:11" ht="12.75">
      <c r="A12" s="193" t="s">
        <v>163</v>
      </c>
      <c r="B12" s="194"/>
      <c r="C12" s="194"/>
      <c r="D12" s="194"/>
      <c r="E12" s="194"/>
      <c r="F12" s="194"/>
      <c r="G12" s="194"/>
      <c r="H12" s="194"/>
      <c r="I12" s="1">
        <v>6</v>
      </c>
      <c r="J12" s="61">
        <f>SUM(J7:J11)</f>
        <v>39580250</v>
      </c>
      <c r="K12" s="50">
        <f>SUM(K7:K11)</f>
        <v>38279485</v>
      </c>
    </row>
    <row r="13" spans="1:11" ht="12.75">
      <c r="A13" s="205" t="s">
        <v>97</v>
      </c>
      <c r="B13" s="206"/>
      <c r="C13" s="206"/>
      <c r="D13" s="206"/>
      <c r="E13" s="206"/>
      <c r="F13" s="206"/>
      <c r="G13" s="206"/>
      <c r="H13" s="206"/>
      <c r="I13" s="1">
        <v>7</v>
      </c>
      <c r="J13" s="5">
        <v>23520266</v>
      </c>
      <c r="K13" s="7">
        <v>21745818</v>
      </c>
    </row>
    <row r="14" spans="1:11" ht="12.75">
      <c r="A14" s="205" t="s">
        <v>98</v>
      </c>
      <c r="B14" s="206"/>
      <c r="C14" s="206"/>
      <c r="D14" s="206"/>
      <c r="E14" s="206"/>
      <c r="F14" s="206"/>
      <c r="G14" s="206"/>
      <c r="H14" s="206"/>
      <c r="I14" s="1">
        <v>8</v>
      </c>
      <c r="J14" s="5">
        <v>12768670</v>
      </c>
      <c r="K14" s="7">
        <v>13082281</v>
      </c>
    </row>
    <row r="15" spans="1:11" ht="12.75">
      <c r="A15" s="205" t="s">
        <v>99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100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>
        <v>4291</v>
      </c>
      <c r="K16" s="7">
        <v>87</v>
      </c>
    </row>
    <row r="17" spans="1:11" ht="12.75">
      <c r="A17" s="205" t="s">
        <v>101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>
        <v>2983084</v>
      </c>
      <c r="K17" s="7">
        <v>1182486</v>
      </c>
    </row>
    <row r="18" spans="1:11" ht="12.75">
      <c r="A18" s="205" t="s">
        <v>102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>
        <v>8567291</v>
      </c>
      <c r="K18" s="7">
        <v>3200010</v>
      </c>
    </row>
    <row r="19" spans="1:11" ht="12.75">
      <c r="A19" s="193" t="s">
        <v>32</v>
      </c>
      <c r="B19" s="194"/>
      <c r="C19" s="194"/>
      <c r="D19" s="194"/>
      <c r="E19" s="194"/>
      <c r="F19" s="194"/>
      <c r="G19" s="194"/>
      <c r="H19" s="194"/>
      <c r="I19" s="1">
        <v>13</v>
      </c>
      <c r="J19" s="61">
        <f>SUM(J13:J18)</f>
        <v>47843602</v>
      </c>
      <c r="K19" s="50">
        <f>SUM(K13:K18)</f>
        <v>39210682</v>
      </c>
    </row>
    <row r="20" spans="1:11" ht="21" customHeight="1">
      <c r="A20" s="193" t="s">
        <v>84</v>
      </c>
      <c r="B20" s="256"/>
      <c r="C20" s="256"/>
      <c r="D20" s="256"/>
      <c r="E20" s="256"/>
      <c r="F20" s="256"/>
      <c r="G20" s="256"/>
      <c r="H20" s="257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27" customHeight="1">
      <c r="A21" s="208" t="s">
        <v>85</v>
      </c>
      <c r="B21" s="258"/>
      <c r="C21" s="258"/>
      <c r="D21" s="258"/>
      <c r="E21" s="258"/>
      <c r="F21" s="258"/>
      <c r="G21" s="258"/>
      <c r="H21" s="259"/>
      <c r="I21" s="1">
        <v>15</v>
      </c>
      <c r="J21" s="61">
        <f>IF(J19&gt;J12,J19-J12,0)</f>
        <v>8263352</v>
      </c>
      <c r="K21" s="50">
        <f>IF(K19&gt;K12,K19-K12,0)</f>
        <v>931197</v>
      </c>
    </row>
    <row r="22" spans="1:11" ht="12.75">
      <c r="A22" s="211" t="s">
        <v>131</v>
      </c>
      <c r="B22" s="222"/>
      <c r="C22" s="222"/>
      <c r="D22" s="222"/>
      <c r="E22" s="222"/>
      <c r="F22" s="222"/>
      <c r="G22" s="222"/>
      <c r="H22" s="222"/>
      <c r="I22" s="254"/>
      <c r="J22" s="254"/>
      <c r="K22" s="255"/>
    </row>
    <row r="23" spans="1:11" ht="12.75">
      <c r="A23" s="205" t="s">
        <v>136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>
        <v>1694543</v>
      </c>
      <c r="K23" s="7">
        <v>1024104</v>
      </c>
    </row>
    <row r="24" spans="1:11" ht="12.75">
      <c r="A24" s="205" t="s">
        <v>137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>
        <v>2937239</v>
      </c>
      <c r="K24" s="7"/>
    </row>
    <row r="25" spans="1:11" ht="12.75">
      <c r="A25" s="205" t="s">
        <v>283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284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>
        <v>99482820</v>
      </c>
      <c r="K26" s="7">
        <v>63179</v>
      </c>
    </row>
    <row r="27" spans="1:11" ht="12.75">
      <c r="A27" s="205" t="s">
        <v>138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193" t="s">
        <v>90</v>
      </c>
      <c r="B28" s="194"/>
      <c r="C28" s="194"/>
      <c r="D28" s="194"/>
      <c r="E28" s="194"/>
      <c r="F28" s="194"/>
      <c r="G28" s="194"/>
      <c r="H28" s="194"/>
      <c r="I28" s="1">
        <v>21</v>
      </c>
      <c r="J28" s="61">
        <f>SUM(J23:J27)</f>
        <v>104114602</v>
      </c>
      <c r="K28" s="50">
        <f>SUM(K23:K27)</f>
        <v>1087283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>
        <v>1409416</v>
      </c>
      <c r="K29" s="7">
        <v>16596616</v>
      </c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>
        <v>10423294</v>
      </c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193" t="s">
        <v>33</v>
      </c>
      <c r="B32" s="194"/>
      <c r="C32" s="194"/>
      <c r="D32" s="194"/>
      <c r="E32" s="194"/>
      <c r="F32" s="194"/>
      <c r="G32" s="194"/>
      <c r="H32" s="194"/>
      <c r="I32" s="1">
        <v>25</v>
      </c>
      <c r="J32" s="61">
        <f>SUM(J29:J31)</f>
        <v>11832710</v>
      </c>
      <c r="K32" s="50">
        <f>SUM(K29:K31)</f>
        <v>16596616</v>
      </c>
    </row>
    <row r="33" spans="1:11" ht="22.5" customHeight="1">
      <c r="A33" s="193" t="s">
        <v>86</v>
      </c>
      <c r="B33" s="194"/>
      <c r="C33" s="194"/>
      <c r="D33" s="194"/>
      <c r="E33" s="194"/>
      <c r="F33" s="194"/>
      <c r="G33" s="194"/>
      <c r="H33" s="194"/>
      <c r="I33" s="1">
        <v>26</v>
      </c>
      <c r="J33" s="61">
        <f>IF(J28&gt;J32,J28-J32,0)</f>
        <v>92281892</v>
      </c>
      <c r="K33" s="50">
        <f>IF(K28&gt;K32,K28-K32,0)</f>
        <v>0</v>
      </c>
    </row>
    <row r="34" spans="1:11" ht="21" customHeight="1">
      <c r="A34" s="193" t="s">
        <v>87</v>
      </c>
      <c r="B34" s="194"/>
      <c r="C34" s="194"/>
      <c r="D34" s="194"/>
      <c r="E34" s="194"/>
      <c r="F34" s="194"/>
      <c r="G34" s="194"/>
      <c r="H34" s="194"/>
      <c r="I34" s="1">
        <v>27</v>
      </c>
      <c r="J34" s="61">
        <f>IF(J32&gt;J28,J32-J28,0)</f>
        <v>0</v>
      </c>
      <c r="K34" s="50">
        <f>IF(K32&gt;K28,K32-K28,0)</f>
        <v>15509333</v>
      </c>
    </row>
    <row r="35" spans="1:11" ht="12.75">
      <c r="A35" s="211" t="s">
        <v>132</v>
      </c>
      <c r="B35" s="222"/>
      <c r="C35" s="222"/>
      <c r="D35" s="222"/>
      <c r="E35" s="222"/>
      <c r="F35" s="222"/>
      <c r="G35" s="222"/>
      <c r="H35" s="222"/>
      <c r="I35" s="254">
        <v>0</v>
      </c>
      <c r="J35" s="254"/>
      <c r="K35" s="255"/>
    </row>
    <row r="36" spans="1:11" ht="12.75">
      <c r="A36" s="205" t="s">
        <v>144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23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>
        <v>4400000</v>
      </c>
      <c r="K37" s="7">
        <v>2225000</v>
      </c>
    </row>
    <row r="38" spans="1:11" ht="12.75">
      <c r="A38" s="205" t="s">
        <v>24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>
        <v>1636108</v>
      </c>
      <c r="K38" s="7">
        <v>42467242</v>
      </c>
    </row>
    <row r="39" spans="1:11" ht="12.75">
      <c r="A39" s="193" t="s">
        <v>34</v>
      </c>
      <c r="B39" s="194"/>
      <c r="C39" s="194"/>
      <c r="D39" s="194"/>
      <c r="E39" s="194"/>
      <c r="F39" s="194"/>
      <c r="G39" s="194"/>
      <c r="H39" s="194"/>
      <c r="I39" s="1">
        <v>31</v>
      </c>
      <c r="J39" s="61">
        <f>SUM(J36:J38)</f>
        <v>6036108</v>
      </c>
      <c r="K39" s="50">
        <f>SUM(K36:K38)</f>
        <v>44692242</v>
      </c>
    </row>
    <row r="40" spans="1:11" ht="12.75">
      <c r="A40" s="205" t="s">
        <v>25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>
        <v>170000</v>
      </c>
      <c r="K40" s="7">
        <v>170000</v>
      </c>
    </row>
    <row r="41" spans="1:11" ht="12.75">
      <c r="A41" s="205" t="s">
        <v>26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>
        <v>30865428</v>
      </c>
      <c r="K41" s="7">
        <v>11496</v>
      </c>
    </row>
    <row r="42" spans="1:11" ht="12.75">
      <c r="A42" s="205" t="s">
        <v>27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28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29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>
        <v>6341924</v>
      </c>
      <c r="K44" s="7">
        <v>15775028</v>
      </c>
    </row>
    <row r="45" spans="1:11" ht="14.25" customHeight="1">
      <c r="A45" s="193" t="s">
        <v>122</v>
      </c>
      <c r="B45" s="194"/>
      <c r="C45" s="194"/>
      <c r="D45" s="194"/>
      <c r="E45" s="194"/>
      <c r="F45" s="194"/>
      <c r="G45" s="194"/>
      <c r="H45" s="194"/>
      <c r="I45" s="1">
        <v>37</v>
      </c>
      <c r="J45" s="61">
        <f>SUM(J40:J44)</f>
        <v>37377352</v>
      </c>
      <c r="K45" s="50">
        <f>SUM(K40:K44)</f>
        <v>15956524</v>
      </c>
    </row>
    <row r="46" spans="1:11" ht="21" customHeight="1">
      <c r="A46" s="193" t="s">
        <v>134</v>
      </c>
      <c r="B46" s="194"/>
      <c r="C46" s="194"/>
      <c r="D46" s="194"/>
      <c r="E46" s="194"/>
      <c r="F46" s="194"/>
      <c r="G46" s="194"/>
      <c r="H46" s="194"/>
      <c r="I46" s="1">
        <v>38</v>
      </c>
      <c r="J46" s="61">
        <f>IF(J39&gt;J45,J39-J45,0)</f>
        <v>0</v>
      </c>
      <c r="K46" s="50">
        <f>IF(K39&gt;K45,K39-K45,0)</f>
        <v>28735718</v>
      </c>
    </row>
    <row r="47" spans="1:11" ht="22.5" customHeight="1">
      <c r="A47" s="193" t="s">
        <v>135</v>
      </c>
      <c r="B47" s="194"/>
      <c r="C47" s="194"/>
      <c r="D47" s="194"/>
      <c r="E47" s="194"/>
      <c r="F47" s="194"/>
      <c r="G47" s="194"/>
      <c r="H47" s="194"/>
      <c r="I47" s="1">
        <v>39</v>
      </c>
      <c r="J47" s="61">
        <f>IF(J45&gt;J39,J45-J39,0)</f>
        <v>31341244</v>
      </c>
      <c r="K47" s="50">
        <f>IF(K45&gt;K39,K45-K39,0)</f>
        <v>0</v>
      </c>
    </row>
    <row r="48" spans="1:11" ht="12.75">
      <c r="A48" s="193" t="s">
        <v>123</v>
      </c>
      <c r="B48" s="194"/>
      <c r="C48" s="194"/>
      <c r="D48" s="194"/>
      <c r="E48" s="194"/>
      <c r="F48" s="194"/>
      <c r="G48" s="194"/>
      <c r="H48" s="194"/>
      <c r="I48" s="1">
        <v>40</v>
      </c>
      <c r="J48" s="61">
        <f>IF(J20-J21+J33-J34+J46-J47&gt;0,J20-J21+J33-J34+J46-J47,0)</f>
        <v>52677296</v>
      </c>
      <c r="K48" s="50">
        <f>IF(K20-K21+K33-K34+K46-K47&gt;0,K20-K21+K33-K34+K46-K47,0)</f>
        <v>12295188</v>
      </c>
    </row>
    <row r="49" spans="1:11" ht="12.75">
      <c r="A49" s="193" t="s">
        <v>12</v>
      </c>
      <c r="B49" s="194"/>
      <c r="C49" s="194"/>
      <c r="D49" s="194"/>
      <c r="E49" s="194"/>
      <c r="F49" s="194"/>
      <c r="G49" s="194"/>
      <c r="H49" s="194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193" t="s">
        <v>133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>
        <v>163325576</v>
      </c>
      <c r="K50" s="7">
        <v>42538972</v>
      </c>
    </row>
    <row r="51" spans="1:11" ht="12.75">
      <c r="A51" s="193" t="s">
        <v>145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>
        <v>52677297</v>
      </c>
      <c r="K51" s="7">
        <v>12295188</v>
      </c>
    </row>
    <row r="52" spans="1:11" ht="12.75">
      <c r="A52" s="193" t="s">
        <v>146</v>
      </c>
      <c r="B52" s="194"/>
      <c r="C52" s="194"/>
      <c r="D52" s="194"/>
      <c r="E52" s="194"/>
      <c r="F52" s="194"/>
      <c r="G52" s="194"/>
      <c r="H52" s="194"/>
      <c r="I52" s="1">
        <v>44</v>
      </c>
      <c r="J52" s="5"/>
      <c r="K52" s="7"/>
    </row>
    <row r="53" spans="1:11" ht="12.75">
      <c r="A53" s="208" t="s">
        <v>147</v>
      </c>
      <c r="B53" s="209"/>
      <c r="C53" s="209"/>
      <c r="D53" s="209"/>
      <c r="E53" s="209"/>
      <c r="F53" s="209"/>
      <c r="G53" s="209"/>
      <c r="H53" s="209"/>
      <c r="I53" s="4">
        <v>45</v>
      </c>
      <c r="J53" s="62">
        <f>J50+J51-J52</f>
        <v>216002873</v>
      </c>
      <c r="K53" s="58">
        <f>K50+K51-K52</f>
        <v>54834160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25" sqref="M25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9" width="9.140625" style="71" customWidth="1"/>
    <col min="10" max="11" width="10.140625" style="71" bestFit="1" customWidth="1"/>
    <col min="12" max="16384" width="9.140625" style="71" customWidth="1"/>
  </cols>
  <sheetData>
    <row r="1" spans="1:12" ht="12.75">
      <c r="A1" s="266" t="s">
        <v>245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70"/>
    </row>
    <row r="2" spans="1:12" ht="15.75">
      <c r="A2" s="39"/>
      <c r="B2" s="69"/>
      <c r="C2" s="276" t="s">
        <v>246</v>
      </c>
      <c r="D2" s="276"/>
      <c r="E2" s="72" t="s">
        <v>309</v>
      </c>
      <c r="F2" s="40" t="s">
        <v>215</v>
      </c>
      <c r="G2" s="277" t="s">
        <v>286</v>
      </c>
      <c r="H2" s="278"/>
      <c r="I2" s="69"/>
      <c r="J2" s="69"/>
      <c r="K2" s="69"/>
      <c r="L2" s="73"/>
    </row>
    <row r="3" spans="1:11" ht="23.25">
      <c r="A3" s="279" t="s">
        <v>39</v>
      </c>
      <c r="B3" s="279"/>
      <c r="C3" s="279"/>
      <c r="D3" s="279"/>
      <c r="E3" s="279"/>
      <c r="F3" s="279"/>
      <c r="G3" s="279"/>
      <c r="H3" s="279"/>
      <c r="I3" s="76" t="s">
        <v>269</v>
      </c>
      <c r="J3" s="77" t="s">
        <v>124</v>
      </c>
      <c r="K3" s="77" t="s">
        <v>125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79">
        <v>2</v>
      </c>
      <c r="J4" s="78" t="s">
        <v>247</v>
      </c>
      <c r="K4" s="78" t="s">
        <v>248</v>
      </c>
    </row>
    <row r="5" spans="1:11" ht="12.75">
      <c r="A5" s="268" t="s">
        <v>249</v>
      </c>
      <c r="B5" s="269"/>
      <c r="C5" s="269"/>
      <c r="D5" s="269"/>
      <c r="E5" s="269"/>
      <c r="F5" s="269"/>
      <c r="G5" s="269"/>
      <c r="H5" s="269"/>
      <c r="I5" s="41">
        <v>1</v>
      </c>
      <c r="J5" s="42">
        <v>1028847600</v>
      </c>
      <c r="K5" s="42">
        <v>1028847600</v>
      </c>
    </row>
    <row r="6" spans="1:11" ht="12.75">
      <c r="A6" s="268" t="s">
        <v>250</v>
      </c>
      <c r="B6" s="269"/>
      <c r="C6" s="269"/>
      <c r="D6" s="269"/>
      <c r="E6" s="269"/>
      <c r="F6" s="269"/>
      <c r="G6" s="269"/>
      <c r="H6" s="269"/>
      <c r="I6" s="41">
        <v>2</v>
      </c>
      <c r="J6" s="43">
        <v>719579</v>
      </c>
      <c r="K6" s="43">
        <v>719579</v>
      </c>
    </row>
    <row r="7" spans="1:11" ht="12.75">
      <c r="A7" s="268" t="s">
        <v>251</v>
      </c>
      <c r="B7" s="269"/>
      <c r="C7" s="269"/>
      <c r="D7" s="269"/>
      <c r="E7" s="269"/>
      <c r="F7" s="269"/>
      <c r="G7" s="269"/>
      <c r="H7" s="269"/>
      <c r="I7" s="41">
        <v>3</v>
      </c>
      <c r="J7" s="43">
        <v>160743015</v>
      </c>
      <c r="K7" s="43">
        <v>200706524</v>
      </c>
    </row>
    <row r="8" spans="1:11" ht="12.75">
      <c r="A8" s="268" t="s">
        <v>252</v>
      </c>
      <c r="B8" s="269"/>
      <c r="C8" s="269"/>
      <c r="D8" s="269"/>
      <c r="E8" s="269"/>
      <c r="F8" s="269"/>
      <c r="G8" s="269"/>
      <c r="H8" s="269"/>
      <c r="I8" s="41">
        <v>4</v>
      </c>
      <c r="J8" s="43">
        <v>36408610</v>
      </c>
      <c r="K8" s="43">
        <v>67158670</v>
      </c>
    </row>
    <row r="9" spans="1:11" ht="12.75">
      <c r="A9" s="268" t="s">
        <v>253</v>
      </c>
      <c r="B9" s="269"/>
      <c r="C9" s="269"/>
      <c r="D9" s="269"/>
      <c r="E9" s="269"/>
      <c r="F9" s="269"/>
      <c r="G9" s="269"/>
      <c r="H9" s="269"/>
      <c r="I9" s="41">
        <v>5</v>
      </c>
      <c r="J9" s="43">
        <v>70648218</v>
      </c>
      <c r="K9" s="43">
        <v>21141951</v>
      </c>
    </row>
    <row r="10" spans="1:11" ht="12.75">
      <c r="A10" s="268" t="s">
        <v>254</v>
      </c>
      <c r="B10" s="269"/>
      <c r="C10" s="269"/>
      <c r="D10" s="269"/>
      <c r="E10" s="269"/>
      <c r="F10" s="269"/>
      <c r="G10" s="269"/>
      <c r="H10" s="269"/>
      <c r="I10" s="41">
        <v>6</v>
      </c>
      <c r="J10" s="43"/>
      <c r="K10" s="43"/>
    </row>
    <row r="11" spans="1:11" ht="12.75">
      <c r="A11" s="268" t="s">
        <v>255</v>
      </c>
      <c r="B11" s="269"/>
      <c r="C11" s="269"/>
      <c r="D11" s="269"/>
      <c r="E11" s="269"/>
      <c r="F11" s="269"/>
      <c r="G11" s="269"/>
      <c r="H11" s="269"/>
      <c r="I11" s="41">
        <v>7</v>
      </c>
      <c r="J11" s="43"/>
      <c r="K11" s="43"/>
    </row>
    <row r="12" spans="1:11" ht="12.75">
      <c r="A12" s="268" t="s">
        <v>256</v>
      </c>
      <c r="B12" s="269"/>
      <c r="C12" s="269"/>
      <c r="D12" s="269"/>
      <c r="E12" s="269"/>
      <c r="F12" s="269"/>
      <c r="G12" s="269"/>
      <c r="H12" s="269"/>
      <c r="I12" s="41">
        <v>8</v>
      </c>
      <c r="J12" s="43"/>
      <c r="K12" s="43"/>
    </row>
    <row r="13" spans="1:11" ht="12.75">
      <c r="A13" s="268" t="s">
        <v>257</v>
      </c>
      <c r="B13" s="269"/>
      <c r="C13" s="269"/>
      <c r="D13" s="269"/>
      <c r="E13" s="269"/>
      <c r="F13" s="269"/>
      <c r="G13" s="269"/>
      <c r="H13" s="269"/>
      <c r="I13" s="41">
        <v>9</v>
      </c>
      <c r="J13" s="43"/>
      <c r="K13" s="43"/>
    </row>
    <row r="14" spans="1:11" ht="12.75">
      <c r="A14" s="270" t="s">
        <v>258</v>
      </c>
      <c r="B14" s="271"/>
      <c r="C14" s="271"/>
      <c r="D14" s="271"/>
      <c r="E14" s="271"/>
      <c r="F14" s="271"/>
      <c r="G14" s="271"/>
      <c r="H14" s="271"/>
      <c r="I14" s="41">
        <v>10</v>
      </c>
      <c r="J14" s="74">
        <f>SUM(J5:J13)</f>
        <v>1297367022</v>
      </c>
      <c r="K14" s="74">
        <f>SUM(K5:K13)</f>
        <v>1318574324</v>
      </c>
    </row>
    <row r="15" spans="1:11" ht="12.75">
      <c r="A15" s="268" t="s">
        <v>259</v>
      </c>
      <c r="B15" s="269"/>
      <c r="C15" s="269"/>
      <c r="D15" s="269"/>
      <c r="E15" s="269"/>
      <c r="F15" s="269"/>
      <c r="G15" s="269"/>
      <c r="H15" s="269"/>
      <c r="I15" s="41">
        <v>11</v>
      </c>
      <c r="J15" s="43">
        <v>217531</v>
      </c>
      <c r="K15" s="43">
        <v>65351</v>
      </c>
    </row>
    <row r="16" spans="1:11" ht="12.75">
      <c r="A16" s="268" t="s">
        <v>260</v>
      </c>
      <c r="B16" s="269"/>
      <c r="C16" s="269"/>
      <c r="D16" s="269"/>
      <c r="E16" s="269"/>
      <c r="F16" s="269"/>
      <c r="G16" s="269"/>
      <c r="H16" s="269"/>
      <c r="I16" s="41">
        <v>12</v>
      </c>
      <c r="J16" s="43"/>
      <c r="K16" s="43"/>
    </row>
    <row r="17" spans="1:11" ht="12.75">
      <c r="A17" s="268" t="s">
        <v>261</v>
      </c>
      <c r="B17" s="269"/>
      <c r="C17" s="269"/>
      <c r="D17" s="269"/>
      <c r="E17" s="269"/>
      <c r="F17" s="269"/>
      <c r="G17" s="269"/>
      <c r="H17" s="269"/>
      <c r="I17" s="41">
        <v>13</v>
      </c>
      <c r="J17" s="43"/>
      <c r="K17" s="43"/>
    </row>
    <row r="18" spans="1:11" ht="12.75">
      <c r="A18" s="268" t="s">
        <v>262</v>
      </c>
      <c r="B18" s="269"/>
      <c r="C18" s="269"/>
      <c r="D18" s="269"/>
      <c r="E18" s="269"/>
      <c r="F18" s="269"/>
      <c r="G18" s="269"/>
      <c r="H18" s="269"/>
      <c r="I18" s="41">
        <v>14</v>
      </c>
      <c r="J18" s="43"/>
      <c r="K18" s="43"/>
    </row>
    <row r="19" spans="1:11" ht="12.75">
      <c r="A19" s="268" t="s">
        <v>263</v>
      </c>
      <c r="B19" s="269"/>
      <c r="C19" s="269"/>
      <c r="D19" s="269"/>
      <c r="E19" s="269"/>
      <c r="F19" s="269"/>
      <c r="G19" s="269"/>
      <c r="H19" s="269"/>
      <c r="I19" s="41">
        <v>15</v>
      </c>
      <c r="J19" s="43"/>
      <c r="K19" s="43"/>
    </row>
    <row r="20" spans="1:11" ht="12.75">
      <c r="A20" s="268" t="s">
        <v>264</v>
      </c>
      <c r="B20" s="269"/>
      <c r="C20" s="269"/>
      <c r="D20" s="269"/>
      <c r="E20" s="269"/>
      <c r="F20" s="269"/>
      <c r="G20" s="269"/>
      <c r="H20" s="269"/>
      <c r="I20" s="41">
        <v>16</v>
      </c>
      <c r="J20" s="43">
        <v>40517755</v>
      </c>
      <c r="K20" s="43">
        <v>21141951</v>
      </c>
    </row>
    <row r="21" spans="1:11" ht="12.75">
      <c r="A21" s="270" t="s">
        <v>265</v>
      </c>
      <c r="B21" s="271"/>
      <c r="C21" s="271"/>
      <c r="D21" s="271"/>
      <c r="E21" s="271"/>
      <c r="F21" s="271"/>
      <c r="G21" s="271"/>
      <c r="H21" s="271"/>
      <c r="I21" s="41">
        <v>17</v>
      </c>
      <c r="J21" s="75">
        <f>SUM(J15:J20)</f>
        <v>40735286</v>
      </c>
      <c r="K21" s="75">
        <f>SUM(K15:K20)</f>
        <v>21207302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0" t="s">
        <v>266</v>
      </c>
      <c r="B23" s="261"/>
      <c r="C23" s="261"/>
      <c r="D23" s="261"/>
      <c r="E23" s="261"/>
      <c r="F23" s="261"/>
      <c r="G23" s="261"/>
      <c r="H23" s="261"/>
      <c r="I23" s="44">
        <v>18</v>
      </c>
      <c r="J23" s="42"/>
      <c r="K23" s="42"/>
    </row>
    <row r="24" spans="1:11" ht="17.25" customHeight="1">
      <c r="A24" s="262" t="s">
        <v>267</v>
      </c>
      <c r="B24" s="263"/>
      <c r="C24" s="263"/>
      <c r="D24" s="263"/>
      <c r="E24" s="263"/>
      <c r="F24" s="263"/>
      <c r="G24" s="263"/>
      <c r="H24" s="263"/>
      <c r="I24" s="45">
        <v>19</v>
      </c>
      <c r="J24" s="75"/>
      <c r="K24" s="75"/>
    </row>
    <row r="25" spans="1:11" ht="30" customHeight="1">
      <c r="A25" s="264" t="s">
        <v>268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2012-07-20T09:22:18Z</cp:lastPrinted>
  <dcterms:created xsi:type="dcterms:W3CDTF">2008-10-17T11:51:54Z</dcterms:created>
  <dcterms:modified xsi:type="dcterms:W3CDTF">2012-07-24T08:00:47Z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0x010100E50510FE9B28224F85B8B9022D88D422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R5QHR3YVQV2R-227-6257</vt:lpwstr>
  </property>
  <property fmtid="{D5CDD505-2E9C-101B-9397-08002B2CF9AE}" pid="6" name="_dlc_DocIdItemGuid">
    <vt:lpwstr>5e2dd32f-f5d1-43b2-b173-d463e99780f8</vt:lpwstr>
  </property>
  <property fmtid="{D5CDD505-2E9C-101B-9397-08002B2CF9AE}" pid="7" name="_dlc_DocIdUrl">
    <vt:lpwstr>http://koncarintranet/kddintranet/1511/uču/_layouts/DocIdRedir.aspx?ID=R5QHR3YVQV2R-227-6257, R5QHR3YVQV2R-227-6257</vt:lpwstr>
  </property>
</Properties>
</file>