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<sst xmlns="http://schemas.openxmlformats.org/spreadsheetml/2006/main" count="341" uniqueCount="309">
  <si>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</si>
  <si>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</si>
  <si>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</si>
  <si>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</si>
  <si>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</si>
  <si>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</si>
  <si>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</si>
  <si>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</si>
  <si>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</si>
  <si>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</si>
  <si>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</si>
  <si>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</si>
  <si>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</si>
  <si>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</si>
  <si>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</si>
  <si>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</si>
  <si>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</si>
  <si>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</si>
  <si>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</si>
  <si>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</si>
  <si>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</si>
  <si>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</si>
  <si>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</si>
  <si>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</si>
  <si>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</si>
  <si>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</si>
  <si>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</si>
  <si>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</si>
  <si>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</si>
  <si>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</si>
  <si>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</si>
  <si>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</si>
  <si>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</si>
  <si>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</si>
  <si>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</si>
  <si>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</si>
  <si>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</si>
  <si>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</si>
  <si>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</si>
  <si>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</si>
  <si>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</si>
  <si>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</si>
  <si>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</si>
  <si>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</si>
  <si>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</si>
  <si>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</si>
  <si>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</si>
  <si>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</si>
  <si>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</si>
  <si>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</si>
  <si>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</si>
  <si>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</si>
  <si>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</si>
  <si>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</si>
  <si>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</si>
  <si>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</si>
  <si>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</si>
  <si>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</si>
  <si>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</si>
  <si>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</si>
  <si>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</si>
  <si>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</si>
  <si>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</si>
  <si>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</si>
  <si>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</si>
  <si>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</si>
  <si>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</si>
  <si>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</si>
  <si>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</si>
  <si>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</si>
  <si>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</si>
  <si>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</si>
  <si>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</si>
  <si>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</si>
  <si>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</si>
  <si>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</si>
  <si>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</si>
  <si>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</si>
  <si>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</si>
  <si>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</si>
  <si>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</si>
  <si>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</si>
  <si>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</si>
  <si>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</si>
  <si>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</si>
  <si>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</si>
  <si>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</si>
  <si>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</si>
  <si>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</si>
  <si>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</si>
  <si>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</si>
  <si>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</si>
  <si>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</si>
  <si>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</si>
  <si>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</si>
  <si>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</si>
  <si>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</si>
  <si>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</si>
  <si>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</si>
  <si>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</si>
  <si>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</si>
  <si>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</si>
  <si>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</si>
  <si>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</si>
  <si>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</si>
  <si>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</si>
  <si>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</si>
  <si>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</si>
  <si>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</si>
  <si>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</si>
  <si>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</si>
  <si>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</si>
  <si>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</si>
  <si>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</si>
  <si>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</si>
  <si>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</si>
  <si>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</si>
  <si>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</si>
  <si>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</si>
  <si>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</si>
  <si>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</si>
  <si>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</si>
  <si>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</si>
  <si>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</si>
  <si>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</si>
  <si>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</si>
  <si>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</si>
  <si>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</si>
  <si>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</si>
  <si>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</si>
  <si>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</si>
  <si>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</si>
  <si>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</si>
  <si>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</si>
  <si>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</si>
  <si>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</si>
  <si>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</si>
  <si>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</si>
  <si>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</si>
  <si>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</si>
  <si>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</si>
  <si>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</si>
  <si>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</si>
  <si>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</si>
  <si>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</si>
  <si>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</si>
  <si>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</si>
  <si>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</si>
  <si>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</si>
  <si>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</si>
  <si>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</si>
  <si>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</si>
  <si>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</si>
  <si>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</si>
  <si>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</si>
  <si>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</si>
  <si>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</si>
  <si>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</si>
  <si>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</si>
  <si>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</si>
  <si>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</si>
  <si>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</si>
  <si>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</si>
  <si>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</si>
  <si>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</si>
  <si>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</si>
  <si>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</si>
  <si>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</si>
  <si>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</si>
  <si>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</si>
  <si>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</si>
  <si>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</si>
  <si>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</si>
  <si>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</si>
  <si>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</si>
  <si>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</si>
  <si>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</si>
  <si>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</si>
  <si>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</si>
  <si>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</si>
  <si>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</si>
  <si>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</si>
  <si>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</si>
  <si>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</si>
  <si>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</si>
  <si>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</si>
  <si>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</si>
  <si>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</si>
  <si>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</si>
  <si>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</si>
  <si>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</si>
  <si>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</si>
  <si>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</si>
  <si>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</si>
  <si>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</si>
  <si>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</si>
  <si>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</si>
  <si>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</si>
  <si>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</si>
  <si>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</si>
  <si>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</si>
  <si>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</si>
  <si>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</si>
  <si>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</si>
  <si>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</si>
  <si>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</si>
  <si>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</si>
  <si>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</si>
  <si>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</si>
  <si>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</si>
  <si>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</si>
  <si>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</si>
  <si>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</si>
  <si>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</si>
  <si>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</si>
  <si>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</si>
  <si>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</si>
  <si>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</si>
  <si>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</si>
  <si>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</si>
  <si>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</si>
  <si>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</si>
  <si>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</si>
  <si>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</si>
  <si>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</si>
  <si>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</si>
  <si>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</si>
  <si>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</si>
  <si>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</si>
  <si>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</si>
  <si>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</si>
  <si>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</si>
  <si>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</si>
  <si>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</si>
  <si>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</si>
  <si>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</si>
  <si>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</si>
  <si>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</si>
  <si>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</si>
  <si>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</si>
  <si>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</si>
  <si>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</si>
  <si>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</si>
  <si>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</si>
  <si>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</si>
  <si>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</si>
  <si>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</si>
  <si>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</si>
  <si>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</si>
  <si>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</si>
  <si>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</si>
  <si>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</si>
  <si>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</si>
  <si>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</si>
  <si>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</si>
  <si>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</si>
  <si>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</si>
  <si>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</si>
  <si>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</si>
  <si>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</si>
  <si>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</si>
  <si>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</si>
  <si>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</si>
  <si>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</si>
  <si>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</si>
  <si>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</si>
  <si>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</si>
  <si>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</si>
  <si>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</si>
  <si>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</si>
  <si>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</si>
  <si>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</si>
  <si>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</si>
  <si>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</si>
  <si>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</si>
  <si>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</si>
  <si>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</si>
  <si>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</si>
  <si>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</si>
  <si>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</si>
  <si>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</si>
  <si>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</si>
  <si>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</si>
  <si>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</si>
  <si>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</si>
  <si>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</si>
  <si>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</si>
  <si>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</si>
  <si>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</si>
  <si>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30.09.2011.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</si>
  <si>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</si>
  <si>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</si>
  <si>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</si>
  <si>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</si>
  <si>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</si>
  <si>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</si>
  <si>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</si>
  <si>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</si>
  <si>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NE</t>
  </si>
  <si>
    <t>GRAD ZAGREB</t>
  </si>
  <si>
    <t>2711</t>
  </si>
  <si>
    <t>ILIĆ VESNA</t>
  </si>
  <si>
    <t>01 3667 183</t>
  </si>
  <si>
    <t>01 3667 177</t>
  </si>
  <si>
    <t>vesna.ilic@koncar.hr</t>
  </si>
  <si>
    <t>BAGO DARINKO</t>
  </si>
  <si>
    <t>Obveznik: KONČAR-ELEKTROINDUSTRIJA d.d. ZAGREB</t>
  </si>
  <si>
    <t>u razdoblju 01.01.2011. do 30.09.2011.</t>
  </si>
  <si>
    <t>1.1.2011.-30.09.2011.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</si>
</sst>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213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0" t="s">
        <v>214</v>
      </c>
      <c r="B2" s="181"/>
      <c r="C2" s="181"/>
      <c r="D2" s="182"/>
      <c r="E2" s="118" t="s">
        <v>288</v>
      </c>
      <c r="F2" s="12"/>
      <c r="G2" s="13" t="s">
        <v>215</v>
      </c>
      <c r="H2" s="118" t="s">
        <v>289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3" t="s">
        <v>282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3" t="s">
        <v>216</v>
      </c>
      <c r="B6" s="134"/>
      <c r="C6" s="148" t="s">
        <v>290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6" t="s">
        <v>217</v>
      </c>
      <c r="B8" s="187"/>
      <c r="C8" s="148" t="s">
        <v>291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218</v>
      </c>
      <c r="B10" s="178"/>
      <c r="C10" s="148" t="s">
        <v>292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3" t="s">
        <v>219</v>
      </c>
      <c r="B12" s="134"/>
      <c r="C12" s="150" t="s">
        <v>293</v>
      </c>
      <c r="D12" s="175"/>
      <c r="E12" s="175"/>
      <c r="F12" s="175"/>
      <c r="G12" s="175"/>
      <c r="H12" s="175"/>
      <c r="I12" s="13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3" t="s">
        <v>220</v>
      </c>
      <c r="B14" s="134"/>
      <c r="C14" s="176">
        <v>10000</v>
      </c>
      <c r="D14" s="177"/>
      <c r="E14" s="16"/>
      <c r="F14" s="150" t="s">
        <v>294</v>
      </c>
      <c r="G14" s="175"/>
      <c r="H14" s="175"/>
      <c r="I14" s="13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3" t="s">
        <v>221</v>
      </c>
      <c r="B16" s="134"/>
      <c r="C16" s="150" t="s">
        <v>295</v>
      </c>
      <c r="D16" s="175"/>
      <c r="E16" s="175"/>
      <c r="F16" s="175"/>
      <c r="G16" s="175"/>
      <c r="H16" s="175"/>
      <c r="I16" s="13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3" t="s">
        <v>222</v>
      </c>
      <c r="B18" s="134"/>
      <c r="C18" s="171" t="s">
        <v>296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3" t="s">
        <v>223</v>
      </c>
      <c r="B20" s="134"/>
      <c r="C20" s="171" t="s">
        <v>297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3" t="s">
        <v>224</v>
      </c>
      <c r="B22" s="134"/>
      <c r="C22" s="119">
        <v>133</v>
      </c>
      <c r="D22" s="150" t="s">
        <v>294</v>
      </c>
      <c r="E22" s="161"/>
      <c r="F22" s="162"/>
      <c r="G22" s="133"/>
      <c r="H22" s="17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3" t="s">
        <v>225</v>
      </c>
      <c r="B24" s="134"/>
      <c r="C24" s="119">
        <v>21</v>
      </c>
      <c r="D24" s="150" t="s">
        <v>299</v>
      </c>
      <c r="E24" s="161"/>
      <c r="F24" s="161"/>
      <c r="G24" s="162"/>
      <c r="H24" s="51" t="s">
        <v>226</v>
      </c>
      <c r="I24" s="120">
        <v>49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283</v>
      </c>
      <c r="I25" s="96"/>
      <c r="J25" s="10"/>
      <c r="K25" s="10"/>
      <c r="L25" s="10"/>
    </row>
    <row r="26" spans="1:12" ht="12.75">
      <c r="A26" s="133" t="s">
        <v>227</v>
      </c>
      <c r="B26" s="134"/>
      <c r="C26" s="121" t="s">
        <v>298</v>
      </c>
      <c r="D26" s="25"/>
      <c r="E26" s="33"/>
      <c r="F26" s="24"/>
      <c r="G26" s="163" t="s">
        <v>228</v>
      </c>
      <c r="H26" s="134"/>
      <c r="I26" s="122" t="s">
        <v>300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229</v>
      </c>
      <c r="B28" s="165"/>
      <c r="C28" s="166"/>
      <c r="D28" s="166"/>
      <c r="E28" s="167" t="s">
        <v>230</v>
      </c>
      <c r="F28" s="168"/>
      <c r="G28" s="168"/>
      <c r="H28" s="169" t="s">
        <v>231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92"/>
      <c r="B31" s="22"/>
      <c r="C31" s="21"/>
      <c r="D31" s="159"/>
      <c r="E31" s="159"/>
      <c r="F31" s="159"/>
      <c r="G31" s="160"/>
      <c r="H31" s="16"/>
      <c r="I31" s="99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3"/>
      <c r="D37" s="154"/>
      <c r="E37" s="16"/>
      <c r="F37" s="153"/>
      <c r="G37" s="154"/>
      <c r="H37" s="16"/>
      <c r="I37" s="93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232</v>
      </c>
      <c r="B44" s="129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3"/>
      <c r="D45" s="154"/>
      <c r="E45" s="16"/>
      <c r="F45" s="153"/>
      <c r="G45" s="155"/>
      <c r="H45" s="35"/>
      <c r="I45" s="105"/>
      <c r="J45" s="10"/>
      <c r="K45" s="10"/>
      <c r="L45" s="10"/>
    </row>
    <row r="46" spans="1:12" ht="12.75">
      <c r="A46" s="128" t="s">
        <v>233</v>
      </c>
      <c r="B46" s="129"/>
      <c r="C46" s="150" t="s">
        <v>301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2"/>
      <c r="B47" s="22"/>
      <c r="C47" s="21" t="s">
        <v>234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235</v>
      </c>
      <c r="B48" s="129"/>
      <c r="C48" s="135" t="s">
        <v>302</v>
      </c>
      <c r="D48" s="131"/>
      <c r="E48" s="132"/>
      <c r="F48" s="16"/>
      <c r="G48" s="51" t="s">
        <v>236</v>
      </c>
      <c r="H48" s="135" t="s">
        <v>303</v>
      </c>
      <c r="I48" s="13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222</v>
      </c>
      <c r="B50" s="129"/>
      <c r="C50" s="130" t="s">
        <v>304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3" t="s">
        <v>237</v>
      </c>
      <c r="B52" s="134"/>
      <c r="C52" s="135" t="s">
        <v>305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6"/>
      <c r="B53" s="20"/>
      <c r="C53" s="144" t="s">
        <v>238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7" t="s">
        <v>239</v>
      </c>
      <c r="C55" s="138"/>
      <c r="D55" s="138"/>
      <c r="E55" s="138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39" t="s">
        <v>271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6"/>
      <c r="B57" s="139" t="s">
        <v>272</v>
      </c>
      <c r="C57" s="140"/>
      <c r="D57" s="140"/>
      <c r="E57" s="140"/>
      <c r="F57" s="140"/>
      <c r="G57" s="140"/>
      <c r="H57" s="140"/>
      <c r="I57" s="108"/>
      <c r="J57" s="10"/>
      <c r="K57" s="10"/>
      <c r="L57" s="10"/>
    </row>
    <row r="58" spans="1:12" ht="12.75">
      <c r="A58" s="106"/>
      <c r="B58" s="139" t="s">
        <v>273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6"/>
      <c r="B59" s="139" t="s">
        <v>274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241</v>
      </c>
      <c r="F62" s="33"/>
      <c r="G62" s="145" t="s">
        <v>242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6"/>
      <c r="H63" s="12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0">
      <selection activeCell="A116" sqref="A116:K116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289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306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39</v>
      </c>
      <c r="B4" s="204"/>
      <c r="C4" s="204"/>
      <c r="D4" s="204"/>
      <c r="E4" s="204"/>
      <c r="F4" s="204"/>
      <c r="G4" s="204"/>
      <c r="H4" s="205"/>
      <c r="I4" s="58" t="s">
        <v>243</v>
      </c>
      <c r="J4" s="59" t="s">
        <v>284</v>
      </c>
      <c r="K4" s="60" t="s">
        <v>285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7">
        <v>2</v>
      </c>
      <c r="J5" s="56">
        <v>3</v>
      </c>
      <c r="K5" s="56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40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10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1149126978</v>
      </c>
      <c r="K8" s="53">
        <f>K9+K16+K26+K35+K39</f>
        <v>1177330243</v>
      </c>
    </row>
    <row r="9" spans="1:11" ht="12.75">
      <c r="A9" s="206" t="s">
        <v>170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244953</v>
      </c>
      <c r="K9" s="53">
        <f>SUM(K10:K15)</f>
        <v>122476</v>
      </c>
    </row>
    <row r="10" spans="1:11" ht="12.75">
      <c r="A10" s="206" t="s">
        <v>88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11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89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173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174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175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244953</v>
      </c>
      <c r="K15" s="7">
        <v>122476</v>
      </c>
    </row>
    <row r="16" spans="1:11" ht="12.75">
      <c r="A16" s="206" t="s">
        <v>171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321186838</v>
      </c>
      <c r="K16" s="53">
        <f>SUM(K17:K25)</f>
        <v>320176223</v>
      </c>
    </row>
    <row r="17" spans="1:11" ht="12.75">
      <c r="A17" s="206" t="s">
        <v>176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72487276</v>
      </c>
      <c r="K17" s="7">
        <v>73090731</v>
      </c>
    </row>
    <row r="18" spans="1:11" ht="12.75">
      <c r="A18" s="206" t="s">
        <v>212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123735036</v>
      </c>
      <c r="K18" s="7">
        <v>120229034</v>
      </c>
    </row>
    <row r="19" spans="1:11" ht="12.75">
      <c r="A19" s="206" t="s">
        <v>177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13086148</v>
      </c>
      <c r="K19" s="7">
        <v>11597516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404447</v>
      </c>
      <c r="K20" s="7">
        <v>1671365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48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1703296</v>
      </c>
      <c r="K22" s="7">
        <v>1090433</v>
      </c>
    </row>
    <row r="23" spans="1:11" ht="12.75">
      <c r="A23" s="206" t="s">
        <v>49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15857649</v>
      </c>
      <c r="K23" s="7">
        <v>18584155</v>
      </c>
    </row>
    <row r="24" spans="1:11" ht="12.75">
      <c r="A24" s="206" t="s">
        <v>50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63376</v>
      </c>
      <c r="K24" s="7">
        <v>63376</v>
      </c>
    </row>
    <row r="25" spans="1:11" ht="12.75">
      <c r="A25" s="206" t="s">
        <v>51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93849610</v>
      </c>
      <c r="K25" s="7">
        <v>93849613</v>
      </c>
    </row>
    <row r="26" spans="1:11" ht="12.75">
      <c r="A26" s="206" t="s">
        <v>155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793378482</v>
      </c>
      <c r="K26" s="53">
        <f>SUM(K27:K34)</f>
        <v>823312967</v>
      </c>
    </row>
    <row r="27" spans="1:11" ht="12.75">
      <c r="A27" s="206" t="s">
        <v>52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791005849</v>
      </c>
      <c r="K27" s="7">
        <v>817439885</v>
      </c>
    </row>
    <row r="28" spans="1:11" ht="12.75">
      <c r="A28" s="206" t="s">
        <v>53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54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59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60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2372633</v>
      </c>
      <c r="K31" s="7">
        <v>5873082</v>
      </c>
    </row>
    <row r="32" spans="1:11" ht="12.75">
      <c r="A32" s="206" t="s">
        <v>61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55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148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149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34316705</v>
      </c>
      <c r="K35" s="53">
        <f>SUM(K36:K38)</f>
        <v>33718577</v>
      </c>
    </row>
    <row r="36" spans="1:11" ht="12.75">
      <c r="A36" s="206" t="s">
        <v>56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57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34316705</v>
      </c>
      <c r="K37" s="7">
        <v>33718577</v>
      </c>
    </row>
    <row r="38" spans="1:11" ht="12.75">
      <c r="A38" s="206" t="s">
        <v>58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150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205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398308258</v>
      </c>
      <c r="K40" s="53">
        <f>K41+K49+K56+K64</f>
        <v>376642920</v>
      </c>
    </row>
    <row r="41" spans="1:11" ht="12.75">
      <c r="A41" s="206" t="s">
        <v>76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6091</v>
      </c>
      <c r="K41" s="53">
        <f>SUM(K42:K48)</f>
        <v>162300</v>
      </c>
    </row>
    <row r="42" spans="1:11" ht="12.75">
      <c r="A42" s="206" t="s">
        <v>91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/>
      <c r="K42" s="7"/>
    </row>
    <row r="43" spans="1:11" ht="12.75">
      <c r="A43" s="206" t="s">
        <v>92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62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63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64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6091</v>
      </c>
      <c r="K46" s="7">
        <v>162300</v>
      </c>
    </row>
    <row r="47" spans="1:11" ht="12.75">
      <c r="A47" s="206" t="s">
        <v>65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66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77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119395087</v>
      </c>
      <c r="K49" s="53">
        <f>SUM(K50:K55)</f>
        <v>47417893</v>
      </c>
    </row>
    <row r="50" spans="1:11" ht="12.75">
      <c r="A50" s="206" t="s">
        <v>165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103492189</v>
      </c>
      <c r="K50" s="7">
        <v>33203886</v>
      </c>
    </row>
    <row r="51" spans="1:11" ht="12.75">
      <c r="A51" s="206" t="s">
        <v>166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597490</v>
      </c>
      <c r="K51" s="7">
        <v>565021</v>
      </c>
    </row>
    <row r="52" spans="1:11" ht="12.75">
      <c r="A52" s="206" t="s">
        <v>167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168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35103</v>
      </c>
      <c r="K53" s="7">
        <v>62903</v>
      </c>
    </row>
    <row r="54" spans="1:11" ht="12.75">
      <c r="A54" s="206" t="s">
        <v>7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5325</v>
      </c>
      <c r="K54" s="7"/>
    </row>
    <row r="55" spans="1:11" ht="12.75">
      <c r="A55" s="206" t="s">
        <v>8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15264980</v>
      </c>
      <c r="K55" s="7">
        <v>13586083</v>
      </c>
    </row>
    <row r="56" spans="1:11" ht="12.75">
      <c r="A56" s="206" t="s">
        <v>78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115581504</v>
      </c>
      <c r="K56" s="53">
        <f>SUM(K57:K63)</f>
        <v>135556669</v>
      </c>
    </row>
    <row r="57" spans="1:11" ht="12.75">
      <c r="A57" s="206" t="s">
        <v>52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53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31400000</v>
      </c>
      <c r="K58" s="7">
        <v>47900000</v>
      </c>
    </row>
    <row r="59" spans="1:11" ht="12.75">
      <c r="A59" s="206" t="s">
        <v>207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59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60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61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84181504</v>
      </c>
      <c r="K62" s="7">
        <v>87656669</v>
      </c>
    </row>
    <row r="63" spans="1:11" ht="12.75">
      <c r="A63" s="206" t="s">
        <v>31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172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163325576</v>
      </c>
      <c r="K64" s="7">
        <v>193506058</v>
      </c>
    </row>
    <row r="65" spans="1:11" ht="12.75">
      <c r="A65" s="195" t="s">
        <v>36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733263</v>
      </c>
      <c r="K65" s="7">
        <v>1036990</v>
      </c>
    </row>
    <row r="66" spans="1:11" ht="12.75">
      <c r="A66" s="195" t="s">
        <v>206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1548168499</v>
      </c>
      <c r="K66" s="53">
        <f>K7+K8+K40+K65</f>
        <v>1555010153</v>
      </c>
    </row>
    <row r="67" spans="1:11" ht="12.75">
      <c r="A67" s="209" t="s">
        <v>67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658114155</v>
      </c>
      <c r="K67" s="8">
        <v>657604612</v>
      </c>
    </row>
    <row r="68" spans="1:11" ht="12.75">
      <c r="A68" s="212" t="s">
        <v>38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156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f>J70+J71+J72+J78+J79+J82+J85</f>
        <v>1256631736</v>
      </c>
      <c r="K69" s="54">
        <f>K70+K71+K72+K78+K79+K82+K85</f>
        <v>1269217329</v>
      </c>
    </row>
    <row r="70" spans="1:11" ht="12.75">
      <c r="A70" s="206" t="s">
        <v>115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1028847600</v>
      </c>
      <c r="K70" s="7">
        <v>1028847600</v>
      </c>
    </row>
    <row r="71" spans="1:11" ht="12.75">
      <c r="A71" s="206" t="s">
        <v>116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719579</v>
      </c>
      <c r="K71" s="7">
        <v>719579</v>
      </c>
    </row>
    <row r="72" spans="1:11" ht="12.75">
      <c r="A72" s="206" t="s">
        <v>117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134314547</v>
      </c>
      <c r="K72" s="53">
        <f>K73+K74-K75+K76+K77</f>
        <v>155415010</v>
      </c>
    </row>
    <row r="73" spans="1:11" ht="12.75">
      <c r="A73" s="206" t="s">
        <v>118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11389054</v>
      </c>
      <c r="K73" s="7">
        <v>14464809</v>
      </c>
    </row>
    <row r="74" spans="1:11" ht="12.75">
      <c r="A74" s="206" t="s">
        <v>119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>
        <v>5350534</v>
      </c>
    </row>
    <row r="75" spans="1:11" ht="12.75">
      <c r="A75" s="206" t="s">
        <v>107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>
        <v>5350534</v>
      </c>
    </row>
    <row r="76" spans="1:11" ht="12.75">
      <c r="A76" s="206" t="s">
        <v>108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75489055</v>
      </c>
      <c r="K76" s="7">
        <v>84276008</v>
      </c>
    </row>
    <row r="77" spans="1:11" ht="12.75">
      <c r="A77" s="206" t="s">
        <v>109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47436438</v>
      </c>
      <c r="K77" s="7">
        <v>56674193</v>
      </c>
    </row>
    <row r="78" spans="1:11" ht="12.75">
      <c r="A78" s="206" t="s">
        <v>110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203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31234921</v>
      </c>
      <c r="K79" s="53">
        <f>K80-K81</f>
        <v>35550674</v>
      </c>
    </row>
    <row r="80" spans="1:11" ht="12.75">
      <c r="A80" s="215" t="s">
        <v>139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31234921</v>
      </c>
      <c r="K80" s="7">
        <v>35550674</v>
      </c>
    </row>
    <row r="81" spans="1:11" ht="12.75">
      <c r="A81" s="215" t="s">
        <v>140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6" t="s">
        <v>204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61515089</v>
      </c>
      <c r="K82" s="53">
        <f>K83-K84</f>
        <v>48684466</v>
      </c>
    </row>
    <row r="83" spans="1:11" ht="12.75">
      <c r="A83" s="215" t="s">
        <v>141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61515089</v>
      </c>
      <c r="K83" s="7">
        <v>48684466</v>
      </c>
    </row>
    <row r="84" spans="1:11" ht="12.75">
      <c r="A84" s="215" t="s">
        <v>142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6" t="s">
        <v>143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195" t="s">
        <v>13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282274972</v>
      </c>
      <c r="K86" s="53">
        <f>SUM(K87:K89)</f>
        <v>278757730</v>
      </c>
    </row>
    <row r="87" spans="1:11" ht="12.75">
      <c r="A87" s="206" t="s">
        <v>103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1291160</v>
      </c>
      <c r="K87" s="7">
        <v>1291160</v>
      </c>
    </row>
    <row r="88" spans="1:11" ht="12.75">
      <c r="A88" s="206" t="s">
        <v>104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105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280983812</v>
      </c>
      <c r="K89" s="7">
        <v>277466570</v>
      </c>
    </row>
    <row r="90" spans="1:11" ht="12.75">
      <c r="A90" s="195" t="s">
        <v>14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510000</v>
      </c>
      <c r="K90" s="53">
        <f>SUM(K91:K99)</f>
        <v>510000</v>
      </c>
    </row>
    <row r="91" spans="1:11" ht="12.75">
      <c r="A91" s="206" t="s">
        <v>106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208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510000</v>
      </c>
      <c r="K92" s="7">
        <v>510000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209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210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211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70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68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69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195" t="s">
        <v>15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8559115</v>
      </c>
      <c r="K100" s="53">
        <f>SUM(K101:K112)</f>
        <v>3894899</v>
      </c>
    </row>
    <row r="101" spans="1:11" ht="12.75">
      <c r="A101" s="206" t="s">
        <v>106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899906</v>
      </c>
      <c r="K101" s="7">
        <v>1334318</v>
      </c>
    </row>
    <row r="102" spans="1:11" ht="12.75">
      <c r="A102" s="206" t="s">
        <v>208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340000</v>
      </c>
      <c r="K102" s="7">
        <v>170000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209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210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1174806</v>
      </c>
      <c r="K105" s="7">
        <v>728254</v>
      </c>
    </row>
    <row r="106" spans="1:11" ht="12.75">
      <c r="A106" s="206" t="s">
        <v>211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70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71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2128977</v>
      </c>
      <c r="K108" s="7">
        <v>300617</v>
      </c>
    </row>
    <row r="109" spans="1:11" ht="12.75">
      <c r="A109" s="206" t="s">
        <v>72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3669995</v>
      </c>
      <c r="K109" s="7">
        <v>1253120</v>
      </c>
    </row>
    <row r="110" spans="1:11" ht="12.75">
      <c r="A110" s="206" t="s">
        <v>75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127658</v>
      </c>
      <c r="K110" s="7"/>
    </row>
    <row r="111" spans="1:11" ht="12.75">
      <c r="A111" s="206" t="s">
        <v>73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74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217773</v>
      </c>
      <c r="K112" s="7">
        <v>108590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192676</v>
      </c>
      <c r="K113" s="7">
        <v>2630195</v>
      </c>
    </row>
    <row r="114" spans="1:11" ht="12.75">
      <c r="A114" s="195" t="s">
        <v>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J69+J86+J90+J100+J113</f>
        <v>1548168499</v>
      </c>
      <c r="K114" s="53">
        <f>K69+K86+K90+K100+K113</f>
        <v>1555010153</v>
      </c>
    </row>
    <row r="115" spans="1:11" ht="12.75">
      <c r="A115" s="220" t="s">
        <v>37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658114155</v>
      </c>
      <c r="K115" s="8">
        <v>657604612</v>
      </c>
    </row>
    <row r="116" spans="1:11" ht="12.75">
      <c r="A116" s="212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151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5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8" t="s">
        <v>6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276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1">
      <selection activeCell="J26" sqref="J2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307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306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39</v>
      </c>
      <c r="B4" s="234"/>
      <c r="C4" s="234"/>
      <c r="D4" s="234"/>
      <c r="E4" s="234"/>
      <c r="F4" s="234"/>
      <c r="G4" s="234"/>
      <c r="H4" s="234"/>
      <c r="I4" s="58" t="s">
        <v>244</v>
      </c>
      <c r="J4" s="235" t="s">
        <v>284</v>
      </c>
      <c r="K4" s="235"/>
      <c r="L4" s="235" t="s">
        <v>285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f>SUM(J8:J9)</f>
        <v>54608417</v>
      </c>
      <c r="K7" s="54">
        <f>SUM(K8:K9)</f>
        <v>25613117</v>
      </c>
      <c r="L7" s="54">
        <f>SUM(L8:L9)</f>
        <v>43868054</v>
      </c>
      <c r="M7" s="54">
        <f>SUM(M8:M9)</f>
        <v>16604025</v>
      </c>
    </row>
    <row r="8" spans="1:13" ht="12.75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39732151</v>
      </c>
      <c r="K8" s="7">
        <v>12951987</v>
      </c>
      <c r="L8" s="7">
        <v>39051024</v>
      </c>
      <c r="M8" s="7">
        <v>13230413</v>
      </c>
    </row>
    <row r="9" spans="1:13" ht="12.75">
      <c r="A9" s="195" t="s">
        <v>79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14876266</v>
      </c>
      <c r="K9" s="7">
        <v>12661130</v>
      </c>
      <c r="L9" s="7">
        <v>4817030</v>
      </c>
      <c r="M9" s="7">
        <v>3373612</v>
      </c>
    </row>
    <row r="10" spans="1:13" ht="12.75">
      <c r="A10" s="195" t="s">
        <v>9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67290827</v>
      </c>
      <c r="K10" s="53">
        <f>K11+K12+K16+K20+K21+K22+K25+K26</f>
        <v>25610138</v>
      </c>
      <c r="L10" s="53">
        <f>L11+L12+L16+L20+L21+L22+L25+L26</f>
        <v>53818937</v>
      </c>
      <c r="M10" s="53">
        <f>M11+M12+M16+M20+M21+M22+M25+M26</f>
        <v>19885026</v>
      </c>
    </row>
    <row r="11" spans="1:13" ht="12.75">
      <c r="A11" s="195" t="s">
        <v>80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195" t="s">
        <v>16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15584636</v>
      </c>
      <c r="K12" s="53">
        <f>SUM(K13:K15)</f>
        <v>4599508</v>
      </c>
      <c r="L12" s="53">
        <f>SUM(L13:L15)</f>
        <v>18609920</v>
      </c>
      <c r="M12" s="53">
        <f>SUM(M13:M15)</f>
        <v>5844967</v>
      </c>
    </row>
    <row r="13" spans="1:13" ht="12.75">
      <c r="A13" s="206" t="s">
        <v>120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3705777</v>
      </c>
      <c r="K13" s="7">
        <v>990476</v>
      </c>
      <c r="L13" s="7">
        <v>3963612</v>
      </c>
      <c r="M13" s="7">
        <v>1158525</v>
      </c>
    </row>
    <row r="14" spans="1:13" ht="12.75">
      <c r="A14" s="206" t="s">
        <v>121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</row>
    <row r="15" spans="1:13" ht="12.75">
      <c r="A15" s="206" t="s">
        <v>41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11878859</v>
      </c>
      <c r="K15" s="7">
        <v>3609032</v>
      </c>
      <c r="L15" s="7">
        <v>14646308</v>
      </c>
      <c r="M15" s="7">
        <v>4686442</v>
      </c>
    </row>
    <row r="16" spans="1:13" ht="12.75">
      <c r="A16" s="195" t="s">
        <v>17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12509368</v>
      </c>
      <c r="K16" s="53">
        <f>SUM(K17:K19)</f>
        <v>3334426</v>
      </c>
      <c r="L16" s="53">
        <f>SUM(L17:L19)</f>
        <v>13163819</v>
      </c>
      <c r="M16" s="53">
        <f>SUM(M17:M19)</f>
        <v>3396430</v>
      </c>
    </row>
    <row r="17" spans="1:13" ht="12.75">
      <c r="A17" s="206" t="s">
        <v>42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5702717</v>
      </c>
      <c r="K17" s="7">
        <v>1559455</v>
      </c>
      <c r="L17" s="7">
        <v>6347874</v>
      </c>
      <c r="M17" s="7">
        <v>1656460</v>
      </c>
    </row>
    <row r="18" spans="1:13" ht="12.75">
      <c r="A18" s="206" t="s">
        <v>43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4615849</v>
      </c>
      <c r="K18" s="7">
        <v>1174553</v>
      </c>
      <c r="L18" s="7">
        <v>4575916</v>
      </c>
      <c r="M18" s="7">
        <v>933380</v>
      </c>
    </row>
    <row r="19" spans="1:13" ht="12.75">
      <c r="A19" s="206" t="s">
        <v>44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2190802</v>
      </c>
      <c r="K19" s="7">
        <v>600418</v>
      </c>
      <c r="L19" s="7">
        <v>2240029</v>
      </c>
      <c r="M19" s="7">
        <v>806590</v>
      </c>
    </row>
    <row r="20" spans="1:13" ht="12.75">
      <c r="A20" s="195" t="s">
        <v>81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5372762</v>
      </c>
      <c r="K20" s="7">
        <v>1916734</v>
      </c>
      <c r="L20" s="7">
        <v>6013468</v>
      </c>
      <c r="M20" s="7">
        <v>2020868</v>
      </c>
    </row>
    <row r="21" spans="1:13" ht="12.75">
      <c r="A21" s="195" t="s">
        <v>82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23288790</v>
      </c>
      <c r="K21" s="7">
        <v>15747295</v>
      </c>
      <c r="L21" s="7">
        <v>13400313</v>
      </c>
      <c r="M21" s="7">
        <v>5992566</v>
      </c>
    </row>
    <row r="22" spans="1:13" ht="12.75">
      <c r="A22" s="195" t="s">
        <v>18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111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112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195" t="s">
        <v>83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10467490</v>
      </c>
      <c r="K25" s="7"/>
      <c r="L25" s="7">
        <v>2630195</v>
      </c>
      <c r="M25" s="7">
        <v>2630195</v>
      </c>
    </row>
    <row r="26" spans="1:13" ht="12.75">
      <c r="A26" s="195" t="s">
        <v>35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67781</v>
      </c>
      <c r="K26" s="7">
        <v>12175</v>
      </c>
      <c r="L26" s="7">
        <v>1222</v>
      </c>
      <c r="M26" s="7"/>
    </row>
    <row r="27" spans="1:13" ht="12.75">
      <c r="A27" s="195" t="s">
        <v>178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42783815</v>
      </c>
      <c r="K27" s="53">
        <f>SUM(K28:K32)</f>
        <v>6928312</v>
      </c>
      <c r="L27" s="53">
        <f>SUM(L28:L32)</f>
        <v>68233631</v>
      </c>
      <c r="M27" s="53">
        <f>SUM(M28:M32)</f>
        <v>24821808</v>
      </c>
    </row>
    <row r="28" spans="1:13" ht="20.25" customHeight="1">
      <c r="A28" s="195" t="s">
        <v>192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25745473</v>
      </c>
      <c r="K28" s="7">
        <v>118027</v>
      </c>
      <c r="L28" s="7">
        <v>49560159</v>
      </c>
      <c r="M28" s="7">
        <v>16634416</v>
      </c>
    </row>
    <row r="29" spans="1:13" ht="21" customHeight="1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17038342</v>
      </c>
      <c r="K29" s="7">
        <v>6810285</v>
      </c>
      <c r="L29" s="7">
        <v>18642819</v>
      </c>
      <c r="M29" s="7">
        <v>8156739</v>
      </c>
    </row>
    <row r="30" spans="1:13" ht="12.75">
      <c r="A30" s="195" t="s">
        <v>113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188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114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>
        <v>30653</v>
      </c>
      <c r="M32" s="7">
        <v>30653</v>
      </c>
    </row>
    <row r="33" spans="1:13" ht="12.75">
      <c r="A33" s="195" t="s">
        <v>179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4339392</v>
      </c>
      <c r="K33" s="53">
        <f>SUM(K34:K37)</f>
        <v>1987030</v>
      </c>
      <c r="L33" s="53">
        <f>SUM(L34:L37)</f>
        <v>9598282</v>
      </c>
      <c r="M33" s="53">
        <f>SUM(M34:M37)</f>
        <v>4948661</v>
      </c>
    </row>
    <row r="34" spans="1:13" ht="15.75" customHeight="1">
      <c r="A34" s="195" t="s">
        <v>46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24" customHeight="1">
      <c r="A35" s="195" t="s">
        <v>45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4339392</v>
      </c>
      <c r="K35" s="7">
        <v>1987030</v>
      </c>
      <c r="L35" s="7">
        <v>9598282</v>
      </c>
      <c r="M35" s="7">
        <v>4948661</v>
      </c>
    </row>
    <row r="36" spans="1:13" ht="12.75">
      <c r="A36" s="195" t="s">
        <v>189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47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160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161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190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191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180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97392232</v>
      </c>
      <c r="K42" s="53">
        <f>K7+K27+K38+K40</f>
        <v>32541429</v>
      </c>
      <c r="L42" s="53">
        <f>L7+L27+L38+L40</f>
        <v>112101685</v>
      </c>
      <c r="M42" s="53">
        <f>M7+M27+M38+M40</f>
        <v>41425833</v>
      </c>
    </row>
    <row r="43" spans="1:13" ht="12.75">
      <c r="A43" s="195" t="s">
        <v>181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71630219</v>
      </c>
      <c r="K43" s="53">
        <f>K10+K33+K39+K41</f>
        <v>27597168</v>
      </c>
      <c r="L43" s="53">
        <f>L10+L33+L39+L41</f>
        <v>63417219</v>
      </c>
      <c r="M43" s="53">
        <f>M10+M33+M39+M41</f>
        <v>24833687</v>
      </c>
    </row>
    <row r="44" spans="1:13" ht="12.75">
      <c r="A44" s="195" t="s">
        <v>201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25762013</v>
      </c>
      <c r="K44" s="53">
        <f>K42-K43</f>
        <v>4944261</v>
      </c>
      <c r="L44" s="53">
        <f>L42-L43</f>
        <v>48684466</v>
      </c>
      <c r="M44" s="53">
        <f>M42-M43</f>
        <v>16592146</v>
      </c>
    </row>
    <row r="45" spans="1:13" ht="12.75">
      <c r="A45" s="215" t="s">
        <v>183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25762013</v>
      </c>
      <c r="K45" s="53">
        <f>IF(K42&gt;K43,K42-K43,0)</f>
        <v>4944261</v>
      </c>
      <c r="L45" s="53">
        <f>IF(L42&gt;L43,L42-L43,0)</f>
        <v>48684466</v>
      </c>
      <c r="M45" s="53">
        <f>IF(M42&gt;M43,M42-M43,0)</f>
        <v>16592146</v>
      </c>
    </row>
    <row r="46" spans="1:13" ht="12.75">
      <c r="A46" s="215" t="s">
        <v>184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5" t="s">
        <v>182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202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25762013</v>
      </c>
      <c r="K48" s="53">
        <f>K44-K47</f>
        <v>4944261</v>
      </c>
      <c r="L48" s="53">
        <f>L44-L47</f>
        <v>48684466</v>
      </c>
      <c r="M48" s="53">
        <f>M44-M47</f>
        <v>16592146</v>
      </c>
    </row>
    <row r="49" spans="1:13" ht="12.75">
      <c r="A49" s="215" t="s">
        <v>157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25762013</v>
      </c>
      <c r="K49" s="53">
        <f>IF(K48&gt;0,K48,0)</f>
        <v>4944261</v>
      </c>
      <c r="L49" s="53">
        <f>IF(L48&gt;0,L48,0)</f>
        <v>48684466</v>
      </c>
      <c r="M49" s="53">
        <f>IF(M48&gt;0,M48,0)</f>
        <v>16592146</v>
      </c>
    </row>
    <row r="50" spans="1:13" ht="12.75">
      <c r="A50" s="239" t="s">
        <v>185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2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152</v>
      </c>
      <c r="B52" s="193"/>
      <c r="C52" s="193"/>
      <c r="D52" s="193"/>
      <c r="E52" s="193"/>
      <c r="F52" s="193"/>
      <c r="G52" s="193"/>
      <c r="H52" s="193"/>
      <c r="I52" s="55"/>
      <c r="J52" s="55"/>
      <c r="K52" s="55"/>
      <c r="L52" s="55"/>
      <c r="M52" s="62"/>
    </row>
    <row r="53" spans="1:13" ht="12.75">
      <c r="A53" s="236" t="s">
        <v>199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200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154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169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25762013</v>
      </c>
      <c r="K56" s="6">
        <v>4944261</v>
      </c>
      <c r="L56" s="6">
        <v>48684466</v>
      </c>
      <c r="M56" s="6">
        <v>16592146</v>
      </c>
    </row>
    <row r="57" spans="1:13" ht="12.75">
      <c r="A57" s="195" t="s">
        <v>186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482278</v>
      </c>
      <c r="K57" s="53">
        <f>SUM(K58:K64)</f>
        <v>52161</v>
      </c>
      <c r="L57" s="53">
        <f>SUM(L58:L64)</f>
        <v>117087</v>
      </c>
      <c r="M57" s="53">
        <f>SUM(M58:M64)</f>
        <v>-27937</v>
      </c>
    </row>
    <row r="58" spans="1:13" ht="18" customHeight="1">
      <c r="A58" s="195" t="s">
        <v>193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482278</v>
      </c>
      <c r="K58" s="7">
        <v>52161</v>
      </c>
      <c r="L58" s="7">
        <v>117087</v>
      </c>
      <c r="M58" s="7">
        <v>-27937</v>
      </c>
    </row>
    <row r="59" spans="1:13" ht="21" customHeight="1">
      <c r="A59" s="195" t="s">
        <v>194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21" customHeight="1">
      <c r="A60" s="195" t="s">
        <v>30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195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196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197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198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21" customHeight="1">
      <c r="A65" s="195" t="s">
        <v>187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23.25" customHeight="1">
      <c r="A66" s="195" t="s">
        <v>158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482278</v>
      </c>
      <c r="K66" s="53">
        <f>K57-K65</f>
        <v>52161</v>
      </c>
      <c r="L66" s="53">
        <f>L57-L65</f>
        <v>117087</v>
      </c>
      <c r="M66" s="53">
        <f>M57-M65</f>
        <v>-27937</v>
      </c>
    </row>
    <row r="67" spans="1:13" ht="12.75">
      <c r="A67" s="195" t="s">
        <v>159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26244291</v>
      </c>
      <c r="K67" s="61">
        <f>K56+K66</f>
        <v>4996422</v>
      </c>
      <c r="L67" s="61">
        <v>48801553</v>
      </c>
      <c r="M67" s="61">
        <f>M56+M66</f>
        <v>16564209</v>
      </c>
    </row>
    <row r="68" spans="1:13" ht="12.75" customHeight="1">
      <c r="A68" s="246" t="s">
        <v>278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199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200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42" sqref="N4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1" t="s">
        <v>162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33.75">
      <c r="A4" s="253" t="s">
        <v>39</v>
      </c>
      <c r="B4" s="253"/>
      <c r="C4" s="253"/>
      <c r="D4" s="253"/>
      <c r="E4" s="253"/>
      <c r="F4" s="253"/>
      <c r="G4" s="253"/>
      <c r="H4" s="253"/>
      <c r="I4" s="66" t="s">
        <v>244</v>
      </c>
      <c r="J4" s="67" t="s">
        <v>284</v>
      </c>
      <c r="K4" s="67" t="s">
        <v>285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70">
        <v>2</v>
      </c>
      <c r="J5" s="71" t="s">
        <v>248</v>
      </c>
      <c r="K5" s="71" t="s">
        <v>249</v>
      </c>
    </row>
    <row r="6" spans="1:11" ht="12.75">
      <c r="A6" s="212" t="s">
        <v>130</v>
      </c>
      <c r="B6" s="223"/>
      <c r="C6" s="223"/>
      <c r="D6" s="223"/>
      <c r="E6" s="223"/>
      <c r="F6" s="223"/>
      <c r="G6" s="223"/>
      <c r="H6" s="223"/>
      <c r="I6" s="255"/>
      <c r="J6" s="255"/>
      <c r="K6" s="256"/>
    </row>
    <row r="7" spans="1:11" ht="12.75">
      <c r="A7" s="206" t="s">
        <v>164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56645306</v>
      </c>
      <c r="K7" s="7">
        <v>40305548</v>
      </c>
    </row>
    <row r="8" spans="1:11" ht="12.75">
      <c r="A8" s="206" t="s">
        <v>93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94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95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96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18723905</v>
      </c>
      <c r="K11" s="7">
        <v>20363689</v>
      </c>
    </row>
    <row r="12" spans="1:11" ht="12.75">
      <c r="A12" s="195" t="s">
        <v>163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75369211</v>
      </c>
      <c r="K12" s="53">
        <f>SUM(K7:K11)</f>
        <v>60669237</v>
      </c>
    </row>
    <row r="13" spans="1:11" ht="12.75">
      <c r="A13" s="206" t="s">
        <v>97</v>
      </c>
      <c r="B13" s="207"/>
      <c r="C13" s="207"/>
      <c r="D13" s="207"/>
      <c r="E13" s="207"/>
      <c r="F13" s="207"/>
      <c r="G13" s="207"/>
      <c r="H13" s="207"/>
      <c r="I13" s="1">
        <v>7</v>
      </c>
      <c r="J13" s="5">
        <v>32481528</v>
      </c>
      <c r="K13" s="7">
        <v>35320255</v>
      </c>
    </row>
    <row r="14" spans="1:11" ht="12.75">
      <c r="A14" s="206" t="s">
        <v>98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16607474</v>
      </c>
      <c r="K14" s="7">
        <v>16745714</v>
      </c>
    </row>
    <row r="15" spans="1:11" ht="12.75">
      <c r="A15" s="206" t="s">
        <v>99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100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139707</v>
      </c>
      <c r="K16" s="7">
        <v>4489</v>
      </c>
    </row>
    <row r="17" spans="1:11" ht="12.75">
      <c r="A17" s="206" t="s">
        <v>101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3251222</v>
      </c>
      <c r="K17" s="7">
        <v>4007422</v>
      </c>
    </row>
    <row r="18" spans="1:11" ht="12.75">
      <c r="A18" s="206" t="s">
        <v>102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>
        <v>13898607</v>
      </c>
      <c r="K18" s="7">
        <v>15177512</v>
      </c>
    </row>
    <row r="19" spans="1:11" ht="15.75" customHeight="1">
      <c r="A19" s="195" t="s">
        <v>32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66378538</v>
      </c>
      <c r="K19" s="53">
        <f>SUM(K13:K18)</f>
        <v>71255392</v>
      </c>
    </row>
    <row r="20" spans="1:11" ht="24" customHeight="1">
      <c r="A20" s="195" t="s">
        <v>84</v>
      </c>
      <c r="B20" s="257"/>
      <c r="C20" s="257"/>
      <c r="D20" s="257"/>
      <c r="E20" s="257"/>
      <c r="F20" s="257"/>
      <c r="G20" s="257"/>
      <c r="H20" s="258"/>
      <c r="I20" s="1">
        <v>14</v>
      </c>
      <c r="J20" s="64">
        <f>IF(J12&gt;J19,J12-J19,0)</f>
        <v>8990673</v>
      </c>
      <c r="K20" s="53">
        <f>IF(K12&gt;K19,K12-K19,0)</f>
        <v>0</v>
      </c>
    </row>
    <row r="21" spans="1:11" ht="24" customHeight="1">
      <c r="A21" s="209" t="s">
        <v>85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10586155</v>
      </c>
    </row>
    <row r="22" spans="1:11" ht="12.75">
      <c r="A22" s="212" t="s">
        <v>131</v>
      </c>
      <c r="B22" s="223"/>
      <c r="C22" s="223"/>
      <c r="D22" s="223"/>
      <c r="E22" s="223"/>
      <c r="F22" s="223"/>
      <c r="G22" s="223"/>
      <c r="H22" s="223"/>
      <c r="I22" s="255"/>
      <c r="J22" s="255"/>
      <c r="K22" s="256"/>
    </row>
    <row r="23" spans="1:11" ht="12.75">
      <c r="A23" s="206" t="s">
        <v>136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2122764</v>
      </c>
      <c r="K23" s="7">
        <v>2365530</v>
      </c>
    </row>
    <row r="24" spans="1:11" ht="12.75">
      <c r="A24" s="206" t="s">
        <v>137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4023343</v>
      </c>
      <c r="K24" s="7">
        <v>3572891</v>
      </c>
    </row>
    <row r="25" spans="1:11" ht="12.75">
      <c r="A25" s="206" t="s">
        <v>286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6407229</v>
      </c>
      <c r="K25" s="7">
        <v>4748620</v>
      </c>
    </row>
    <row r="26" spans="1:11" ht="12.75">
      <c r="A26" s="206" t="s">
        <v>287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79266659</v>
      </c>
      <c r="K26" s="7">
        <v>107053897</v>
      </c>
    </row>
    <row r="27" spans="1:11" ht="12.75">
      <c r="A27" s="206" t="s">
        <v>138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90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91819995</v>
      </c>
      <c r="K28" s="53">
        <f>SUM(K23:K27)</f>
        <v>117740938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18877460</v>
      </c>
      <c r="K29" s="7">
        <v>2772796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1568809</v>
      </c>
      <c r="K30" s="7">
        <v>15007010</v>
      </c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5.75" customHeight="1">
      <c r="A32" s="195" t="s">
        <v>33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20446269</v>
      </c>
      <c r="K32" s="53">
        <f>SUM(K29:K31)</f>
        <v>17779806</v>
      </c>
    </row>
    <row r="33" spans="1:11" ht="24" customHeight="1">
      <c r="A33" s="195" t="s">
        <v>86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71373726</v>
      </c>
      <c r="K33" s="53">
        <f>IF(K28&gt;K32,K28-K32,0)</f>
        <v>99961132</v>
      </c>
    </row>
    <row r="34" spans="1:11" ht="21" customHeight="1">
      <c r="A34" s="195" t="s">
        <v>87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2" t="s">
        <v>132</v>
      </c>
      <c r="B35" s="223"/>
      <c r="C35" s="223"/>
      <c r="D35" s="223"/>
      <c r="E35" s="223"/>
      <c r="F35" s="223"/>
      <c r="G35" s="223"/>
      <c r="H35" s="223"/>
      <c r="I35" s="255">
        <v>0</v>
      </c>
      <c r="J35" s="255"/>
      <c r="K35" s="256"/>
    </row>
    <row r="36" spans="1:11" ht="12.75">
      <c r="A36" s="206" t="s">
        <v>144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23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25787021</v>
      </c>
      <c r="K37" s="7">
        <v>4400000</v>
      </c>
    </row>
    <row r="38" spans="1:11" ht="12.75">
      <c r="A38" s="206" t="s">
        <v>24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>
        <v>51513370</v>
      </c>
      <c r="K38" s="7">
        <v>1641896</v>
      </c>
    </row>
    <row r="39" spans="1:11" ht="12.75">
      <c r="A39" s="195" t="s">
        <v>34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77300391</v>
      </c>
      <c r="K39" s="53">
        <f>SUM(K36:K38)</f>
        <v>6041896</v>
      </c>
    </row>
    <row r="40" spans="1:11" ht="12.75">
      <c r="A40" s="206" t="s">
        <v>25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2013457</v>
      </c>
      <c r="K40" s="7">
        <v>170000</v>
      </c>
    </row>
    <row r="41" spans="1:11" ht="12.75">
      <c r="A41" s="206" t="s">
        <v>26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>
        <v>30865428</v>
      </c>
    </row>
    <row r="42" spans="1:11" ht="12.75">
      <c r="A42" s="206" t="s">
        <v>27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28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1481807</v>
      </c>
      <c r="K43" s="7">
        <v>9666286</v>
      </c>
    </row>
    <row r="44" spans="1:11" ht="12.75">
      <c r="A44" s="206" t="s">
        <v>29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>
        <v>58784915</v>
      </c>
      <c r="K44" s="7">
        <v>24534677</v>
      </c>
    </row>
    <row r="45" spans="1:11" ht="20.25" customHeight="1">
      <c r="A45" s="195" t="s">
        <v>122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62280179</v>
      </c>
      <c r="K45" s="53">
        <f>SUM(K40:K44)</f>
        <v>65236391</v>
      </c>
    </row>
    <row r="46" spans="1:11" ht="22.5" customHeight="1">
      <c r="A46" s="195" t="s">
        <v>134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15020212</v>
      </c>
      <c r="K46" s="53">
        <f>IF(K39&gt;K45,K39-K45,0)</f>
        <v>0</v>
      </c>
    </row>
    <row r="47" spans="1:11" ht="21.75" customHeight="1">
      <c r="A47" s="195" t="s">
        <v>135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59194495</v>
      </c>
    </row>
    <row r="48" spans="1:11" ht="12.75">
      <c r="A48" s="195" t="s">
        <v>123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95384611</v>
      </c>
      <c r="K48" s="53">
        <f>IF(K20-K21+K33-K34+K46-K47&gt;0,K20-K21+K33-K34+K46-K47,0)</f>
        <v>30180482</v>
      </c>
    </row>
    <row r="49" spans="1:11" ht="12.75">
      <c r="A49" s="195" t="s">
        <v>12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5" t="s">
        <v>133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>
        <v>108862227</v>
      </c>
      <c r="K50" s="7">
        <v>163325576</v>
      </c>
    </row>
    <row r="51" spans="1:11" ht="12.75">
      <c r="A51" s="195" t="s">
        <v>145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>
        <v>95384611</v>
      </c>
      <c r="K51" s="7">
        <v>30180482</v>
      </c>
    </row>
    <row r="52" spans="1:11" ht="12.75">
      <c r="A52" s="195" t="s">
        <v>146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147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5">
        <v>204246838</v>
      </c>
      <c r="K53" s="61">
        <v>193506058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5" sqref="J15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0.7109375" style="74" customWidth="1"/>
    <col min="11" max="11" width="12.00390625" style="74" customWidth="1"/>
    <col min="12" max="16384" width="9.140625" style="74" customWidth="1"/>
  </cols>
  <sheetData>
    <row r="1" spans="1:12" ht="12.75">
      <c r="A1" s="267" t="s">
        <v>246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73"/>
    </row>
    <row r="2" spans="1:12" ht="15.75">
      <c r="A2" s="42"/>
      <c r="B2" s="72"/>
      <c r="C2" s="277" t="s">
        <v>247</v>
      </c>
      <c r="D2" s="277"/>
      <c r="E2" s="75">
        <v>40544</v>
      </c>
      <c r="F2" s="43" t="s">
        <v>215</v>
      </c>
      <c r="G2" s="278">
        <v>40816</v>
      </c>
      <c r="H2" s="279"/>
      <c r="I2" s="72"/>
      <c r="J2" s="72"/>
      <c r="K2" s="72"/>
      <c r="L2" s="76"/>
    </row>
    <row r="3" spans="1:11" ht="23.25">
      <c r="A3" s="280" t="s">
        <v>39</v>
      </c>
      <c r="B3" s="280"/>
      <c r="C3" s="280"/>
      <c r="D3" s="280"/>
      <c r="E3" s="280"/>
      <c r="F3" s="280"/>
      <c r="G3" s="280"/>
      <c r="H3" s="280"/>
      <c r="I3" s="79" t="s">
        <v>270</v>
      </c>
      <c r="J3" s="80" t="s">
        <v>124</v>
      </c>
      <c r="K3" s="80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2">
        <v>2</v>
      </c>
      <c r="J4" s="81" t="s">
        <v>248</v>
      </c>
      <c r="K4" s="81" t="s">
        <v>249</v>
      </c>
    </row>
    <row r="5" spans="1:11" ht="12.75">
      <c r="A5" s="269" t="s">
        <v>250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1028847600</v>
      </c>
      <c r="K5" s="45">
        <v>1028847600</v>
      </c>
    </row>
    <row r="6" spans="1:11" ht="12.75">
      <c r="A6" s="269" t="s">
        <v>251</v>
      </c>
      <c r="B6" s="270"/>
      <c r="C6" s="270"/>
      <c r="D6" s="270"/>
      <c r="E6" s="270"/>
      <c r="F6" s="270"/>
      <c r="G6" s="270"/>
      <c r="H6" s="270"/>
      <c r="I6" s="44">
        <v>2</v>
      </c>
      <c r="J6" s="46">
        <v>719579</v>
      </c>
      <c r="K6" s="46">
        <v>719579</v>
      </c>
    </row>
    <row r="7" spans="1:11" ht="12.75">
      <c r="A7" s="269" t="s">
        <v>252</v>
      </c>
      <c r="B7" s="270"/>
      <c r="C7" s="270"/>
      <c r="D7" s="270"/>
      <c r="E7" s="270"/>
      <c r="F7" s="270"/>
      <c r="G7" s="270"/>
      <c r="H7" s="270"/>
      <c r="I7" s="44">
        <v>3</v>
      </c>
      <c r="J7" s="46">
        <v>134314547</v>
      </c>
      <c r="K7" s="46">
        <v>155415010</v>
      </c>
    </row>
    <row r="8" spans="1:11" ht="12.75">
      <c r="A8" s="269" t="s">
        <v>253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31234921</v>
      </c>
      <c r="K8" s="46">
        <v>35550674</v>
      </c>
    </row>
    <row r="9" spans="1:11" ht="12.75">
      <c r="A9" s="269" t="s">
        <v>254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61515089</v>
      </c>
      <c r="K9" s="46">
        <v>48684466</v>
      </c>
    </row>
    <row r="10" spans="1:11" ht="12.75">
      <c r="A10" s="269" t="s">
        <v>255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/>
      <c r="K10" s="46"/>
    </row>
    <row r="11" spans="1:11" ht="12.75">
      <c r="A11" s="269" t="s">
        <v>256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257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258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71" t="s">
        <v>259</v>
      </c>
      <c r="B14" s="272"/>
      <c r="C14" s="272"/>
      <c r="D14" s="272"/>
      <c r="E14" s="272"/>
      <c r="F14" s="272"/>
      <c r="G14" s="272"/>
      <c r="H14" s="272"/>
      <c r="I14" s="44">
        <v>10</v>
      </c>
      <c r="J14" s="77">
        <f>SUM(J5:J13)</f>
        <v>1256631736</v>
      </c>
      <c r="K14" s="77">
        <f>SUM(K5:K13)</f>
        <v>1269217329</v>
      </c>
    </row>
    <row r="15" spans="1:11" ht="12.75">
      <c r="A15" s="269" t="s">
        <v>260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>
        <v>825532</v>
      </c>
      <c r="K15" s="46">
        <v>117087</v>
      </c>
    </row>
    <row r="16" spans="1:11" ht="12.75">
      <c r="A16" s="269" t="s">
        <v>261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262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263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264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265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>
        <v>69268107</v>
      </c>
      <c r="K20" s="46">
        <v>12468506</v>
      </c>
    </row>
    <row r="21" spans="1:11" ht="12.75">
      <c r="A21" s="271" t="s">
        <v>266</v>
      </c>
      <c r="B21" s="272"/>
      <c r="C21" s="272"/>
      <c r="D21" s="272"/>
      <c r="E21" s="272"/>
      <c r="F21" s="272"/>
      <c r="G21" s="272"/>
      <c r="H21" s="272"/>
      <c r="I21" s="44">
        <v>17</v>
      </c>
      <c r="J21" s="78">
        <f>SUM(J15:J20)</f>
        <v>70093639</v>
      </c>
      <c r="K21" s="78">
        <f>SUM(K15:K20)</f>
        <v>12585593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1" t="s">
        <v>267</v>
      </c>
      <c r="B23" s="262"/>
      <c r="C23" s="262"/>
      <c r="D23" s="262"/>
      <c r="E23" s="262"/>
      <c r="F23" s="262"/>
      <c r="G23" s="262"/>
      <c r="H23" s="262"/>
      <c r="I23" s="47">
        <v>18</v>
      </c>
      <c r="J23" s="45"/>
      <c r="K23" s="45"/>
    </row>
    <row r="24" spans="1:11" ht="17.25" customHeight="1">
      <c r="A24" s="263" t="s">
        <v>268</v>
      </c>
      <c r="B24" s="264"/>
      <c r="C24" s="264"/>
      <c r="D24" s="264"/>
      <c r="E24" s="264"/>
      <c r="F24" s="264"/>
      <c r="G24" s="264"/>
      <c r="H24" s="264"/>
      <c r="I24" s="48">
        <v>19</v>
      </c>
      <c r="J24" s="78"/>
      <c r="K24" s="78"/>
    </row>
    <row r="25" spans="1:11" ht="30" customHeight="1">
      <c r="A25" s="265" t="s">
        <v>269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245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281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2011-10-27T10:03:33Z</cp:lastPrinted>
  <dcterms:created xsi:type="dcterms:W3CDTF">2008-10-17T11:51:54Z</dcterms:created>
  <dcterms:modified xsi:type="dcterms:W3CDTF">2011-10-28T07:43:52Z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