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<sst xmlns="http://schemas.openxmlformats.org/spreadsheetml/2006/main" count="388" uniqueCount="358">
  <si>
    <t xml:space="preserve">   3. Goodwill</t>
  </si>
  <si>
    <t/>
  </si>
  <si>
    <t>3</t>
  </si>
  <si>
    <t>4</t>
  </si>
  <si>
    <t>Zagreb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</si>
  <si>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</si>
  <si>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</si>
  <si>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</si>
  <si>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</si>
  <si>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</si>
  <si>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</si>
  <si>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</si>
  <si>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</si>
  <si>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</si>
  <si>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</si>
  <si>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</si>
  <si>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</si>
  <si>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</si>
  <si>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</si>
  <si>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</si>
  <si>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</si>
  <si>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</si>
  <si>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</si>
  <si>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</si>
  <si>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</si>
  <si>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</si>
  <si>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</si>
  <si>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</si>
  <si>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</si>
  <si>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</si>
  <si>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</si>
  <si>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</si>
  <si>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</si>
  <si>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</si>
  <si>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</si>
  <si>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</si>
  <si>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</si>
  <si>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</si>
  <si>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</si>
  <si>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</si>
  <si>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</si>
  <si>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</si>
  <si>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</si>
  <si>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</si>
  <si>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</si>
  <si>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</si>
  <si>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</si>
  <si>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</si>
  <si>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</si>
  <si>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</si>
  <si>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</si>
  <si>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</si>
  <si>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</si>
  <si>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</si>
  <si>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</si>
  <si>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</si>
  <si>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</si>
  <si>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</si>
  <si>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</si>
  <si>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</si>
  <si>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</si>
  <si>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</si>
  <si>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</si>
  <si>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</si>
  <si>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</si>
  <si>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</si>
  <si>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</si>
  <si>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</si>
  <si>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</si>
  <si>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</si>
  <si>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</si>
  <si>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</si>
  <si>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</si>
  <si>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</si>
  <si>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</si>
  <si>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</si>
  <si>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</si>
  <si>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</si>
  <si>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</si>
  <si>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</si>
  <si>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</si>
  <si>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</si>
  <si>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</si>
  <si>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</si>
  <si>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</si>
  <si>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</si>
  <si>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</si>
  <si>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</si>
  <si>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</si>
  <si>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</si>
  <si>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</si>
  <si>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</si>
  <si>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</si>
  <si>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</si>
  <si>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</si>
  <si>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</si>
  <si>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</si>
  <si>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</si>
  <si>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</si>
  <si>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</si>
  <si>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</si>
  <si>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</si>
  <si>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</si>
  <si>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</si>
  <si>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</si>
  <si>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</si>
  <si>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</si>
  <si>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</si>
  <si>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</si>
  <si>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</si>
  <si>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</si>
  <si>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</si>
  <si>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</si>
  <si>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</si>
  <si>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</si>
  <si>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</si>
  <si>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</si>
  <si>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</si>
  <si>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</si>
  <si>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</si>
  <si>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</si>
  <si>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</si>
  <si>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</si>
  <si>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</si>
  <si>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</si>
  <si>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</si>
  <si>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</si>
  <si>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</si>
  <si>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</si>
  <si>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</si>
  <si>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</si>
  <si>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</si>
  <si>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</si>
  <si>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</si>
  <si>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</si>
  <si>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</si>
  <si>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</si>
  <si>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</si>
  <si>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</si>
  <si>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</si>
  <si>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</si>
  <si>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</si>
  <si>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</si>
  <si>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</si>
  <si>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</si>
  <si>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</si>
  <si>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</si>
  <si>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</si>
  <si>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</si>
  <si>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</si>
  <si>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</si>
  <si>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</si>
  <si>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</si>
  <si>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</si>
  <si>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</si>
  <si>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</si>
  <si>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</si>
  <si>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</si>
  <si>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</si>
  <si>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</si>
  <si>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</si>
  <si>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</si>
  <si>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</si>
  <si>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</si>
  <si>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</si>
  <si>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</si>
  <si>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</si>
  <si>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</si>
  <si>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</si>
  <si>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</si>
  <si>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</si>
  <si>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</si>
  <si>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</si>
  <si>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</si>
  <si>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</si>
  <si>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</si>
  <si>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</si>
  <si>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</si>
  <si>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period 01.01.2011. to 31.03.2011.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</si>
  <si>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</si>
  <si>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</si>
  <si>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</si>
  <si>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</si>
  <si>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</si>
  <si>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</si>
  <si>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</si>
  <si>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</si>
  <si>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</si>
  <si>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</si>
  <si>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</si>
  <si>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</si>
  <si>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</si>
  <si>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</si>
  <si>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</si>
  <si>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</si>
  <si>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</si>
  <si>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</si>
  <si>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</si>
  <si>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</si>
  <si>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</si>
  <si>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</si>
  <si>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</si>
  <si>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</si>
  <si>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</si>
  <si>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</si>
  <si>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</si>
  <si>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</si>
  <si>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</si>
  <si>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</si>
  <si>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</si>
  <si>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</si>
  <si>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as of 31.03.2011.</t>
  </si>
  <si>
    <t>Company: Končar -Electrical Industry Inc.</t>
  </si>
  <si>
    <t>Appendix 1</t>
  </si>
  <si>
    <t>Reporting period:</t>
  </si>
  <si>
    <t>Quarterly financial report of entrepreneur  -TFI-POD</t>
  </si>
  <si>
    <t>Registration number (MB)</t>
  </si>
  <si>
    <t>03282635</t>
  </si>
  <si>
    <t>Identification number of subject (MBS)</t>
  </si>
  <si>
    <t>080040936</t>
  </si>
  <si>
    <t>Personal identification number (OIB)</t>
  </si>
  <si>
    <t>45050126417</t>
  </si>
  <si>
    <t>Issueer company:</t>
  </si>
  <si>
    <t>ZAGREB</t>
  </si>
  <si>
    <t>Street and number</t>
  </si>
  <si>
    <t>FALLEROVO ŠETALIŠTE 22</t>
  </si>
  <si>
    <t xml:space="preserve"> E-mail address:</t>
  </si>
  <si>
    <t>koncar.finance@koncar.hr</t>
  </si>
  <si>
    <t>Internet adresa:</t>
  </si>
  <si>
    <t>www.koncar.hr</t>
  </si>
  <si>
    <t>Code and name of comune/town</t>
  </si>
  <si>
    <t>Code and  county name</t>
  </si>
  <si>
    <t>Zagreb City</t>
  </si>
  <si>
    <t>Number of employees</t>
  </si>
  <si>
    <t>(at quarter end)</t>
  </si>
  <si>
    <t>Consolidated statement</t>
  </si>
  <si>
    <t>Yes</t>
  </si>
  <si>
    <t xml:space="preserve"> NKD/NWC code:</t>
  </si>
  <si>
    <t>2711</t>
  </si>
  <si>
    <t xml:space="preserve"> Subsidiaries subject to consolidation (according to IFRS):</t>
  </si>
  <si>
    <t>in appendix</t>
  </si>
  <si>
    <t>Registration number:</t>
  </si>
  <si>
    <t>Book keeping service:</t>
  </si>
  <si>
    <t>BRANKA VELKOVSKI</t>
  </si>
  <si>
    <t>(fill in only surname and name of contact person)</t>
  </si>
  <si>
    <t>Phone number:</t>
  </si>
  <si>
    <t>01 3667175</t>
  </si>
  <si>
    <t>Fascimile:</t>
  </si>
  <si>
    <t>01 3655377</t>
  </si>
  <si>
    <t>branka.velkovski@koncar.hr</t>
  </si>
  <si>
    <t>Surname and name</t>
  </si>
  <si>
    <t>DARINKO BAGO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</si>
  <si>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</si>
  <si>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</si>
  <si>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</si>
  <si>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</si>
  <si>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</si>
  <si>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</si>
  <si>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</si>
  <si>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</si>
  <si>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1.1.2011.</t>
  </si>
  <si>
    <t>31.3.2011.</t>
  </si>
  <si>
    <t>STATEMENT OF CASH FLOWS  - Direct method</t>
  </si>
  <si>
    <t>period  01.01.2011. to 31.03.2011.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</si>
  <si>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</si>
  <si>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</si>
  <si>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</si>
  <si>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</si>
  <si>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</si>
  <si>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</si>
  <si>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</si>
  <si>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</si>
  <si>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</si>
  <si>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</si>
  <si>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</si>
  <si>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</si>
  <si>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</si>
  <si>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</si>
  <si>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</si>
  <si>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</si>
  <si>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A1) NET INCREASE OF CASH FLOW FROM OPERATING ACTIVITIES (007-012)</t>
  </si>
  <si>
    <t>A2) NET DECREASE OF CASH FLOW FROM OPERATING ACTIVITIES (012-007)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</si>
  <si>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</si>
  <si>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</si>
  <si>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</si>
  <si>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</si>
  <si>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</si>
  <si>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</si>
  <si>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</si>
  <si>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</si>
  <si>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</si>
  <si>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</si>
  <si>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</si>
  <si>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</si>
  <si>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</si>
  <si>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</si>
  <si>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</si>
  <si>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</si>
  <si>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3. Cash outflows for finance lease</t>
  </si>
  <si>
    <t xml:space="preserve">   4. Cash outflows for purchase of own stocks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</si>
  <si>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</si>
  <si>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</si>
  <si>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</si>
  <si>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</si>
  <si>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</si>
  <si>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Decrease in cash and cash equivalents</t>
  </si>
  <si>
    <t>Increase in cash and cash equivalents</t>
  </si>
  <si>
    <t>Legal entity: Končar Electrical Industry INC.</t>
  </si>
  <si>
    <t>KONČAR - ELECTRICAL INDUSTRY Inc.</t>
  </si>
  <si>
    <t>Company: Končar - Electrical Industry Inc.</t>
  </si>
  <si>
    <t>2. Earnings per share</t>
  </si>
  <si>
    <t>Notes to the consolidated finacial reports</t>
  </si>
  <si>
    <t>1. Share distribution</t>
  </si>
  <si>
    <t xml:space="preserve">There has been no distribution of shares. </t>
  </si>
  <si>
    <t xml:space="preserve">Earnings per share for the period January - March 2011 are HRK 8.83  </t>
  </si>
  <si>
    <t>and are higher than earnings per share during the same period of the previous year by HRK 2.34.</t>
  </si>
  <si>
    <t xml:space="preserve">3. Changes in ownership structure </t>
  </si>
  <si>
    <t>Compared to the previous trimestre, Dom holding d.d. has become part of the ten largest shareholders with</t>
  </si>
  <si>
    <t xml:space="preserve">a share of 7.39 per cent, as opposed to RBA d.d. (collective custody account) with a share of 7.38 per cent which </t>
  </si>
  <si>
    <t>is therefore no longer in the top ten shareholders.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</si>
  <si>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</si>
  <si>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</si>
  <si>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</si>
  <si>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or possible future expenses)</t>
  </si>
  <si>
    <t>There have been no significant uncertainties in collection or future expenses.</t>
  </si>
  <si>
    <t>6. Business results</t>
  </si>
  <si>
    <t xml:space="preserve">During the period January - March 2011, as opposed to the same period of the previous year, revenues  </t>
  </si>
  <si>
    <t>decreased by 10.9 per cent, while operational revenues, which make up for 94.5 per cent of the total revenues,</t>
  </si>
  <si>
    <t xml:space="preserve">decreased by  12.7 per cent. Total expenses decreased by 12.4 per cent in respect to the same period of last year, </t>
  </si>
  <si>
    <t xml:space="preserve">while operating expenses with changes in stock; which make up for 97.2 per cent of total expenses, decreased by </t>
  </si>
  <si>
    <t xml:space="preserve">13.6 per cent. Financial income and income from investment into affiliated companies increased by 47.4 per cent </t>
  </si>
  <si>
    <t xml:space="preserve">compared to the same period of last year.godine. Financial expenses increased by 65.1 per cent in comparison   </t>
  </si>
  <si>
    <t>with the same period of the previous year.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</si>
  <si>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</si>
  <si>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</si>
  <si>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</si>
  <si>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8. Operating and other costs</t>
  </si>
  <si>
    <t xml:space="preserve">For the period January - March of the year 2011, in comparison with the same period of last year, the share of </t>
  </si>
  <si>
    <t xml:space="preserve">material expenses in the total revenue increased by 0.2 percentage points, amounts due to employees increased </t>
  </si>
  <si>
    <t xml:space="preserve">by 1.8 percentage points, depreciation and amortisation expenses rose by 0.2 percentage points, the share of other </t>
  </si>
  <si>
    <t xml:space="preserve">expenses increased by 0.4 percentage points and the share of costs of provisions by 0.8 percentage points, </t>
  </si>
  <si>
    <t>while the expenses of value adjustment have decreased by 0.2 percentage points and other operating expenses</t>
  </si>
  <si>
    <t>have decreased by 0.1 percentage point.</t>
  </si>
  <si>
    <t>9. Profit or loss</t>
  </si>
  <si>
    <t xml:space="preserve">Consolidated Group profits after tax increased by 33.3% per cent in comparison with the same period </t>
  </si>
  <si>
    <t xml:space="preserve">of the previous year. The Group’s net profit subscribed to the parent capital holders for the period </t>
  </si>
  <si>
    <t xml:space="preserve">January - March 2011 amounts to HRK 22.71 million, which is an increase of HRK 6.02 million compared to </t>
  </si>
  <si>
    <t xml:space="preserve">the same period of last year. Of the 21 companies comprising the Končar Group, six companies declared a loss of </t>
  </si>
  <si>
    <t>HRK 9.69 million, of which HRK 7.36 million is subscribed to the parent capital holders.</t>
  </si>
  <si>
    <t xml:space="preserve">10. Solvency </t>
  </si>
  <si>
    <t>Cash and cash equivalents by the end of the third trimester of 2011, as opposed to the beginning of the year,</t>
  </si>
  <si>
    <t xml:space="preserve">decreased by HRK 9.37 million. The mentioned decrease is the result of the increase of the short-term deposit </t>
  </si>
  <si>
    <t>of more than 3 months.</t>
  </si>
  <si>
    <t>11. Other notes</t>
  </si>
  <si>
    <t xml:space="preserve">There have been no changes in accounting policies and procedures, and there are no new noteworthy lawsuits.   </t>
  </si>
  <si>
    <t>During the first trimestre of the year 2011 the mother company refinanced one dependent company</t>
  </si>
  <si>
    <t xml:space="preserve"> in the amount of HRK 8.55 million.</t>
  </si>
  <si>
    <t>KONČAR - Electrical Industry  Inc.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</si>
</sst>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4" fontId="2" fillId="32" borderId="18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3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wrapText="1"/>
      <protection hidden="1"/>
    </xf>
    <xf numFmtId="0" fontId="3" fillId="34" borderId="0" xfId="0" applyFont="1" applyFill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right" wrapText="1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Border="1" applyAlignment="1" applyProtection="1">
      <alignment horizontal="right" vertical="center"/>
      <protection hidden="1" locked="0"/>
    </xf>
    <xf numFmtId="0" fontId="3" fillId="34" borderId="0" xfId="0" applyFont="1" applyFill="1" applyAlignment="1" applyProtection="1">
      <alignment horizontal="right" vertical="center"/>
      <protection hidden="1"/>
    </xf>
    <xf numFmtId="3" fontId="2" fillId="34" borderId="17" xfId="0" applyNumberFormat="1" applyFont="1" applyFill="1" applyBorder="1" applyAlignment="1" applyProtection="1">
      <alignment horizontal="right" vertical="center"/>
      <protection hidden="1" locked="0"/>
    </xf>
    <xf numFmtId="0" fontId="2" fillId="35" borderId="17" xfId="0" applyFont="1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Alignment="1">
      <alignment/>
    </xf>
    <xf numFmtId="49" fontId="2" fillId="34" borderId="17" xfId="0" applyNumberFormat="1" applyFont="1" applyFill="1" applyBorder="1" applyAlignment="1" applyProtection="1">
      <alignment horizontal="right" vertical="center"/>
      <protection hidden="1" locked="0"/>
    </xf>
    <xf numFmtId="0" fontId="3" fillId="34" borderId="0" xfId="0" applyFont="1" applyFill="1" applyBorder="1" applyAlignment="1" applyProtection="1">
      <alignment horizontal="left" vertical="top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Alignment="1" applyProtection="1">
      <alignment horizontal="left" vertical="top" indent="2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Alignment="1" applyProtection="1">
      <alignment horizontal="left" vertical="top" wrapText="1" indent="2"/>
      <protection hidden="1"/>
    </xf>
    <xf numFmtId="0" fontId="3" fillId="34" borderId="0" xfId="0" applyFont="1" applyFill="1" applyBorder="1" applyAlignment="1" applyProtection="1">
      <alignment horizontal="right"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 locked="0"/>
    </xf>
    <xf numFmtId="0" fontId="3" fillId="34" borderId="0" xfId="0" applyFont="1" applyFill="1" applyBorder="1" applyAlignment="1">
      <alignment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Border="1" applyAlignment="1" applyProtection="1">
      <alignment horizontal="left" vertical="top"/>
      <protection hidden="1"/>
    </xf>
    <xf numFmtId="0" fontId="3" fillId="34" borderId="3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4" xfId="0" applyFont="1" applyBorder="1" applyAlignment="1" applyProtection="1">
      <alignment/>
      <protection hidden="1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61" applyFont="1">
      <alignment vertical="top"/>
      <protection/>
    </xf>
    <xf numFmtId="0" fontId="1" fillId="0" borderId="0" xfId="0" applyFont="1" applyAlignment="1">
      <alignment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left"/>
      <protection/>
    </xf>
    <xf numFmtId="0" fontId="1" fillId="0" borderId="0" xfId="61" applyFont="1" applyAlignment="1">
      <alignment horizontal="left"/>
      <protection/>
    </xf>
    <xf numFmtId="0" fontId="15" fillId="0" borderId="0" xfId="61" applyFont="1" applyFill="1" applyAlignment="1">
      <alignment/>
      <protection/>
    </xf>
    <xf numFmtId="0" fontId="14" fillId="0" borderId="0" xfId="61" applyFont="1" applyFill="1">
      <alignment vertical="top"/>
      <protection/>
    </xf>
    <xf numFmtId="0" fontId="15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5" xfId="0" applyFont="1" applyBorder="1" applyAlignment="1" applyProtection="1">
      <alignment horizontal="center" vertical="top"/>
      <protection hidden="1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right" vertical="center" wrapText="1"/>
      <protection hidden="1"/>
    </xf>
    <xf numFmtId="0" fontId="3" fillId="34" borderId="36" xfId="0" applyFont="1" applyFill="1" applyBorder="1" applyAlignment="1" applyProtection="1">
      <alignment horizontal="right" wrapText="1"/>
      <protection hidden="1"/>
    </xf>
    <xf numFmtId="49" fontId="4" fillId="35" borderId="27" xfId="53" applyNumberFormat="1" applyFill="1" applyBorder="1" applyAlignment="1" applyProtection="1">
      <alignment horizontal="left" vertical="center"/>
      <protection hidden="1" locked="0"/>
    </xf>
    <xf numFmtId="49" fontId="4" fillId="34" borderId="26" xfId="53" applyNumberFormat="1" applyFont="1" applyFill="1" applyBorder="1" applyAlignment="1" applyProtection="1">
      <alignment horizontal="left" vertical="center"/>
      <protection hidden="1" locked="0"/>
    </xf>
    <xf numFmtId="49" fontId="4" fillId="34" borderId="28" xfId="53" applyNumberFormat="1" applyFont="1" applyFill="1" applyBorder="1" applyAlignment="1" applyProtection="1">
      <alignment horizontal="left" vertical="center"/>
      <protection hidden="1" locked="0"/>
    </xf>
    <xf numFmtId="0" fontId="3" fillId="34" borderId="0" xfId="0" applyFont="1" applyFill="1" applyAlignment="1" applyProtection="1">
      <alignment horizontal="right" vertical="center"/>
      <protection hidden="1"/>
    </xf>
    <xf numFmtId="0" fontId="3" fillId="34" borderId="36" xfId="0" applyFont="1" applyFill="1" applyBorder="1" applyAlignment="1" applyProtection="1">
      <alignment horizontal="right"/>
      <protection hidden="1"/>
    </xf>
    <xf numFmtId="49" fontId="2" fillId="35" borderId="27" xfId="0" applyNumberFormat="1" applyFont="1" applyFill="1" applyBorder="1" applyAlignment="1" applyProtection="1">
      <alignment horizontal="left" vertical="center"/>
      <protection hidden="1" locked="0"/>
    </xf>
    <xf numFmtId="49" fontId="2" fillId="34" borderId="26" xfId="0" applyNumberFormat="1" applyFont="1" applyFill="1" applyBorder="1" applyAlignment="1" applyProtection="1">
      <alignment horizontal="left" vertical="center"/>
      <protection hidden="1" locked="0"/>
    </xf>
    <xf numFmtId="0" fontId="3" fillId="34" borderId="28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0" fontId="2" fillId="35" borderId="27" xfId="0" applyFont="1" applyFill="1" applyBorder="1" applyAlignment="1" applyProtection="1">
      <alignment horizontal="left" vertical="center"/>
      <protection hidden="1" locked="0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49" fontId="2" fillId="34" borderId="28" xfId="0" applyNumberFormat="1" applyFont="1" applyFill="1" applyBorder="1" applyAlignment="1" applyProtection="1">
      <alignment horizontal="left" vertical="center"/>
      <protection hidden="1" locked="0"/>
    </xf>
    <xf numFmtId="0" fontId="2" fillId="35" borderId="27" xfId="0" applyFont="1" applyFill="1" applyBorder="1" applyAlignment="1" applyProtection="1">
      <alignment horizontal="right" vertical="center"/>
      <protection hidden="1" locked="0"/>
    </xf>
    <xf numFmtId="0" fontId="3" fillId="34" borderId="26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49" fontId="2" fillId="35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/>
    </xf>
    <xf numFmtId="0" fontId="3" fillId="34" borderId="36" xfId="0" applyFont="1" applyFill="1" applyBorder="1" applyAlignment="1" applyProtection="1">
      <alignment horizontal="left"/>
      <protection hidden="1"/>
    </xf>
    <xf numFmtId="0" fontId="3" fillId="34" borderId="26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34" borderId="33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3" fillId="34" borderId="36" xfId="0" applyFont="1" applyFill="1" applyBorder="1" applyAlignment="1" applyProtection="1">
      <alignment horizontal="right" vertical="center"/>
      <protection hidden="1"/>
    </xf>
    <xf numFmtId="0" fontId="3" fillId="34" borderId="26" xfId="0" applyFont="1" applyFill="1" applyBorder="1" applyAlignment="1">
      <alignment horizontal="left" vertical="center"/>
    </xf>
    <xf numFmtId="0" fontId="4" fillId="35" borderId="27" xfId="53" applyFill="1" applyBorder="1" applyAlignment="1" applyProtection="1">
      <alignment/>
      <protection hidden="1" locked="0"/>
    </xf>
    <xf numFmtId="0" fontId="2" fillId="34" borderId="26" xfId="0" applyFont="1" applyFill="1" applyBorder="1" applyAlignment="1" applyProtection="1">
      <alignment/>
      <protection hidden="1" locked="0"/>
    </xf>
    <xf numFmtId="0" fontId="2" fillId="34" borderId="28" xfId="0" applyFont="1" applyFill="1" applyBorder="1" applyAlignment="1" applyProtection="1">
      <alignment/>
      <protection hidden="1" locked="0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5" borderId="2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34" borderId="0" xfId="0" applyFont="1" applyFill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36" xfId="0" applyFont="1" applyFill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64" sqref="A64:S2537"/>
    </sheetView>
  </sheetViews>
  <sheetFormatPr defaultColWidth="9.140625" defaultRowHeight="12.75"/>
  <cols>
    <col min="1" max="1" width="9.140625" style="86" customWidth="1"/>
    <col min="2" max="2" width="13.00390625" style="86" customWidth="1"/>
    <col min="3" max="3" width="9.140625" style="86" customWidth="1"/>
    <col min="4" max="4" width="16.140625" style="86" customWidth="1"/>
    <col min="5" max="5" width="15.7109375" style="86" customWidth="1"/>
    <col min="6" max="6" width="9.140625" style="86" customWidth="1"/>
    <col min="7" max="7" width="12.57421875" style="86" customWidth="1"/>
    <col min="8" max="8" width="18.28125" style="86" customWidth="1"/>
    <col min="9" max="9" width="14.421875" style="86" customWidth="1"/>
    <col min="10" max="16384" width="9.140625" style="86" customWidth="1"/>
  </cols>
  <sheetData>
    <row r="1" spans="1:12" ht="15.75">
      <c r="A1" s="207" t="s">
        <v>213</v>
      </c>
      <c r="B1" s="207"/>
      <c r="C1" s="207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208" t="s">
        <v>214</v>
      </c>
      <c r="B2" s="208"/>
      <c r="C2" s="208"/>
      <c r="D2" s="209"/>
      <c r="E2" s="87" t="s">
        <v>260</v>
      </c>
      <c r="F2" s="88"/>
      <c r="G2" s="89" t="s">
        <v>8</v>
      </c>
      <c r="H2" s="87" t="s">
        <v>261</v>
      </c>
      <c r="I2" s="90"/>
      <c r="J2" s="42"/>
      <c r="K2" s="42"/>
      <c r="L2" s="42"/>
    </row>
    <row r="3" spans="1:12" ht="12.75">
      <c r="A3" s="91"/>
      <c r="B3" s="91"/>
      <c r="C3" s="91"/>
      <c r="D3" s="91"/>
      <c r="E3" s="92"/>
      <c r="F3" s="92"/>
      <c r="G3" s="91"/>
      <c r="H3" s="91"/>
      <c r="I3" s="93"/>
      <c r="J3" s="42"/>
      <c r="K3" s="42"/>
      <c r="L3" s="42"/>
    </row>
    <row r="4" spans="1:12" ht="15">
      <c r="A4" s="210" t="s">
        <v>215</v>
      </c>
      <c r="B4" s="210"/>
      <c r="C4" s="210"/>
      <c r="D4" s="210"/>
      <c r="E4" s="210"/>
      <c r="F4" s="210"/>
      <c r="G4" s="210"/>
      <c r="H4" s="210"/>
      <c r="I4" s="210"/>
      <c r="J4" s="42"/>
      <c r="K4" s="42"/>
      <c r="L4" s="42"/>
    </row>
    <row r="5" spans="1:12" ht="12.75">
      <c r="A5" s="40"/>
      <c r="B5" s="40"/>
      <c r="C5" s="40"/>
      <c r="D5" s="41"/>
      <c r="E5" s="94"/>
      <c r="F5" s="95"/>
      <c r="G5" s="96"/>
      <c r="H5" s="97"/>
      <c r="I5" s="98"/>
      <c r="J5" s="42"/>
      <c r="K5" s="42"/>
      <c r="L5" s="42"/>
    </row>
    <row r="6" spans="1:12" ht="12.75">
      <c r="A6" s="169" t="s">
        <v>216</v>
      </c>
      <c r="B6" s="170"/>
      <c r="C6" s="184" t="s">
        <v>217</v>
      </c>
      <c r="D6" s="185"/>
      <c r="E6" s="211"/>
      <c r="F6" s="211"/>
      <c r="G6" s="211"/>
      <c r="H6" s="211"/>
      <c r="I6" s="99"/>
      <c r="J6" s="42"/>
      <c r="K6" s="42"/>
      <c r="L6" s="42"/>
    </row>
    <row r="7" spans="1:12" ht="12.75">
      <c r="A7" s="100"/>
      <c r="B7" s="100"/>
      <c r="C7" s="101"/>
      <c r="D7" s="101"/>
      <c r="E7" s="211"/>
      <c r="F7" s="211"/>
      <c r="G7" s="211"/>
      <c r="H7" s="211"/>
      <c r="I7" s="99"/>
      <c r="J7" s="42"/>
      <c r="K7" s="42"/>
      <c r="L7" s="42"/>
    </row>
    <row r="8" spans="1:12" ht="21" customHeight="1">
      <c r="A8" s="212" t="s">
        <v>218</v>
      </c>
      <c r="B8" s="213"/>
      <c r="C8" s="184" t="s">
        <v>219</v>
      </c>
      <c r="D8" s="185"/>
      <c r="E8" s="211"/>
      <c r="F8" s="211"/>
      <c r="G8" s="211"/>
      <c r="H8" s="211"/>
      <c r="I8" s="102"/>
      <c r="J8" s="42"/>
      <c r="K8" s="42"/>
      <c r="L8" s="42"/>
    </row>
    <row r="9" spans="1:12" ht="12.75">
      <c r="A9" s="103"/>
      <c r="B9" s="103"/>
      <c r="C9" s="104"/>
      <c r="D9" s="101"/>
      <c r="E9" s="101"/>
      <c r="F9" s="101"/>
      <c r="G9" s="101"/>
      <c r="H9" s="101"/>
      <c r="I9" s="101"/>
      <c r="J9" s="42"/>
      <c r="K9" s="42"/>
      <c r="L9" s="42"/>
    </row>
    <row r="10" spans="1:12" ht="12.75" customHeight="1">
      <c r="A10" s="204" t="s">
        <v>220</v>
      </c>
      <c r="B10" s="204"/>
      <c r="C10" s="184" t="s">
        <v>221</v>
      </c>
      <c r="D10" s="185"/>
      <c r="E10" s="101"/>
      <c r="F10" s="101"/>
      <c r="G10" s="101"/>
      <c r="H10" s="101"/>
      <c r="I10" s="101"/>
      <c r="J10" s="42"/>
      <c r="K10" s="42"/>
      <c r="L10" s="42"/>
    </row>
    <row r="11" spans="1:12" ht="12.75">
      <c r="A11" s="204"/>
      <c r="B11" s="204"/>
      <c r="C11" s="101"/>
      <c r="D11" s="101"/>
      <c r="E11" s="101"/>
      <c r="F11" s="101"/>
      <c r="G11" s="101"/>
      <c r="H11" s="101"/>
      <c r="I11" s="101"/>
      <c r="J11" s="42"/>
      <c r="K11" s="42"/>
      <c r="L11" s="42"/>
    </row>
    <row r="12" spans="1:12" ht="12.75">
      <c r="A12" s="169" t="s">
        <v>222</v>
      </c>
      <c r="B12" s="170"/>
      <c r="C12" s="178" t="s">
        <v>308</v>
      </c>
      <c r="D12" s="200"/>
      <c r="E12" s="200"/>
      <c r="F12" s="200"/>
      <c r="G12" s="200"/>
      <c r="H12" s="200"/>
      <c r="I12" s="173"/>
      <c r="J12" s="42"/>
      <c r="K12" s="42"/>
      <c r="L12" s="42"/>
    </row>
    <row r="13" spans="1:12" ht="12.75">
      <c r="A13" s="100"/>
      <c r="B13" s="100"/>
      <c r="C13" s="105"/>
      <c r="D13" s="101"/>
      <c r="E13" s="101"/>
      <c r="F13" s="101"/>
      <c r="G13" s="101"/>
      <c r="H13" s="101"/>
      <c r="I13" s="101"/>
      <c r="J13" s="42"/>
      <c r="K13" s="42"/>
      <c r="L13" s="42"/>
    </row>
    <row r="14" spans="1:12" ht="12.75">
      <c r="A14" s="169" t="s">
        <v>5</v>
      </c>
      <c r="B14" s="170"/>
      <c r="C14" s="205">
        <v>10000</v>
      </c>
      <c r="D14" s="206"/>
      <c r="E14" s="101"/>
      <c r="F14" s="178" t="s">
        <v>223</v>
      </c>
      <c r="G14" s="200"/>
      <c r="H14" s="200"/>
      <c r="I14" s="173"/>
      <c r="J14" s="42"/>
      <c r="K14" s="42"/>
      <c r="L14" s="42"/>
    </row>
    <row r="15" spans="1:12" ht="12.75">
      <c r="A15" s="100"/>
      <c r="B15" s="100"/>
      <c r="C15" s="101"/>
      <c r="D15" s="101"/>
      <c r="E15" s="101"/>
      <c r="F15" s="101"/>
      <c r="G15" s="101"/>
      <c r="H15" s="101"/>
      <c r="I15" s="101"/>
      <c r="J15" s="42"/>
      <c r="K15" s="42"/>
      <c r="L15" s="42"/>
    </row>
    <row r="16" spans="1:12" ht="12.75">
      <c r="A16" s="169" t="s">
        <v>224</v>
      </c>
      <c r="B16" s="170"/>
      <c r="C16" s="178" t="s">
        <v>225</v>
      </c>
      <c r="D16" s="200"/>
      <c r="E16" s="200"/>
      <c r="F16" s="200"/>
      <c r="G16" s="200"/>
      <c r="H16" s="200"/>
      <c r="I16" s="173"/>
      <c r="J16" s="42"/>
      <c r="K16" s="42"/>
      <c r="L16" s="42"/>
    </row>
    <row r="17" spans="1:12" ht="12.75">
      <c r="A17" s="100"/>
      <c r="B17" s="100"/>
      <c r="C17" s="101"/>
      <c r="D17" s="101"/>
      <c r="E17" s="101"/>
      <c r="F17" s="101"/>
      <c r="G17" s="101"/>
      <c r="H17" s="101"/>
      <c r="I17" s="101"/>
      <c r="J17" s="42"/>
      <c r="K17" s="42"/>
      <c r="L17" s="42"/>
    </row>
    <row r="18" spans="1:12" ht="12.75">
      <c r="A18" s="169" t="s">
        <v>226</v>
      </c>
      <c r="B18" s="170"/>
      <c r="C18" s="201" t="s">
        <v>227</v>
      </c>
      <c r="D18" s="202"/>
      <c r="E18" s="202"/>
      <c r="F18" s="202"/>
      <c r="G18" s="202"/>
      <c r="H18" s="202"/>
      <c r="I18" s="203"/>
      <c r="J18" s="42"/>
      <c r="K18" s="42"/>
      <c r="L18" s="42"/>
    </row>
    <row r="19" spans="1:12" ht="12.75">
      <c r="A19" s="100"/>
      <c r="B19" s="100"/>
      <c r="C19" s="105"/>
      <c r="D19" s="101"/>
      <c r="E19" s="101"/>
      <c r="F19" s="101"/>
      <c r="G19" s="101"/>
      <c r="H19" s="101"/>
      <c r="I19" s="101"/>
      <c r="J19" s="42"/>
      <c r="K19" s="42"/>
      <c r="L19" s="42"/>
    </row>
    <row r="20" spans="1:12" ht="12.75">
      <c r="A20" s="169" t="s">
        <v>228</v>
      </c>
      <c r="B20" s="170"/>
      <c r="C20" s="201" t="s">
        <v>229</v>
      </c>
      <c r="D20" s="202"/>
      <c r="E20" s="202"/>
      <c r="F20" s="202"/>
      <c r="G20" s="202"/>
      <c r="H20" s="202"/>
      <c r="I20" s="203"/>
      <c r="J20" s="42"/>
      <c r="K20" s="42"/>
      <c r="L20" s="42"/>
    </row>
    <row r="21" spans="1:12" ht="12.75">
      <c r="A21" s="100"/>
      <c r="B21" s="100"/>
      <c r="C21" s="105"/>
      <c r="D21" s="101"/>
      <c r="E21" s="101"/>
      <c r="F21" s="101"/>
      <c r="G21" s="101"/>
      <c r="H21" s="101"/>
      <c r="I21" s="101"/>
      <c r="J21" s="42"/>
      <c r="K21" s="42"/>
      <c r="L21" s="42"/>
    </row>
    <row r="22" spans="1:12" ht="12.75">
      <c r="A22" s="188" t="s">
        <v>230</v>
      </c>
      <c r="B22" s="194"/>
      <c r="C22" s="106">
        <v>133</v>
      </c>
      <c r="D22" s="178" t="s">
        <v>4</v>
      </c>
      <c r="E22" s="195"/>
      <c r="F22" s="196"/>
      <c r="G22" s="197"/>
      <c r="H22" s="198"/>
      <c r="I22" s="107"/>
      <c r="J22" s="42"/>
      <c r="K22" s="42"/>
      <c r="L22" s="42"/>
    </row>
    <row r="23" spans="1:12" ht="12.75">
      <c r="A23" s="100"/>
      <c r="B23" s="100"/>
      <c r="C23" s="101"/>
      <c r="D23" s="101"/>
      <c r="E23" s="101"/>
      <c r="F23" s="101"/>
      <c r="G23" s="101"/>
      <c r="H23" s="101"/>
      <c r="I23" s="102"/>
      <c r="J23" s="42"/>
      <c r="K23" s="42"/>
      <c r="L23" s="42"/>
    </row>
    <row r="24" spans="1:12" ht="12.75">
      <c r="A24" s="169" t="s">
        <v>231</v>
      </c>
      <c r="B24" s="170"/>
      <c r="C24" s="106">
        <v>21</v>
      </c>
      <c r="D24" s="178" t="s">
        <v>232</v>
      </c>
      <c r="E24" s="195"/>
      <c r="F24" s="195"/>
      <c r="G24" s="196"/>
      <c r="H24" s="108" t="s">
        <v>233</v>
      </c>
      <c r="I24" s="109">
        <v>3939</v>
      </c>
      <c r="J24" s="42"/>
      <c r="K24" s="42"/>
      <c r="L24" s="42"/>
    </row>
    <row r="25" spans="1:12" ht="12.75">
      <c r="A25" s="100"/>
      <c r="B25" s="100"/>
      <c r="C25" s="101"/>
      <c r="D25" s="101"/>
      <c r="E25" s="101"/>
      <c r="F25" s="101"/>
      <c r="G25" s="100"/>
      <c r="H25" s="100" t="s">
        <v>234</v>
      </c>
      <c r="I25" s="105"/>
      <c r="J25" s="42"/>
      <c r="K25" s="42"/>
      <c r="L25" s="42"/>
    </row>
    <row r="26" spans="1:12" ht="12.75">
      <c r="A26" s="169" t="s">
        <v>235</v>
      </c>
      <c r="B26" s="170"/>
      <c r="C26" s="110" t="s">
        <v>236</v>
      </c>
      <c r="D26" s="111"/>
      <c r="E26" s="112"/>
      <c r="F26" s="102"/>
      <c r="G26" s="169" t="s">
        <v>237</v>
      </c>
      <c r="H26" s="199"/>
      <c r="I26" s="113" t="s">
        <v>238</v>
      </c>
      <c r="J26" s="42"/>
      <c r="K26" s="42"/>
      <c r="L26" s="42"/>
    </row>
    <row r="27" spans="1:12" ht="12.75">
      <c r="A27" s="100"/>
      <c r="B27" s="100"/>
      <c r="C27" s="101"/>
      <c r="D27" s="102"/>
      <c r="E27" s="102"/>
      <c r="F27" s="102"/>
      <c r="G27" s="102"/>
      <c r="H27" s="101"/>
      <c r="I27" s="114"/>
      <c r="J27" s="42"/>
      <c r="K27" s="42"/>
      <c r="L27" s="42"/>
    </row>
    <row r="28" spans="1:12" ht="12.75">
      <c r="A28" s="188" t="s">
        <v>239</v>
      </c>
      <c r="B28" s="189"/>
      <c r="C28" s="190"/>
      <c r="D28" s="190"/>
      <c r="E28" s="191" t="s">
        <v>240</v>
      </c>
      <c r="F28" s="192"/>
      <c r="G28" s="192"/>
      <c r="H28" s="193" t="s">
        <v>241</v>
      </c>
      <c r="I28" s="193"/>
      <c r="J28" s="42"/>
      <c r="K28" s="42"/>
      <c r="L28" s="42"/>
    </row>
    <row r="29" spans="1:12" ht="12.75">
      <c r="A29" s="112"/>
      <c r="B29" s="112"/>
      <c r="C29" s="112"/>
      <c r="D29" s="101"/>
      <c r="E29" s="101"/>
      <c r="F29" s="101"/>
      <c r="G29" s="101"/>
      <c r="H29" s="115"/>
      <c r="I29" s="114"/>
      <c r="J29" s="42"/>
      <c r="K29" s="42"/>
      <c r="L29" s="42"/>
    </row>
    <row r="30" spans="1:12" ht="12.75">
      <c r="A30" s="181"/>
      <c r="B30" s="182"/>
      <c r="C30" s="182"/>
      <c r="D30" s="183"/>
      <c r="E30" s="181"/>
      <c r="F30" s="182"/>
      <c r="G30" s="182"/>
      <c r="H30" s="184"/>
      <c r="I30" s="185"/>
      <c r="J30" s="42"/>
      <c r="K30" s="42"/>
      <c r="L30" s="42"/>
    </row>
    <row r="31" spans="1:12" ht="12.75">
      <c r="A31" s="116"/>
      <c r="B31" s="116"/>
      <c r="C31" s="105"/>
      <c r="D31" s="186"/>
      <c r="E31" s="186"/>
      <c r="F31" s="186"/>
      <c r="G31" s="187"/>
      <c r="H31" s="101"/>
      <c r="I31" s="117"/>
      <c r="J31" s="42"/>
      <c r="K31" s="42"/>
      <c r="L31" s="42"/>
    </row>
    <row r="32" spans="1:12" ht="12.75">
      <c r="A32" s="181"/>
      <c r="B32" s="182"/>
      <c r="C32" s="182"/>
      <c r="D32" s="183"/>
      <c r="E32" s="181"/>
      <c r="F32" s="182"/>
      <c r="G32" s="182"/>
      <c r="H32" s="184"/>
      <c r="I32" s="185"/>
      <c r="J32" s="42"/>
      <c r="K32" s="42"/>
      <c r="L32" s="42"/>
    </row>
    <row r="33" spans="1:12" ht="12.75">
      <c r="A33" s="116"/>
      <c r="B33" s="116"/>
      <c r="C33" s="105"/>
      <c r="D33" s="118"/>
      <c r="E33" s="118"/>
      <c r="F33" s="118"/>
      <c r="G33" s="119"/>
      <c r="H33" s="101"/>
      <c r="I33" s="120"/>
      <c r="J33" s="42"/>
      <c r="K33" s="42"/>
      <c r="L33" s="42"/>
    </row>
    <row r="34" spans="1:12" ht="12.75">
      <c r="A34" s="181"/>
      <c r="B34" s="182"/>
      <c r="C34" s="182"/>
      <c r="D34" s="183"/>
      <c r="E34" s="181"/>
      <c r="F34" s="182"/>
      <c r="G34" s="182"/>
      <c r="H34" s="184"/>
      <c r="I34" s="185"/>
      <c r="J34" s="42"/>
      <c r="K34" s="42"/>
      <c r="L34" s="42"/>
    </row>
    <row r="35" spans="1:12" ht="12.75">
      <c r="A35" s="116"/>
      <c r="B35" s="116"/>
      <c r="C35" s="105"/>
      <c r="D35" s="118"/>
      <c r="E35" s="118"/>
      <c r="F35" s="118"/>
      <c r="G35" s="119"/>
      <c r="H35" s="101"/>
      <c r="I35" s="120"/>
      <c r="J35" s="42"/>
      <c r="K35" s="42"/>
      <c r="L35" s="42"/>
    </row>
    <row r="36" spans="1:12" ht="12.75">
      <c r="A36" s="181"/>
      <c r="B36" s="182"/>
      <c r="C36" s="182"/>
      <c r="D36" s="183"/>
      <c r="E36" s="181"/>
      <c r="F36" s="182"/>
      <c r="G36" s="182"/>
      <c r="H36" s="184"/>
      <c r="I36" s="185"/>
      <c r="J36" s="42"/>
      <c r="K36" s="42"/>
      <c r="L36" s="42"/>
    </row>
    <row r="37" spans="1:12" ht="12.75">
      <c r="A37" s="121"/>
      <c r="B37" s="121"/>
      <c r="C37" s="175"/>
      <c r="D37" s="176"/>
      <c r="E37" s="101"/>
      <c r="F37" s="175"/>
      <c r="G37" s="176"/>
      <c r="H37" s="101"/>
      <c r="I37" s="101"/>
      <c r="J37" s="42"/>
      <c r="K37" s="42"/>
      <c r="L37" s="42"/>
    </row>
    <row r="38" spans="1:12" ht="12.75">
      <c r="A38" s="181"/>
      <c r="B38" s="182"/>
      <c r="C38" s="182"/>
      <c r="D38" s="183"/>
      <c r="E38" s="181"/>
      <c r="F38" s="182"/>
      <c r="G38" s="182"/>
      <c r="H38" s="184"/>
      <c r="I38" s="185"/>
      <c r="J38" s="42"/>
      <c r="K38" s="42"/>
      <c r="L38" s="42"/>
    </row>
    <row r="39" spans="1:12" ht="12.75">
      <c r="A39" s="121"/>
      <c r="B39" s="121"/>
      <c r="C39" s="122"/>
      <c r="D39" s="123"/>
      <c r="E39" s="101"/>
      <c r="F39" s="122"/>
      <c r="G39" s="123"/>
      <c r="H39" s="101"/>
      <c r="I39" s="101"/>
      <c r="J39" s="42"/>
      <c r="K39" s="42"/>
      <c r="L39" s="42"/>
    </row>
    <row r="40" spans="1:12" ht="12.75">
      <c r="A40" s="181"/>
      <c r="B40" s="182"/>
      <c r="C40" s="182"/>
      <c r="D40" s="183"/>
      <c r="E40" s="181"/>
      <c r="F40" s="182"/>
      <c r="G40" s="182"/>
      <c r="H40" s="184"/>
      <c r="I40" s="185"/>
      <c r="J40" s="42"/>
      <c r="K40" s="42"/>
      <c r="L40" s="42"/>
    </row>
    <row r="41" spans="1:12" ht="12.75">
      <c r="A41" s="124"/>
      <c r="B41" s="125"/>
      <c r="C41" s="125"/>
      <c r="D41" s="125"/>
      <c r="E41" s="124"/>
      <c r="F41" s="125"/>
      <c r="G41" s="125"/>
      <c r="H41" s="126"/>
      <c r="I41" s="127"/>
      <c r="J41" s="42"/>
      <c r="K41" s="42"/>
      <c r="L41" s="42"/>
    </row>
    <row r="42" spans="1:12" ht="12.75">
      <c r="A42" s="121"/>
      <c r="B42" s="121"/>
      <c r="C42" s="122"/>
      <c r="D42" s="123"/>
      <c r="E42" s="101"/>
      <c r="F42" s="122"/>
      <c r="G42" s="123"/>
      <c r="H42" s="101"/>
      <c r="I42" s="101"/>
      <c r="J42" s="42"/>
      <c r="K42" s="42"/>
      <c r="L42" s="42"/>
    </row>
    <row r="43" spans="1:12" ht="12.75">
      <c r="A43" s="128"/>
      <c r="B43" s="128"/>
      <c r="C43" s="128"/>
      <c r="D43" s="104"/>
      <c r="E43" s="104"/>
      <c r="F43" s="128"/>
      <c r="G43" s="104"/>
      <c r="H43" s="104"/>
      <c r="I43" s="104"/>
      <c r="J43" s="42"/>
      <c r="K43" s="42"/>
      <c r="L43" s="42"/>
    </row>
    <row r="44" spans="1:12" ht="12.75">
      <c r="A44" s="164" t="s">
        <v>242</v>
      </c>
      <c r="B44" s="165"/>
      <c r="C44" s="184"/>
      <c r="D44" s="185"/>
      <c r="E44" s="102"/>
      <c r="F44" s="178"/>
      <c r="G44" s="182"/>
      <c r="H44" s="182"/>
      <c r="I44" s="183"/>
      <c r="J44" s="42"/>
      <c r="K44" s="42"/>
      <c r="L44" s="42"/>
    </row>
    <row r="45" spans="1:12" ht="12.75">
      <c r="A45" s="121"/>
      <c r="B45" s="121"/>
      <c r="C45" s="175"/>
      <c r="D45" s="176"/>
      <c r="E45" s="101"/>
      <c r="F45" s="175"/>
      <c r="G45" s="177"/>
      <c r="H45" s="129"/>
      <c r="I45" s="129"/>
      <c r="J45" s="42"/>
      <c r="K45" s="42"/>
      <c r="L45" s="42"/>
    </row>
    <row r="46" spans="1:12" ht="12.75">
      <c r="A46" s="164" t="s">
        <v>7</v>
      </c>
      <c r="B46" s="165"/>
      <c r="C46" s="178" t="s">
        <v>243</v>
      </c>
      <c r="D46" s="179"/>
      <c r="E46" s="179"/>
      <c r="F46" s="179"/>
      <c r="G46" s="179"/>
      <c r="H46" s="179"/>
      <c r="I46" s="179"/>
      <c r="J46" s="42"/>
      <c r="K46" s="42"/>
      <c r="L46" s="42"/>
    </row>
    <row r="47" spans="1:12" ht="12.75">
      <c r="A47" s="100"/>
      <c r="B47" s="100"/>
      <c r="C47" s="130" t="s">
        <v>244</v>
      </c>
      <c r="D47" s="102"/>
      <c r="E47" s="102"/>
      <c r="F47" s="102"/>
      <c r="G47" s="102"/>
      <c r="H47" s="102"/>
      <c r="I47" s="102"/>
      <c r="J47" s="42"/>
      <c r="K47" s="42"/>
      <c r="L47" s="42"/>
    </row>
    <row r="48" spans="1:12" ht="12.75">
      <c r="A48" s="164" t="s">
        <v>245</v>
      </c>
      <c r="B48" s="165"/>
      <c r="C48" s="171" t="s">
        <v>246</v>
      </c>
      <c r="D48" s="172"/>
      <c r="E48" s="180"/>
      <c r="F48" s="102"/>
      <c r="G48" s="108" t="s">
        <v>247</v>
      </c>
      <c r="H48" s="171" t="s">
        <v>248</v>
      </c>
      <c r="I48" s="180"/>
      <c r="J48" s="42"/>
      <c r="K48" s="42"/>
      <c r="L48" s="42"/>
    </row>
    <row r="49" spans="1:12" ht="12.75">
      <c r="A49" s="100"/>
      <c r="B49" s="100"/>
      <c r="C49" s="130"/>
      <c r="D49" s="102"/>
      <c r="E49" s="102"/>
      <c r="F49" s="102"/>
      <c r="G49" s="102"/>
      <c r="H49" s="102"/>
      <c r="I49" s="102"/>
      <c r="J49" s="42"/>
      <c r="K49" s="42"/>
      <c r="L49" s="42"/>
    </row>
    <row r="50" spans="1:12" ht="12.75">
      <c r="A50" s="164" t="s">
        <v>6</v>
      </c>
      <c r="B50" s="165"/>
      <c r="C50" s="166" t="s">
        <v>249</v>
      </c>
      <c r="D50" s="167"/>
      <c r="E50" s="167"/>
      <c r="F50" s="167"/>
      <c r="G50" s="167"/>
      <c r="H50" s="167"/>
      <c r="I50" s="168"/>
      <c r="J50" s="42"/>
      <c r="K50" s="42"/>
      <c r="L50" s="42"/>
    </row>
    <row r="51" spans="1:12" ht="12.75">
      <c r="A51" s="100"/>
      <c r="B51" s="100"/>
      <c r="C51" s="102"/>
      <c r="D51" s="102"/>
      <c r="E51" s="102"/>
      <c r="F51" s="102"/>
      <c r="G51" s="102"/>
      <c r="H51" s="102"/>
      <c r="I51" s="102"/>
      <c r="J51" s="42"/>
      <c r="K51" s="42"/>
      <c r="L51" s="42"/>
    </row>
    <row r="52" spans="1:12" ht="12.75">
      <c r="A52" s="169" t="s">
        <v>250</v>
      </c>
      <c r="B52" s="170"/>
      <c r="C52" s="171" t="s">
        <v>251</v>
      </c>
      <c r="D52" s="172"/>
      <c r="E52" s="172"/>
      <c r="F52" s="172"/>
      <c r="G52" s="172"/>
      <c r="H52" s="172"/>
      <c r="I52" s="173"/>
      <c r="J52" s="42"/>
      <c r="K52" s="42"/>
      <c r="L52" s="42"/>
    </row>
    <row r="53" spans="1:12" ht="12.75">
      <c r="A53" s="77"/>
      <c r="B53" s="77"/>
      <c r="C53" s="174" t="s">
        <v>252</v>
      </c>
      <c r="D53" s="174"/>
      <c r="E53" s="174"/>
      <c r="F53" s="174"/>
      <c r="G53" s="174"/>
      <c r="H53" s="174"/>
      <c r="I53" s="91"/>
      <c r="J53" s="42"/>
      <c r="K53" s="42"/>
      <c r="L53" s="42"/>
    </row>
    <row r="54" spans="1:12" ht="12.75">
      <c r="A54" s="77"/>
      <c r="B54" s="77"/>
      <c r="C54" s="131"/>
      <c r="D54" s="131"/>
      <c r="E54" s="131"/>
      <c r="F54" s="131"/>
      <c r="G54" s="131"/>
      <c r="H54" s="131"/>
      <c r="I54" s="91"/>
      <c r="J54" s="42"/>
      <c r="K54" s="42"/>
      <c r="L54" s="42"/>
    </row>
    <row r="55" spans="1:12" ht="12.75">
      <c r="A55" s="77"/>
      <c r="B55" s="157" t="s">
        <v>253</v>
      </c>
      <c r="C55" s="158"/>
      <c r="D55" s="158"/>
      <c r="E55" s="158"/>
      <c r="F55" s="132"/>
      <c r="G55" s="132"/>
      <c r="H55" s="132"/>
      <c r="I55" s="133"/>
      <c r="J55" s="42"/>
      <c r="K55" s="42"/>
      <c r="L55" s="42"/>
    </row>
    <row r="56" spans="1:12" ht="12.75">
      <c r="A56" s="77"/>
      <c r="B56" s="157" t="s">
        <v>254</v>
      </c>
      <c r="C56" s="158"/>
      <c r="D56" s="158"/>
      <c r="E56" s="158"/>
      <c r="F56" s="158"/>
      <c r="G56" s="158"/>
      <c r="H56" s="158"/>
      <c r="I56" s="158"/>
      <c r="J56" s="42"/>
      <c r="K56" s="42"/>
      <c r="L56" s="42"/>
    </row>
    <row r="57" spans="1:12" ht="12.75">
      <c r="A57" s="77"/>
      <c r="B57" s="157" t="s">
        <v>255</v>
      </c>
      <c r="C57" s="158"/>
      <c r="D57" s="158"/>
      <c r="E57" s="158"/>
      <c r="F57" s="158"/>
      <c r="G57" s="158"/>
      <c r="H57" s="158"/>
      <c r="I57" s="133"/>
      <c r="J57" s="42"/>
      <c r="K57" s="42"/>
      <c r="L57" s="42"/>
    </row>
    <row r="58" spans="1:12" ht="12.75">
      <c r="A58" s="77"/>
      <c r="B58" s="157" t="s">
        <v>256</v>
      </c>
      <c r="C58" s="158"/>
      <c r="D58" s="158"/>
      <c r="E58" s="158"/>
      <c r="F58" s="158"/>
      <c r="G58" s="158"/>
      <c r="H58" s="158"/>
      <c r="I58" s="158"/>
      <c r="J58" s="42"/>
      <c r="K58" s="42"/>
      <c r="L58" s="42"/>
    </row>
    <row r="59" spans="1:12" ht="12.75">
      <c r="A59" s="77"/>
      <c r="B59" s="157" t="s">
        <v>257</v>
      </c>
      <c r="C59" s="158"/>
      <c r="D59" s="158"/>
      <c r="E59" s="158"/>
      <c r="F59" s="158"/>
      <c r="G59" s="158"/>
      <c r="H59" s="158"/>
      <c r="I59" s="158"/>
      <c r="J59" s="42"/>
      <c r="K59" s="42"/>
      <c r="L59" s="42"/>
    </row>
    <row r="60" spans="1:12" ht="12.75">
      <c r="A60" s="77"/>
      <c r="B60" s="77"/>
      <c r="C60" s="131"/>
      <c r="D60" s="131"/>
      <c r="E60" s="131"/>
      <c r="F60" s="131"/>
      <c r="G60" s="131"/>
      <c r="H60" s="131"/>
      <c r="I60" s="91"/>
      <c r="J60" s="42"/>
      <c r="K60" s="42"/>
      <c r="L60" s="42"/>
    </row>
    <row r="61" spans="1:12" ht="13.5" thickBot="1">
      <c r="A61" s="134" t="s">
        <v>1</v>
      </c>
      <c r="B61" s="41"/>
      <c r="C61" s="41"/>
      <c r="D61" s="41"/>
      <c r="E61" s="41"/>
      <c r="F61" s="41"/>
      <c r="G61" s="135"/>
      <c r="H61" s="136"/>
      <c r="I61" s="135"/>
      <c r="J61" s="42"/>
      <c r="K61" s="42"/>
      <c r="L61" s="42"/>
    </row>
    <row r="62" spans="1:12" ht="12.75">
      <c r="A62" s="41"/>
      <c r="B62" s="41"/>
      <c r="C62" s="41"/>
      <c r="D62" s="41"/>
      <c r="E62" s="77" t="s">
        <v>258</v>
      </c>
      <c r="F62" s="42"/>
      <c r="G62" s="159" t="s">
        <v>259</v>
      </c>
      <c r="H62" s="160"/>
      <c r="I62" s="161"/>
      <c r="J62" s="42"/>
      <c r="K62" s="42"/>
      <c r="L62" s="42"/>
    </row>
    <row r="63" spans="1:12" ht="12.75">
      <c r="A63" s="137"/>
      <c r="B63" s="137"/>
      <c r="C63" s="98"/>
      <c r="D63" s="98"/>
      <c r="E63" s="98"/>
      <c r="F63" s="98"/>
      <c r="G63" s="162"/>
      <c r="H63" s="163"/>
      <c r="I63" s="98"/>
      <c r="J63" s="42"/>
      <c r="K63" s="42"/>
      <c r="L63" s="42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branka.velkovski@koncar.h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85" zoomScaleSheetLayoutView="85" zoomScalePageLayoutView="0" workbookViewId="0" topLeftCell="A40">
      <selection activeCell="H6" sqref="H6"/>
    </sheetView>
  </sheetViews>
  <sheetFormatPr defaultColWidth="9.140625" defaultRowHeight="12.75"/>
  <cols>
    <col min="1" max="1" width="71.421875" style="78" customWidth="1"/>
    <col min="2" max="2" width="9.140625" style="15" customWidth="1"/>
    <col min="3" max="3" width="13.421875" style="15" customWidth="1"/>
    <col min="4" max="4" width="12.7109375" style="15" customWidth="1"/>
    <col min="5" max="16384" width="9.140625" style="15" customWidth="1"/>
  </cols>
  <sheetData>
    <row r="1" spans="1:4" ht="12.75" customHeight="1">
      <c r="A1" s="62" t="s">
        <v>210</v>
      </c>
      <c r="B1" s="62"/>
      <c r="C1" s="62"/>
      <c r="D1" s="62"/>
    </row>
    <row r="2" spans="1:4" ht="12.75" customHeight="1">
      <c r="A2" s="63" t="s">
        <v>211</v>
      </c>
      <c r="B2" s="63"/>
      <c r="C2" s="63"/>
      <c r="D2" s="63"/>
    </row>
    <row r="3" spans="1:4" ht="12.75" customHeight="1">
      <c r="A3" s="64" t="s">
        <v>309</v>
      </c>
      <c r="B3" s="65"/>
      <c r="C3" s="65"/>
      <c r="D3" s="66"/>
    </row>
    <row r="4" spans="1:4" ht="22.5" customHeight="1">
      <c r="A4" s="67" t="s">
        <v>9</v>
      </c>
      <c r="B4" s="21" t="s">
        <v>10</v>
      </c>
      <c r="C4" s="22" t="s">
        <v>11</v>
      </c>
      <c r="D4" s="23" t="s">
        <v>12</v>
      </c>
    </row>
    <row r="5" spans="1:4" ht="12.75" customHeight="1">
      <c r="A5" s="19">
        <v>1</v>
      </c>
      <c r="B5" s="20">
        <v>2</v>
      </c>
      <c r="C5" s="19">
        <v>3</v>
      </c>
      <c r="D5" s="19">
        <v>4</v>
      </c>
    </row>
    <row r="6" spans="1:4" ht="12.75" customHeight="1">
      <c r="A6" s="68" t="s">
        <v>13</v>
      </c>
      <c r="B6" s="69"/>
      <c r="C6" s="69"/>
      <c r="D6" s="70"/>
    </row>
    <row r="7" spans="1:4" ht="12.75" customHeight="1">
      <c r="A7" s="56" t="s">
        <v>14</v>
      </c>
      <c r="B7" s="3">
        <v>1</v>
      </c>
      <c r="C7" s="6">
        <v>0</v>
      </c>
      <c r="D7" s="6"/>
    </row>
    <row r="8" spans="1:4" ht="12.75" customHeight="1">
      <c r="A8" s="45" t="s">
        <v>15</v>
      </c>
      <c r="B8" s="1">
        <v>2</v>
      </c>
      <c r="C8" s="16">
        <f>C9+C16+C26+C35+C39</f>
        <v>1182984550</v>
      </c>
      <c r="D8" s="16">
        <f>D9+D16+D26+D35+D39</f>
        <v>1219966510</v>
      </c>
    </row>
    <row r="9" spans="1:4" ht="12.75" customHeight="1">
      <c r="A9" s="58" t="s">
        <v>16</v>
      </c>
      <c r="B9" s="1">
        <v>3</v>
      </c>
      <c r="C9" s="16">
        <f>SUM(C10:C15)</f>
        <v>25535991</v>
      </c>
      <c r="D9" s="16">
        <f>SUM(D10:D15)</f>
        <v>26227227</v>
      </c>
    </row>
    <row r="10" spans="1:4" ht="12.75">
      <c r="A10" s="58" t="s">
        <v>17</v>
      </c>
      <c r="B10" s="1">
        <v>4</v>
      </c>
      <c r="C10" s="7">
        <v>12462855</v>
      </c>
      <c r="D10" s="7">
        <v>12402449</v>
      </c>
    </row>
    <row r="11" spans="1:4" ht="24">
      <c r="A11" s="58" t="s">
        <v>18</v>
      </c>
      <c r="B11" s="1">
        <v>5</v>
      </c>
      <c r="C11" s="7">
        <v>3051947</v>
      </c>
      <c r="D11" s="7">
        <v>3036208</v>
      </c>
    </row>
    <row r="12" spans="1:4" ht="12.75">
      <c r="A12" s="58" t="s">
        <v>0</v>
      </c>
      <c r="B12" s="1">
        <v>6</v>
      </c>
      <c r="C12" s="7">
        <v>7040919</v>
      </c>
      <c r="D12" s="7">
        <v>7825968</v>
      </c>
    </row>
    <row r="13" spans="1:4" ht="12.75">
      <c r="A13" s="58" t="s">
        <v>19</v>
      </c>
      <c r="B13" s="1">
        <v>7</v>
      </c>
      <c r="C13" s="7">
        <v>0</v>
      </c>
      <c r="D13" s="7">
        <v>0</v>
      </c>
    </row>
    <row r="14" spans="1:4" ht="12.75">
      <c r="A14" s="58" t="s">
        <v>20</v>
      </c>
      <c r="B14" s="1">
        <v>8</v>
      </c>
      <c r="C14" s="7">
        <v>2726213</v>
      </c>
      <c r="D14" s="7">
        <v>2704985</v>
      </c>
    </row>
    <row r="15" spans="1:4" ht="12.75">
      <c r="A15" s="58" t="s">
        <v>21</v>
      </c>
      <c r="B15" s="1">
        <v>9</v>
      </c>
      <c r="C15" s="7">
        <v>254057</v>
      </c>
      <c r="D15" s="7">
        <v>257617</v>
      </c>
    </row>
    <row r="16" spans="1:4" ht="12.75">
      <c r="A16" s="58" t="s">
        <v>22</v>
      </c>
      <c r="B16" s="1">
        <v>10</v>
      </c>
      <c r="C16" s="16">
        <f>SUM(C17:C25)</f>
        <v>887958621</v>
      </c>
      <c r="D16" s="16">
        <f>SUM(D17:D25)</f>
        <v>903931545</v>
      </c>
    </row>
    <row r="17" spans="1:4" ht="12.75">
      <c r="A17" s="58" t="s">
        <v>23</v>
      </c>
      <c r="B17" s="1">
        <v>11</v>
      </c>
      <c r="C17" s="7">
        <v>156023708</v>
      </c>
      <c r="D17" s="7">
        <v>156023706</v>
      </c>
    </row>
    <row r="18" spans="1:4" ht="12.75">
      <c r="A18" s="58" t="s">
        <v>24</v>
      </c>
      <c r="B18" s="1">
        <v>12</v>
      </c>
      <c r="C18" s="7">
        <v>379674182</v>
      </c>
      <c r="D18" s="7">
        <v>374761095</v>
      </c>
    </row>
    <row r="19" spans="1:4" ht="12.75">
      <c r="A19" s="58" t="s">
        <v>25</v>
      </c>
      <c r="B19" s="1">
        <v>13</v>
      </c>
      <c r="C19" s="7">
        <v>151821233</v>
      </c>
      <c r="D19" s="7">
        <v>142705861</v>
      </c>
    </row>
    <row r="20" spans="1:4" ht="12.75">
      <c r="A20" s="58" t="s">
        <v>26</v>
      </c>
      <c r="B20" s="1">
        <v>14</v>
      </c>
      <c r="C20" s="7">
        <v>74459271</v>
      </c>
      <c r="D20" s="7">
        <v>80095917</v>
      </c>
    </row>
    <row r="21" spans="1:4" ht="12.75">
      <c r="A21" s="58" t="s">
        <v>27</v>
      </c>
      <c r="B21" s="1">
        <v>15</v>
      </c>
      <c r="C21" s="7">
        <v>0</v>
      </c>
      <c r="D21" s="7">
        <v>0</v>
      </c>
    </row>
    <row r="22" spans="1:4" ht="12.75">
      <c r="A22" s="58" t="s">
        <v>28</v>
      </c>
      <c r="B22" s="1">
        <v>16</v>
      </c>
      <c r="C22" s="7">
        <v>3836726</v>
      </c>
      <c r="D22" s="7">
        <v>3231257</v>
      </c>
    </row>
    <row r="23" spans="1:4" ht="12.75">
      <c r="A23" s="58" t="s">
        <v>29</v>
      </c>
      <c r="B23" s="1">
        <v>17</v>
      </c>
      <c r="C23" s="7">
        <v>27593153</v>
      </c>
      <c r="D23" s="7">
        <v>51572665</v>
      </c>
    </row>
    <row r="24" spans="1:4" ht="12.75">
      <c r="A24" s="58" t="s">
        <v>30</v>
      </c>
      <c r="B24" s="1">
        <v>18</v>
      </c>
      <c r="C24" s="7">
        <v>700738</v>
      </c>
      <c r="D24" s="7">
        <v>1691434</v>
      </c>
    </row>
    <row r="25" spans="1:4" ht="12.75">
      <c r="A25" s="58" t="s">
        <v>31</v>
      </c>
      <c r="B25" s="1">
        <v>19</v>
      </c>
      <c r="C25" s="7">
        <v>93849610</v>
      </c>
      <c r="D25" s="7">
        <v>93849610</v>
      </c>
    </row>
    <row r="26" spans="1:4" ht="12.75">
      <c r="A26" s="58" t="s">
        <v>32</v>
      </c>
      <c r="B26" s="1">
        <v>20</v>
      </c>
      <c r="C26" s="16">
        <f>SUM(C27:C34)</f>
        <v>212986676</v>
      </c>
      <c r="D26" s="16">
        <f>SUM(D27:D34)</f>
        <v>233584027</v>
      </c>
    </row>
    <row r="27" spans="1:4" ht="12.75">
      <c r="A27" s="58" t="s">
        <v>33</v>
      </c>
      <c r="B27" s="1">
        <v>21</v>
      </c>
      <c r="C27" s="7">
        <v>293704</v>
      </c>
      <c r="D27" s="7">
        <v>293704</v>
      </c>
    </row>
    <row r="28" spans="1:4" ht="12.75">
      <c r="A28" s="58" t="s">
        <v>34</v>
      </c>
      <c r="B28" s="1">
        <v>22</v>
      </c>
      <c r="C28" s="7">
        <v>0</v>
      </c>
      <c r="D28" s="7">
        <v>0</v>
      </c>
    </row>
    <row r="29" spans="1:4" ht="12.75">
      <c r="A29" s="58" t="s">
        <v>35</v>
      </c>
      <c r="B29" s="1">
        <v>23</v>
      </c>
      <c r="C29" s="7">
        <v>806316</v>
      </c>
      <c r="D29" s="7">
        <v>806316</v>
      </c>
    </row>
    <row r="30" spans="1:4" ht="12.75">
      <c r="A30" s="58" t="s">
        <v>36</v>
      </c>
      <c r="B30" s="1">
        <v>24</v>
      </c>
      <c r="C30" s="7">
        <v>0</v>
      </c>
      <c r="D30" s="7">
        <v>0</v>
      </c>
    </row>
    <row r="31" spans="1:4" ht="12.75">
      <c r="A31" s="58" t="s">
        <v>37</v>
      </c>
      <c r="B31" s="1">
        <v>25</v>
      </c>
      <c r="C31" s="7">
        <v>2686761</v>
      </c>
      <c r="D31" s="7">
        <v>2668074</v>
      </c>
    </row>
    <row r="32" spans="1:4" ht="12.75">
      <c r="A32" s="58" t="s">
        <v>38</v>
      </c>
      <c r="B32" s="1">
        <v>26</v>
      </c>
      <c r="C32" s="7">
        <v>684626</v>
      </c>
      <c r="D32" s="7">
        <v>1970337</v>
      </c>
    </row>
    <row r="33" spans="1:4" ht="12.75">
      <c r="A33" s="58" t="s">
        <v>39</v>
      </c>
      <c r="B33" s="1">
        <v>27</v>
      </c>
      <c r="C33" s="7">
        <v>0</v>
      </c>
      <c r="D33" s="7">
        <v>0</v>
      </c>
    </row>
    <row r="34" spans="1:4" ht="12.75">
      <c r="A34" s="58" t="s">
        <v>40</v>
      </c>
      <c r="B34" s="1">
        <v>28</v>
      </c>
      <c r="C34" s="7">
        <v>208515269</v>
      </c>
      <c r="D34" s="7">
        <v>227845596</v>
      </c>
    </row>
    <row r="35" spans="1:4" ht="12.75">
      <c r="A35" s="58" t="s">
        <v>41</v>
      </c>
      <c r="B35" s="1">
        <v>29</v>
      </c>
      <c r="C35" s="16">
        <f>SUM(C36:C38)</f>
        <v>56503262</v>
      </c>
      <c r="D35" s="16">
        <f>SUM(D36:D38)</f>
        <v>56223711</v>
      </c>
    </row>
    <row r="36" spans="1:4" ht="12.75">
      <c r="A36" s="58" t="s">
        <v>42</v>
      </c>
      <c r="B36" s="1">
        <v>30</v>
      </c>
      <c r="C36" s="7">
        <v>0</v>
      </c>
      <c r="D36" s="7">
        <v>0</v>
      </c>
    </row>
    <row r="37" spans="1:4" ht="12.75">
      <c r="A37" s="58" t="s">
        <v>43</v>
      </c>
      <c r="B37" s="1">
        <v>31</v>
      </c>
      <c r="C37" s="7">
        <v>47262055</v>
      </c>
      <c r="D37" s="7">
        <v>46665680</v>
      </c>
    </row>
    <row r="38" spans="1:4" ht="12.75">
      <c r="A38" s="58" t="s">
        <v>44</v>
      </c>
      <c r="B38" s="1">
        <v>32</v>
      </c>
      <c r="C38" s="7">
        <v>9241207</v>
      </c>
      <c r="D38" s="7">
        <v>9558031</v>
      </c>
    </row>
    <row r="39" spans="1:4" ht="12.75">
      <c r="A39" s="58" t="s">
        <v>45</v>
      </c>
      <c r="B39" s="1">
        <v>33</v>
      </c>
      <c r="C39" s="7">
        <v>0</v>
      </c>
      <c r="D39" s="7">
        <v>0</v>
      </c>
    </row>
    <row r="40" spans="1:4" ht="12.75">
      <c r="A40" s="45" t="s">
        <v>46</v>
      </c>
      <c r="B40" s="1">
        <v>34</v>
      </c>
      <c r="C40" s="16">
        <f>C41+C49+C56+C64</f>
        <v>2109617444</v>
      </c>
      <c r="D40" s="16">
        <f>D41+D49+D56+D64</f>
        <v>2142863977</v>
      </c>
    </row>
    <row r="41" spans="1:4" ht="12.75">
      <c r="A41" s="58" t="s">
        <v>47</v>
      </c>
      <c r="B41" s="1">
        <v>35</v>
      </c>
      <c r="C41" s="16">
        <f>SUM(C42:C48)</f>
        <v>485999118</v>
      </c>
      <c r="D41" s="16">
        <f>SUM(D42:D48)</f>
        <v>536690581</v>
      </c>
    </row>
    <row r="42" spans="1:4" ht="12.75">
      <c r="A42" s="58" t="s">
        <v>48</v>
      </c>
      <c r="B42" s="1">
        <v>36</v>
      </c>
      <c r="C42" s="7">
        <v>222173270</v>
      </c>
      <c r="D42" s="7">
        <v>243953240</v>
      </c>
    </row>
    <row r="43" spans="1:4" ht="12.75">
      <c r="A43" s="58" t="s">
        <v>49</v>
      </c>
      <c r="B43" s="1">
        <v>37</v>
      </c>
      <c r="C43" s="7">
        <v>142256010</v>
      </c>
      <c r="D43" s="7">
        <v>185947475</v>
      </c>
    </row>
    <row r="44" spans="1:4" ht="12.75">
      <c r="A44" s="58" t="s">
        <v>50</v>
      </c>
      <c r="B44" s="1">
        <v>38</v>
      </c>
      <c r="C44" s="7">
        <v>85428778</v>
      </c>
      <c r="D44" s="7">
        <v>76036536</v>
      </c>
    </row>
    <row r="45" spans="1:4" ht="12.75">
      <c r="A45" s="58" t="s">
        <v>51</v>
      </c>
      <c r="B45" s="1">
        <v>39</v>
      </c>
      <c r="C45" s="7">
        <v>18380883</v>
      </c>
      <c r="D45" s="7">
        <v>11554086</v>
      </c>
    </row>
    <row r="46" spans="1:4" ht="12.75">
      <c r="A46" s="58" t="s">
        <v>52</v>
      </c>
      <c r="B46" s="1">
        <v>40</v>
      </c>
      <c r="C46" s="7">
        <v>13889218</v>
      </c>
      <c r="D46" s="7">
        <v>15328285</v>
      </c>
    </row>
    <row r="47" spans="1:4" ht="12.75">
      <c r="A47" s="58" t="s">
        <v>53</v>
      </c>
      <c r="B47" s="1">
        <v>41</v>
      </c>
      <c r="C47" s="7">
        <v>3870959</v>
      </c>
      <c r="D47" s="7">
        <v>3870959</v>
      </c>
    </row>
    <row r="48" spans="1:4" ht="12.75">
      <c r="A48" s="58" t="s">
        <v>54</v>
      </c>
      <c r="B48" s="1">
        <v>42</v>
      </c>
      <c r="C48" s="7">
        <v>0</v>
      </c>
      <c r="D48" s="7">
        <v>0</v>
      </c>
    </row>
    <row r="49" spans="1:4" ht="12.75">
      <c r="A49" s="58" t="s">
        <v>55</v>
      </c>
      <c r="B49" s="1">
        <v>43</v>
      </c>
      <c r="C49" s="16">
        <f>SUM(C50:C55)</f>
        <v>886053481</v>
      </c>
      <c r="D49" s="16">
        <f>SUM(D50:D55)</f>
        <v>825833206</v>
      </c>
    </row>
    <row r="50" spans="1:4" ht="12.75">
      <c r="A50" s="58" t="s">
        <v>56</v>
      </c>
      <c r="B50" s="1">
        <v>44</v>
      </c>
      <c r="C50" s="7">
        <v>111046846</v>
      </c>
      <c r="D50" s="7">
        <v>42334895</v>
      </c>
    </row>
    <row r="51" spans="1:4" ht="12.75">
      <c r="A51" s="58" t="s">
        <v>57</v>
      </c>
      <c r="B51" s="1">
        <v>45</v>
      </c>
      <c r="C51" s="7">
        <v>698835506</v>
      </c>
      <c r="D51" s="7">
        <v>702413285</v>
      </c>
    </row>
    <row r="52" spans="1:4" ht="12.75">
      <c r="A52" s="58" t="s">
        <v>58</v>
      </c>
      <c r="B52" s="1">
        <v>46</v>
      </c>
      <c r="C52" s="7">
        <v>0</v>
      </c>
      <c r="D52" s="7">
        <v>0</v>
      </c>
    </row>
    <row r="53" spans="1:4" ht="12.75">
      <c r="A53" s="58" t="s">
        <v>59</v>
      </c>
      <c r="B53" s="1">
        <v>47</v>
      </c>
      <c r="C53" s="7">
        <v>1563937</v>
      </c>
      <c r="D53" s="7">
        <v>1649565</v>
      </c>
    </row>
    <row r="54" spans="1:4" ht="12.75">
      <c r="A54" s="58" t="s">
        <v>60</v>
      </c>
      <c r="B54" s="1">
        <v>48</v>
      </c>
      <c r="C54" s="7">
        <v>34579177</v>
      </c>
      <c r="D54" s="7">
        <v>24743482</v>
      </c>
    </row>
    <row r="55" spans="1:4" ht="12.75">
      <c r="A55" s="58" t="s">
        <v>61</v>
      </c>
      <c r="B55" s="1">
        <v>49</v>
      </c>
      <c r="C55" s="7">
        <v>40028015</v>
      </c>
      <c r="D55" s="7">
        <v>54691979</v>
      </c>
    </row>
    <row r="56" spans="1:4" ht="12.75">
      <c r="A56" s="58" t="s">
        <v>62</v>
      </c>
      <c r="B56" s="1">
        <v>50</v>
      </c>
      <c r="C56" s="16">
        <f>SUM(C57:C63)</f>
        <v>157199494</v>
      </c>
      <c r="D56" s="16">
        <f>SUM(D57:D63)</f>
        <v>209344772</v>
      </c>
    </row>
    <row r="57" spans="1:4" ht="12.75">
      <c r="A57" s="58" t="s">
        <v>33</v>
      </c>
      <c r="B57" s="1">
        <v>51</v>
      </c>
      <c r="C57" s="7">
        <v>0</v>
      </c>
      <c r="D57" s="7">
        <v>0</v>
      </c>
    </row>
    <row r="58" spans="1:4" ht="12.75">
      <c r="A58" s="58" t="s">
        <v>34</v>
      </c>
      <c r="B58" s="1">
        <v>52</v>
      </c>
      <c r="C58" s="7">
        <v>0</v>
      </c>
      <c r="D58" s="7">
        <v>0</v>
      </c>
    </row>
    <row r="59" spans="1:4" ht="12.75">
      <c r="A59" s="58" t="s">
        <v>35</v>
      </c>
      <c r="B59" s="1">
        <v>53</v>
      </c>
      <c r="C59" s="7">
        <v>0</v>
      </c>
      <c r="D59" s="7">
        <v>0</v>
      </c>
    </row>
    <row r="60" spans="1:4" ht="12.75">
      <c r="A60" s="58" t="s">
        <v>36</v>
      </c>
      <c r="B60" s="1">
        <v>54</v>
      </c>
      <c r="C60" s="7">
        <v>0</v>
      </c>
      <c r="D60" s="7">
        <v>0</v>
      </c>
    </row>
    <row r="61" spans="1:4" ht="12.75">
      <c r="A61" s="58" t="s">
        <v>37</v>
      </c>
      <c r="B61" s="1">
        <v>55</v>
      </c>
      <c r="C61" s="7">
        <v>0</v>
      </c>
      <c r="D61" s="7">
        <v>0</v>
      </c>
    </row>
    <row r="62" spans="1:4" ht="12.75">
      <c r="A62" s="58" t="s">
        <v>38</v>
      </c>
      <c r="B62" s="1">
        <v>56</v>
      </c>
      <c r="C62" s="7">
        <v>155489822</v>
      </c>
      <c r="D62" s="7">
        <v>209319841</v>
      </c>
    </row>
    <row r="63" spans="1:4" ht="12.75">
      <c r="A63" s="58" t="s">
        <v>63</v>
      </c>
      <c r="B63" s="1">
        <v>57</v>
      </c>
      <c r="C63" s="7">
        <v>1709672</v>
      </c>
      <c r="D63" s="7">
        <v>24931</v>
      </c>
    </row>
    <row r="64" spans="1:4" ht="12.75">
      <c r="A64" s="58" t="s">
        <v>64</v>
      </c>
      <c r="B64" s="1">
        <v>58</v>
      </c>
      <c r="C64" s="7">
        <v>580365351</v>
      </c>
      <c r="D64" s="7">
        <v>570995418</v>
      </c>
    </row>
    <row r="65" spans="1:4" ht="12.75">
      <c r="A65" s="45" t="s">
        <v>65</v>
      </c>
      <c r="B65" s="1">
        <v>59</v>
      </c>
      <c r="C65" s="7">
        <v>3547985</v>
      </c>
      <c r="D65" s="7">
        <v>8663767</v>
      </c>
    </row>
    <row r="66" spans="1:4" ht="12.75">
      <c r="A66" s="45" t="s">
        <v>66</v>
      </c>
      <c r="B66" s="1">
        <v>60</v>
      </c>
      <c r="C66" s="16">
        <f>C7+C8+C40+C65</f>
        <v>3296149979</v>
      </c>
      <c r="D66" s="16">
        <f>D7+D8+D40+D65</f>
        <v>3371494254</v>
      </c>
    </row>
    <row r="67" spans="1:4" ht="12.75">
      <c r="A67" s="59" t="s">
        <v>67</v>
      </c>
      <c r="B67" s="4">
        <v>61</v>
      </c>
      <c r="C67" s="8">
        <v>2009430712</v>
      </c>
      <c r="D67" s="8">
        <v>2000862341</v>
      </c>
    </row>
    <row r="68" spans="1:4" ht="12.75">
      <c r="A68" s="52" t="s">
        <v>108</v>
      </c>
      <c r="B68" s="60"/>
      <c r="C68" s="60"/>
      <c r="D68" s="61"/>
    </row>
    <row r="69" spans="1:4" ht="12.75">
      <c r="A69" s="56" t="s">
        <v>68</v>
      </c>
      <c r="B69" s="3">
        <v>62</v>
      </c>
      <c r="C69" s="17">
        <f>C70+C71+C72+C78+C79+C82+C85</f>
        <v>1794175361</v>
      </c>
      <c r="D69" s="17">
        <f>D70+D71+D72+D78+D79+D82+D85</f>
        <v>1825980435</v>
      </c>
    </row>
    <row r="70" spans="1:4" ht="12.75">
      <c r="A70" s="58" t="s">
        <v>69</v>
      </c>
      <c r="B70" s="1">
        <v>63</v>
      </c>
      <c r="C70" s="7">
        <v>1028847600</v>
      </c>
      <c r="D70" s="7">
        <v>1028847600</v>
      </c>
    </row>
    <row r="71" spans="1:4" ht="12.75">
      <c r="A71" s="58" t="s">
        <v>70</v>
      </c>
      <c r="B71" s="1">
        <v>64</v>
      </c>
      <c r="C71" s="7">
        <v>719579</v>
      </c>
      <c r="D71" s="7">
        <v>719579</v>
      </c>
    </row>
    <row r="72" spans="1:4" ht="12.75">
      <c r="A72" s="58" t="s">
        <v>71</v>
      </c>
      <c r="B72" s="1">
        <v>65</v>
      </c>
      <c r="C72" s="16">
        <f>C73+C74-C75+C76+C77</f>
        <v>201140508</v>
      </c>
      <c r="D72" s="16">
        <f>D73+D74-D75+D76+D77</f>
        <v>231596018</v>
      </c>
    </row>
    <row r="73" spans="1:4" ht="12.75">
      <c r="A73" s="58" t="s">
        <v>72</v>
      </c>
      <c r="B73" s="1">
        <v>66</v>
      </c>
      <c r="C73" s="7">
        <v>13150803</v>
      </c>
      <c r="D73" s="7">
        <v>16220383</v>
      </c>
    </row>
    <row r="74" spans="1:4" ht="12.75">
      <c r="A74" s="58" t="s">
        <v>73</v>
      </c>
      <c r="B74" s="1">
        <v>67</v>
      </c>
      <c r="C74" s="7">
        <v>0</v>
      </c>
      <c r="D74" s="7">
        <v>0</v>
      </c>
    </row>
    <row r="75" spans="1:4" ht="12.75">
      <c r="A75" s="58" t="s">
        <v>74</v>
      </c>
      <c r="B75" s="1">
        <v>68</v>
      </c>
      <c r="C75" s="7">
        <v>0</v>
      </c>
      <c r="D75" s="7">
        <v>0</v>
      </c>
    </row>
    <row r="76" spans="1:4" ht="12.75">
      <c r="A76" s="58" t="s">
        <v>75</v>
      </c>
      <c r="B76" s="1">
        <v>69</v>
      </c>
      <c r="C76" s="7">
        <v>121706437</v>
      </c>
      <c r="D76" s="7">
        <v>130489880</v>
      </c>
    </row>
    <row r="77" spans="1:4" ht="12.75">
      <c r="A77" s="58" t="s">
        <v>76</v>
      </c>
      <c r="B77" s="1">
        <v>70</v>
      </c>
      <c r="C77" s="7">
        <v>66283268</v>
      </c>
      <c r="D77" s="7">
        <v>84885755</v>
      </c>
    </row>
    <row r="78" spans="1:6" ht="12.75">
      <c r="A78" s="58" t="s">
        <v>77</v>
      </c>
      <c r="B78" s="1">
        <v>71</v>
      </c>
      <c r="C78" s="7">
        <v>0</v>
      </c>
      <c r="D78" s="7">
        <v>0</v>
      </c>
      <c r="F78" s="44"/>
    </row>
    <row r="79" spans="1:4" ht="12.75">
      <c r="A79" s="58" t="s">
        <v>78</v>
      </c>
      <c r="B79" s="1">
        <v>72</v>
      </c>
      <c r="C79" s="16">
        <f>C80-C81</f>
        <v>194104351</v>
      </c>
      <c r="D79" s="16">
        <f>D80-D81</f>
        <v>319488071</v>
      </c>
    </row>
    <row r="80" spans="1:4" ht="12.75">
      <c r="A80" s="58" t="s">
        <v>79</v>
      </c>
      <c r="B80" s="1">
        <v>73</v>
      </c>
      <c r="C80" s="7">
        <v>194104351</v>
      </c>
      <c r="D80" s="7">
        <v>319488071</v>
      </c>
    </row>
    <row r="81" spans="1:4" ht="12.75">
      <c r="A81" s="58" t="s">
        <v>80</v>
      </c>
      <c r="B81" s="1">
        <v>74</v>
      </c>
      <c r="C81" s="7">
        <v>0</v>
      </c>
      <c r="D81" s="7">
        <v>0</v>
      </c>
    </row>
    <row r="82" spans="1:4" ht="12.75">
      <c r="A82" s="58" t="s">
        <v>81</v>
      </c>
      <c r="B82" s="1">
        <v>75</v>
      </c>
      <c r="C82" s="16">
        <f>C83-C84</f>
        <v>154975583</v>
      </c>
      <c r="D82" s="16">
        <f>D83-D84</f>
        <v>22707066</v>
      </c>
    </row>
    <row r="83" spans="1:4" ht="12.75">
      <c r="A83" s="58" t="s">
        <v>82</v>
      </c>
      <c r="B83" s="1">
        <v>76</v>
      </c>
      <c r="C83" s="7">
        <v>154975583</v>
      </c>
      <c r="D83" s="7">
        <v>22707066</v>
      </c>
    </row>
    <row r="84" spans="1:4" ht="12.75">
      <c r="A84" s="58" t="s">
        <v>83</v>
      </c>
      <c r="B84" s="1">
        <v>77</v>
      </c>
      <c r="C84" s="7">
        <v>0</v>
      </c>
      <c r="D84" s="7">
        <v>0</v>
      </c>
    </row>
    <row r="85" spans="1:4" ht="12.75">
      <c r="A85" s="58" t="s">
        <v>84</v>
      </c>
      <c r="B85" s="1">
        <v>78</v>
      </c>
      <c r="C85" s="7">
        <v>214387740</v>
      </c>
      <c r="D85" s="7">
        <v>222622101</v>
      </c>
    </row>
    <row r="86" spans="1:4" ht="12.75">
      <c r="A86" s="45" t="s">
        <v>85</v>
      </c>
      <c r="B86" s="1">
        <v>79</v>
      </c>
      <c r="C86" s="16">
        <f>SUM(C87:C89)</f>
        <v>578643690</v>
      </c>
      <c r="D86" s="16">
        <f>SUM(D87:D89)</f>
        <v>575430245</v>
      </c>
    </row>
    <row r="87" spans="1:4" ht="12.75">
      <c r="A87" s="58" t="s">
        <v>86</v>
      </c>
      <c r="B87" s="1">
        <v>80</v>
      </c>
      <c r="C87" s="7">
        <v>21899686</v>
      </c>
      <c r="D87" s="7">
        <v>21899686</v>
      </c>
    </row>
    <row r="88" spans="1:4" ht="12.75">
      <c r="A88" s="58" t="s">
        <v>87</v>
      </c>
      <c r="B88" s="1">
        <v>81</v>
      </c>
      <c r="C88" s="7">
        <v>0</v>
      </c>
      <c r="D88" s="7">
        <v>0</v>
      </c>
    </row>
    <row r="89" spans="1:4" ht="12.75">
      <c r="A89" s="58" t="s">
        <v>88</v>
      </c>
      <c r="B89" s="1">
        <v>82</v>
      </c>
      <c r="C89" s="7">
        <v>556744004</v>
      </c>
      <c r="D89" s="7">
        <v>553530559</v>
      </c>
    </row>
    <row r="90" spans="1:4" ht="12.75">
      <c r="A90" s="45" t="s">
        <v>89</v>
      </c>
      <c r="B90" s="1">
        <v>83</v>
      </c>
      <c r="C90" s="16">
        <f>SUM(C91:C99)</f>
        <v>81299423</v>
      </c>
      <c r="D90" s="16">
        <f>SUM(D91:D99)</f>
        <v>81206680</v>
      </c>
    </row>
    <row r="91" spans="1:4" ht="12.75">
      <c r="A91" s="58" t="s">
        <v>90</v>
      </c>
      <c r="B91" s="1">
        <v>84</v>
      </c>
      <c r="C91" s="7">
        <v>0</v>
      </c>
      <c r="D91" s="7">
        <v>0</v>
      </c>
    </row>
    <row r="92" spans="1:4" ht="12.75">
      <c r="A92" s="58" t="s">
        <v>91</v>
      </c>
      <c r="B92" s="1">
        <v>85</v>
      </c>
      <c r="C92" s="7">
        <v>1615000</v>
      </c>
      <c r="D92" s="7">
        <v>1615000</v>
      </c>
    </row>
    <row r="93" spans="1:4" ht="12.75">
      <c r="A93" s="58" t="s">
        <v>92</v>
      </c>
      <c r="B93" s="1">
        <v>86</v>
      </c>
      <c r="C93" s="7">
        <v>79684423</v>
      </c>
      <c r="D93" s="7">
        <v>79255373</v>
      </c>
    </row>
    <row r="94" spans="1:4" ht="12.75">
      <c r="A94" s="58" t="s">
        <v>93</v>
      </c>
      <c r="B94" s="1">
        <v>87</v>
      </c>
      <c r="C94" s="7">
        <v>0</v>
      </c>
      <c r="D94" s="7">
        <v>0</v>
      </c>
    </row>
    <row r="95" spans="1:4" ht="12.75">
      <c r="A95" s="58" t="s">
        <v>94</v>
      </c>
      <c r="B95" s="1">
        <v>88</v>
      </c>
      <c r="C95" s="7">
        <v>0</v>
      </c>
      <c r="D95" s="7">
        <v>0</v>
      </c>
    </row>
    <row r="96" spans="1:4" ht="12.75">
      <c r="A96" s="58" t="s">
        <v>95</v>
      </c>
      <c r="B96" s="1">
        <v>89</v>
      </c>
      <c r="C96" s="7">
        <v>0</v>
      </c>
      <c r="D96" s="7">
        <v>0</v>
      </c>
    </row>
    <row r="97" spans="1:4" ht="12.75">
      <c r="A97" s="58" t="s">
        <v>96</v>
      </c>
      <c r="B97" s="1">
        <v>90</v>
      </c>
      <c r="C97" s="7">
        <v>0</v>
      </c>
      <c r="D97" s="7">
        <v>0</v>
      </c>
    </row>
    <row r="98" spans="1:4" ht="12.75">
      <c r="A98" s="58" t="s">
        <v>97</v>
      </c>
      <c r="B98" s="1">
        <v>91</v>
      </c>
      <c r="C98" s="7">
        <v>0</v>
      </c>
      <c r="D98" s="7">
        <v>336307</v>
      </c>
    </row>
    <row r="99" spans="1:4" ht="12.75">
      <c r="A99" s="58" t="s">
        <v>98</v>
      </c>
      <c r="B99" s="1">
        <v>92</v>
      </c>
      <c r="C99" s="7">
        <v>0</v>
      </c>
      <c r="D99" s="7">
        <v>0</v>
      </c>
    </row>
    <row r="100" spans="1:4" ht="12.75">
      <c r="A100" s="45" t="s">
        <v>99</v>
      </c>
      <c r="B100" s="1">
        <v>93</v>
      </c>
      <c r="C100" s="16">
        <f>SUM(C101:C112)</f>
        <v>775540242</v>
      </c>
      <c r="D100" s="16">
        <f>SUM(D101:D112)</f>
        <v>782870682</v>
      </c>
    </row>
    <row r="101" spans="1:4" ht="12.75">
      <c r="A101" s="58" t="s">
        <v>90</v>
      </c>
      <c r="B101" s="1">
        <v>94</v>
      </c>
      <c r="C101" s="7">
        <v>13175194</v>
      </c>
      <c r="D101" s="7">
        <v>2838268</v>
      </c>
    </row>
    <row r="102" spans="1:4" ht="12.75">
      <c r="A102" s="58" t="s">
        <v>91</v>
      </c>
      <c r="B102" s="1">
        <v>95</v>
      </c>
      <c r="C102" s="7">
        <v>765000</v>
      </c>
      <c r="D102" s="7">
        <v>3288946</v>
      </c>
    </row>
    <row r="103" spans="1:4" ht="12.75">
      <c r="A103" s="58" t="s">
        <v>92</v>
      </c>
      <c r="B103" s="1">
        <v>96</v>
      </c>
      <c r="C103" s="7">
        <v>148028224</v>
      </c>
      <c r="D103" s="7">
        <v>123855918</v>
      </c>
    </row>
    <row r="104" spans="1:4" ht="12.75">
      <c r="A104" s="58" t="s">
        <v>93</v>
      </c>
      <c r="B104" s="1">
        <v>97</v>
      </c>
      <c r="C104" s="7">
        <v>180197510</v>
      </c>
      <c r="D104" s="7">
        <v>189831430</v>
      </c>
    </row>
    <row r="105" spans="1:4" ht="12.75">
      <c r="A105" s="58" t="s">
        <v>94</v>
      </c>
      <c r="B105" s="1">
        <v>98</v>
      </c>
      <c r="C105" s="7">
        <v>358020213</v>
      </c>
      <c r="D105" s="7">
        <v>338039119</v>
      </c>
    </row>
    <row r="106" spans="1:4" ht="12.75">
      <c r="A106" s="58" t="s">
        <v>95</v>
      </c>
      <c r="B106" s="1">
        <v>99</v>
      </c>
      <c r="C106" s="7">
        <v>0</v>
      </c>
      <c r="D106" s="7">
        <v>0</v>
      </c>
    </row>
    <row r="107" spans="1:4" ht="12.75">
      <c r="A107" s="58" t="s">
        <v>96</v>
      </c>
      <c r="B107" s="1">
        <v>100</v>
      </c>
      <c r="C107" s="7">
        <v>0</v>
      </c>
      <c r="D107" s="7">
        <v>0</v>
      </c>
    </row>
    <row r="108" spans="1:4" ht="12.75">
      <c r="A108" s="58" t="s">
        <v>100</v>
      </c>
      <c r="B108" s="1">
        <v>101</v>
      </c>
      <c r="C108" s="7">
        <v>28123735</v>
      </c>
      <c r="D108" s="7">
        <v>29256993</v>
      </c>
    </row>
    <row r="109" spans="1:4" ht="12.75">
      <c r="A109" s="58" t="s">
        <v>101</v>
      </c>
      <c r="B109" s="1">
        <v>102</v>
      </c>
      <c r="C109" s="7">
        <v>37826449</v>
      </c>
      <c r="D109" s="7">
        <v>35954701</v>
      </c>
    </row>
    <row r="110" spans="1:4" ht="12.75">
      <c r="A110" s="58" t="s">
        <v>102</v>
      </c>
      <c r="B110" s="1">
        <v>103</v>
      </c>
      <c r="C110" s="7">
        <v>0</v>
      </c>
      <c r="D110" s="7">
        <v>340247</v>
      </c>
    </row>
    <row r="111" spans="1:4" ht="12.75">
      <c r="A111" s="58" t="s">
        <v>103</v>
      </c>
      <c r="B111" s="1">
        <v>104</v>
      </c>
      <c r="C111" s="7">
        <v>0</v>
      </c>
      <c r="D111" s="7">
        <v>0</v>
      </c>
    </row>
    <row r="112" spans="1:4" ht="12.75">
      <c r="A112" s="58" t="s">
        <v>104</v>
      </c>
      <c r="B112" s="1">
        <v>105</v>
      </c>
      <c r="C112" s="7">
        <v>9403917</v>
      </c>
      <c r="D112" s="7">
        <v>59465060</v>
      </c>
    </row>
    <row r="113" spans="1:4" ht="12.75">
      <c r="A113" s="45" t="s">
        <v>105</v>
      </c>
      <c r="B113" s="1">
        <v>106</v>
      </c>
      <c r="C113" s="7">
        <v>66491263</v>
      </c>
      <c r="D113" s="7">
        <v>106006212</v>
      </c>
    </row>
    <row r="114" spans="1:4" ht="12.75">
      <c r="A114" s="45" t="s">
        <v>106</v>
      </c>
      <c r="B114" s="1">
        <v>107</v>
      </c>
      <c r="C114" s="16">
        <f>C69+C86+C90+C100+C113</f>
        <v>3296149979</v>
      </c>
      <c r="D114" s="16">
        <f>D69+D86+D90+D100+D113</f>
        <v>3371494254</v>
      </c>
    </row>
    <row r="115" spans="1:4" ht="12.75">
      <c r="A115" s="51" t="s">
        <v>107</v>
      </c>
      <c r="B115" s="2">
        <v>108</v>
      </c>
      <c r="C115" s="8">
        <v>2009430712</v>
      </c>
      <c r="D115" s="8">
        <v>2000862341</v>
      </c>
    </row>
    <row r="116" spans="1:4" ht="12.75">
      <c r="A116" s="52" t="s">
        <v>109</v>
      </c>
      <c r="B116" s="54"/>
      <c r="C116" s="54"/>
      <c r="D116" s="55"/>
    </row>
    <row r="117" spans="1:4" ht="12.75">
      <c r="A117" s="56" t="s">
        <v>110</v>
      </c>
      <c r="B117" s="18"/>
      <c r="C117" s="18"/>
      <c r="D117" s="57"/>
    </row>
    <row r="118" spans="1:4" ht="12.75">
      <c r="A118" s="58" t="s">
        <v>111</v>
      </c>
      <c r="B118" s="1">
        <v>109</v>
      </c>
      <c r="C118" s="7">
        <v>1579787621</v>
      </c>
      <c r="D118" s="7">
        <v>1603358334</v>
      </c>
    </row>
    <row r="119" spans="1:4" ht="12.75">
      <c r="A119" s="46" t="s">
        <v>112</v>
      </c>
      <c r="B119" s="4">
        <v>110</v>
      </c>
      <c r="C119" s="8">
        <v>214387740</v>
      </c>
      <c r="D119" s="8">
        <v>222622101</v>
      </c>
    </row>
    <row r="120" spans="1:4" ht="12.75">
      <c r="A120" s="47"/>
      <c r="B120" s="48"/>
      <c r="C120" s="48"/>
      <c r="D120" s="48"/>
    </row>
    <row r="121" spans="1:4" ht="12.75">
      <c r="A121" s="49"/>
      <c r="B121" s="50"/>
      <c r="C121" s="50"/>
      <c r="D121" s="50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86:D115 C79:D84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4">
      <selection activeCell="A80" sqref="A80"/>
    </sheetView>
  </sheetViews>
  <sheetFormatPr defaultColWidth="9.140625" defaultRowHeight="12.75"/>
  <cols>
    <col min="1" max="1" width="96.8515625" style="78" bestFit="1" customWidth="1"/>
    <col min="2" max="2" width="9.140625" style="15" customWidth="1"/>
    <col min="3" max="4" width="11.7109375" style="15" bestFit="1" customWidth="1"/>
    <col min="5" max="6" width="11.140625" style="15" bestFit="1" customWidth="1"/>
    <col min="7" max="16384" width="9.140625" style="15" customWidth="1"/>
  </cols>
  <sheetData>
    <row r="1" spans="1:6" ht="15.75">
      <c r="A1" s="62" t="s">
        <v>179</v>
      </c>
      <c r="B1" s="62"/>
      <c r="C1" s="62"/>
      <c r="D1" s="62"/>
      <c r="E1" s="62"/>
      <c r="F1" s="62"/>
    </row>
    <row r="2" spans="1:6" ht="12.75">
      <c r="A2" s="71" t="s">
        <v>178</v>
      </c>
      <c r="B2" s="71"/>
      <c r="C2" s="71"/>
      <c r="D2" s="71"/>
      <c r="E2" s="71"/>
      <c r="F2" s="71"/>
    </row>
    <row r="3" spans="1:6" ht="12.75">
      <c r="A3" s="76" t="s">
        <v>212</v>
      </c>
      <c r="B3" s="76"/>
      <c r="C3" s="76"/>
      <c r="D3" s="76"/>
      <c r="E3" s="76"/>
      <c r="F3" s="76"/>
    </row>
    <row r="4" spans="1:6" ht="22.5">
      <c r="A4" s="21" t="s">
        <v>9</v>
      </c>
      <c r="B4" s="21" t="s">
        <v>10</v>
      </c>
      <c r="C4" s="23" t="s">
        <v>11</v>
      </c>
      <c r="D4" s="23" t="s">
        <v>11</v>
      </c>
      <c r="E4" s="23" t="s">
        <v>12</v>
      </c>
      <c r="F4" s="23" t="s">
        <v>12</v>
      </c>
    </row>
    <row r="5" spans="1:6" ht="22.5">
      <c r="A5" s="21"/>
      <c r="B5" s="21"/>
      <c r="C5" s="23" t="s">
        <v>177</v>
      </c>
      <c r="D5" s="23" t="s">
        <v>176</v>
      </c>
      <c r="E5" s="23" t="s">
        <v>177</v>
      </c>
      <c r="F5" s="23" t="s">
        <v>176</v>
      </c>
    </row>
    <row r="6" spans="1:6" ht="12.75">
      <c r="A6" s="23">
        <v>1</v>
      </c>
      <c r="B6" s="26">
        <v>2</v>
      </c>
      <c r="C6" s="23">
        <v>3</v>
      </c>
      <c r="D6" s="23">
        <v>4</v>
      </c>
      <c r="E6" s="23">
        <v>5</v>
      </c>
      <c r="F6" s="23">
        <v>6</v>
      </c>
    </row>
    <row r="7" spans="1:6" ht="12.75">
      <c r="A7" s="56" t="s">
        <v>113</v>
      </c>
      <c r="B7" s="3">
        <v>111</v>
      </c>
      <c r="C7" s="80">
        <f>SUM(C8:C9)</f>
        <v>654634475</v>
      </c>
      <c r="D7" s="80">
        <f>SUM(D8:D9)</f>
        <v>654634475</v>
      </c>
      <c r="E7" s="80">
        <f>SUM(E8:E9)</f>
        <v>571408884</v>
      </c>
      <c r="F7" s="80">
        <f>SUM(F8:F9)</f>
        <v>571408884</v>
      </c>
    </row>
    <row r="8" spans="1:6" ht="12.75">
      <c r="A8" s="45" t="s">
        <v>114</v>
      </c>
      <c r="B8" s="1">
        <v>112</v>
      </c>
      <c r="C8" s="81">
        <v>639276672</v>
      </c>
      <c r="D8" s="81">
        <v>639276672</v>
      </c>
      <c r="E8" s="81">
        <v>556166869</v>
      </c>
      <c r="F8" s="81">
        <v>556166869</v>
      </c>
    </row>
    <row r="9" spans="1:6" ht="12.75">
      <c r="A9" s="45" t="s">
        <v>115</v>
      </c>
      <c r="B9" s="1">
        <v>113</v>
      </c>
      <c r="C9" s="81">
        <v>15357803</v>
      </c>
      <c r="D9" s="81">
        <v>15357803</v>
      </c>
      <c r="E9" s="81">
        <v>15242015</v>
      </c>
      <c r="F9" s="81">
        <v>15242015</v>
      </c>
    </row>
    <row r="10" spans="1:6" ht="12.75">
      <c r="A10" s="45" t="s">
        <v>116</v>
      </c>
      <c r="B10" s="1">
        <v>114</v>
      </c>
      <c r="C10" s="82">
        <f>C11+C12+C16+C20+C21+C22+C25+C26</f>
        <v>642547804</v>
      </c>
      <c r="D10" s="82">
        <f>D11+D12+D16+D20+D21+D22+D25+D26</f>
        <v>642547804</v>
      </c>
      <c r="E10" s="82">
        <f>E11+E12+E16+E20+E21+E22+E25+E26</f>
        <v>555163278</v>
      </c>
      <c r="F10" s="82">
        <f>F11+F12+F16+F20+F21+F22+F25+F26</f>
        <v>555163278</v>
      </c>
    </row>
    <row r="11" spans="1:6" ht="12.75">
      <c r="A11" s="45" t="s">
        <v>117</v>
      </c>
      <c r="B11" s="1">
        <v>115</v>
      </c>
      <c r="C11" s="81">
        <v>5791622</v>
      </c>
      <c r="D11" s="81">
        <v>5791622</v>
      </c>
      <c r="E11" s="81">
        <v>-31867607</v>
      </c>
      <c r="F11" s="81">
        <v>-31867607</v>
      </c>
    </row>
    <row r="12" spans="1:6" ht="12.75">
      <c r="A12" s="45" t="s">
        <v>118</v>
      </c>
      <c r="B12" s="1">
        <v>116</v>
      </c>
      <c r="C12" s="82">
        <f>SUM(C13:C15)</f>
        <v>418382562</v>
      </c>
      <c r="D12" s="82">
        <f>SUM(D13:D15)</f>
        <v>418382562</v>
      </c>
      <c r="E12" s="82">
        <f>SUM(E13:E15)</f>
        <v>374381499</v>
      </c>
      <c r="F12" s="82">
        <f>SUM(F13:F15)</f>
        <v>374381499</v>
      </c>
    </row>
    <row r="13" spans="1:6" ht="12.75">
      <c r="A13" s="58" t="s">
        <v>119</v>
      </c>
      <c r="B13" s="1">
        <v>117</v>
      </c>
      <c r="C13" s="81">
        <v>330165780</v>
      </c>
      <c r="D13" s="81">
        <v>330165780</v>
      </c>
      <c r="E13" s="81">
        <v>303825210</v>
      </c>
      <c r="F13" s="81">
        <v>303825210</v>
      </c>
    </row>
    <row r="14" spans="1:6" ht="12.75">
      <c r="A14" s="58" t="s">
        <v>120</v>
      </c>
      <c r="B14" s="1">
        <v>118</v>
      </c>
      <c r="C14" s="81">
        <v>17870385</v>
      </c>
      <c r="D14" s="81">
        <v>17870385</v>
      </c>
      <c r="E14" s="81">
        <v>20150656</v>
      </c>
      <c r="F14" s="81">
        <v>20150656</v>
      </c>
    </row>
    <row r="15" spans="1:6" ht="12.75">
      <c r="A15" s="58" t="s">
        <v>121</v>
      </c>
      <c r="B15" s="1">
        <v>119</v>
      </c>
      <c r="C15" s="81">
        <v>70346397</v>
      </c>
      <c r="D15" s="81">
        <v>70346397</v>
      </c>
      <c r="E15" s="81">
        <v>50405633</v>
      </c>
      <c r="F15" s="81">
        <v>50405633</v>
      </c>
    </row>
    <row r="16" spans="1:6" ht="12.75">
      <c r="A16" s="45" t="s">
        <v>122</v>
      </c>
      <c r="B16" s="1">
        <v>120</v>
      </c>
      <c r="C16" s="82">
        <f>SUM(C17:C19)</f>
        <v>117825318</v>
      </c>
      <c r="D16" s="82">
        <f>SUM(D17:D19)</f>
        <v>117825318</v>
      </c>
      <c r="E16" s="82">
        <f>SUM(E17:E19)</f>
        <v>116239240</v>
      </c>
      <c r="F16" s="82">
        <f>SUM(F17:F19)</f>
        <v>116239240</v>
      </c>
    </row>
    <row r="17" spans="1:6" ht="12.75">
      <c r="A17" s="58" t="s">
        <v>123</v>
      </c>
      <c r="B17" s="1">
        <v>121</v>
      </c>
      <c r="C17" s="81">
        <v>65751503</v>
      </c>
      <c r="D17" s="81">
        <v>65751503</v>
      </c>
      <c r="E17" s="81">
        <v>66534654</v>
      </c>
      <c r="F17" s="81">
        <v>66534654</v>
      </c>
    </row>
    <row r="18" spans="1:6" ht="12.75">
      <c r="A18" s="58" t="s">
        <v>124</v>
      </c>
      <c r="B18" s="1">
        <v>122</v>
      </c>
      <c r="C18" s="81">
        <v>37222633</v>
      </c>
      <c r="D18" s="81">
        <v>37222633</v>
      </c>
      <c r="E18" s="81">
        <v>34371267</v>
      </c>
      <c r="F18" s="81">
        <v>34371267</v>
      </c>
    </row>
    <row r="19" spans="1:6" ht="12.75">
      <c r="A19" s="58" t="s">
        <v>125</v>
      </c>
      <c r="B19" s="1">
        <v>123</v>
      </c>
      <c r="C19" s="81">
        <v>14851182</v>
      </c>
      <c r="D19" s="81">
        <v>14851182</v>
      </c>
      <c r="E19" s="81">
        <v>15333319</v>
      </c>
      <c r="F19" s="81">
        <v>15333319</v>
      </c>
    </row>
    <row r="20" spans="1:6" ht="12.75">
      <c r="A20" s="45" t="s">
        <v>126</v>
      </c>
      <c r="B20" s="1">
        <v>124</v>
      </c>
      <c r="C20" s="81">
        <v>19411654</v>
      </c>
      <c r="D20" s="81">
        <v>19411654</v>
      </c>
      <c r="E20" s="81">
        <v>18836543</v>
      </c>
      <c r="F20" s="81">
        <v>18836543</v>
      </c>
    </row>
    <row r="21" spans="1:6" ht="12.75">
      <c r="A21" s="45" t="s">
        <v>127</v>
      </c>
      <c r="B21" s="1">
        <v>125</v>
      </c>
      <c r="C21" s="81">
        <v>43626923</v>
      </c>
      <c r="D21" s="81">
        <v>43626923</v>
      </c>
      <c r="E21" s="81">
        <v>41262156</v>
      </c>
      <c r="F21" s="81">
        <v>41262156</v>
      </c>
    </row>
    <row r="22" spans="1:6" ht="12.75">
      <c r="A22" s="45" t="s">
        <v>128</v>
      </c>
      <c r="B22" s="1">
        <v>126</v>
      </c>
      <c r="C22" s="82">
        <f>SUM(C23:C24)</f>
        <v>2804566</v>
      </c>
      <c r="D22" s="82">
        <f>SUM(D23:D24)</f>
        <v>2804566</v>
      </c>
      <c r="E22" s="82">
        <f>SUM(E23:E24)</f>
        <v>1011300</v>
      </c>
      <c r="F22" s="82">
        <f>SUM(F23:F24)</f>
        <v>1011300</v>
      </c>
    </row>
    <row r="23" spans="1:6" ht="12.75">
      <c r="A23" s="58" t="s">
        <v>129</v>
      </c>
      <c r="B23" s="1">
        <v>127</v>
      </c>
      <c r="C23" s="81">
        <v>0</v>
      </c>
      <c r="D23" s="81">
        <v>0</v>
      </c>
      <c r="E23" s="81">
        <v>0</v>
      </c>
      <c r="F23" s="81">
        <v>0</v>
      </c>
    </row>
    <row r="24" spans="1:6" ht="12.75">
      <c r="A24" s="58" t="s">
        <v>130</v>
      </c>
      <c r="B24" s="1">
        <v>128</v>
      </c>
      <c r="C24" s="81">
        <v>2804566</v>
      </c>
      <c r="D24" s="81">
        <v>2804566</v>
      </c>
      <c r="E24" s="81">
        <v>1011300</v>
      </c>
      <c r="F24" s="81">
        <v>1011300</v>
      </c>
    </row>
    <row r="25" spans="1:6" ht="12.75">
      <c r="A25" s="45" t="s">
        <v>131</v>
      </c>
      <c r="B25" s="1">
        <v>129</v>
      </c>
      <c r="C25" s="81">
        <v>32601560</v>
      </c>
      <c r="D25" s="81">
        <v>32601560</v>
      </c>
      <c r="E25" s="81">
        <v>33859561</v>
      </c>
      <c r="F25" s="81">
        <v>33859561</v>
      </c>
    </row>
    <row r="26" spans="1:6" ht="12.75">
      <c r="A26" s="45" t="s">
        <v>132</v>
      </c>
      <c r="B26" s="1">
        <v>130</v>
      </c>
      <c r="C26" s="81">
        <v>2103599</v>
      </c>
      <c r="D26" s="81">
        <v>2103599</v>
      </c>
      <c r="E26" s="81">
        <v>1440586</v>
      </c>
      <c r="F26" s="81">
        <v>1440586</v>
      </c>
    </row>
    <row r="27" spans="1:6" ht="12.75">
      <c r="A27" s="45" t="s">
        <v>133</v>
      </c>
      <c r="B27" s="1">
        <v>131</v>
      </c>
      <c r="C27" s="82">
        <f>SUM(C28:C32)</f>
        <v>9409186</v>
      </c>
      <c r="D27" s="82">
        <f>SUM(D28:D32)</f>
        <v>9409186</v>
      </c>
      <c r="E27" s="82">
        <f>SUM(E28:E32)</f>
        <v>13865832</v>
      </c>
      <c r="F27" s="82">
        <f>SUM(F28:F32)</f>
        <v>13865832</v>
      </c>
    </row>
    <row r="28" spans="1:6" ht="12.75">
      <c r="A28" s="45" t="s">
        <v>134</v>
      </c>
      <c r="B28" s="1">
        <v>132</v>
      </c>
      <c r="C28" s="81">
        <v>401672</v>
      </c>
      <c r="D28" s="81">
        <v>401672</v>
      </c>
      <c r="E28" s="81">
        <v>543772</v>
      </c>
      <c r="F28" s="81">
        <v>543772</v>
      </c>
    </row>
    <row r="29" spans="1:6" ht="12.75">
      <c r="A29" s="45" t="s">
        <v>135</v>
      </c>
      <c r="B29" s="1">
        <v>133</v>
      </c>
      <c r="C29" s="81">
        <v>8732499</v>
      </c>
      <c r="D29" s="81">
        <v>8732499</v>
      </c>
      <c r="E29" s="81">
        <v>12781622</v>
      </c>
      <c r="F29" s="81">
        <v>12781622</v>
      </c>
    </row>
    <row r="30" spans="1:6" ht="12.75">
      <c r="A30" s="45" t="s">
        <v>136</v>
      </c>
      <c r="B30" s="1">
        <v>134</v>
      </c>
      <c r="C30" s="81">
        <v>0</v>
      </c>
      <c r="D30" s="81">
        <v>0</v>
      </c>
      <c r="E30" s="81">
        <v>0</v>
      </c>
      <c r="F30" s="81">
        <v>0</v>
      </c>
    </row>
    <row r="31" spans="1:6" ht="12.75">
      <c r="A31" s="45" t="s">
        <v>137</v>
      </c>
      <c r="B31" s="1">
        <v>135</v>
      </c>
      <c r="C31" s="81">
        <v>0</v>
      </c>
      <c r="D31" s="81">
        <v>0</v>
      </c>
      <c r="E31" s="81">
        <v>0</v>
      </c>
      <c r="F31" s="81">
        <v>0</v>
      </c>
    </row>
    <row r="32" spans="1:6" ht="12.75">
      <c r="A32" s="45" t="s">
        <v>138</v>
      </c>
      <c r="B32" s="1">
        <v>136</v>
      </c>
      <c r="C32" s="81">
        <v>275015</v>
      </c>
      <c r="D32" s="81">
        <v>275015</v>
      </c>
      <c r="E32" s="81">
        <v>540438</v>
      </c>
      <c r="F32" s="81">
        <v>540438</v>
      </c>
    </row>
    <row r="33" spans="1:6" ht="12.75">
      <c r="A33" s="45" t="s">
        <v>139</v>
      </c>
      <c r="B33" s="1">
        <v>137</v>
      </c>
      <c r="C33" s="82">
        <f>SUM(C34:C37)</f>
        <v>9595616</v>
      </c>
      <c r="D33" s="82">
        <f>SUM(D34:D37)</f>
        <v>9595616</v>
      </c>
      <c r="E33" s="82">
        <f>SUM(E34:E37)</f>
        <v>15846509</v>
      </c>
      <c r="F33" s="82">
        <f>SUM(F34:F37)</f>
        <v>15846509</v>
      </c>
    </row>
    <row r="34" spans="1:6" ht="12.75">
      <c r="A34" s="45" t="s">
        <v>140</v>
      </c>
      <c r="B34" s="1">
        <v>138</v>
      </c>
      <c r="C34" s="81">
        <v>591629</v>
      </c>
      <c r="D34" s="81">
        <v>591629</v>
      </c>
      <c r="E34" s="81">
        <v>550683</v>
      </c>
      <c r="F34" s="81">
        <v>550683</v>
      </c>
    </row>
    <row r="35" spans="1:6" ht="12.75">
      <c r="A35" s="45" t="s">
        <v>141</v>
      </c>
      <c r="B35" s="1">
        <v>139</v>
      </c>
      <c r="C35" s="81">
        <v>8974096</v>
      </c>
      <c r="D35" s="81">
        <v>8974096</v>
      </c>
      <c r="E35" s="81">
        <v>15274554</v>
      </c>
      <c r="F35" s="81">
        <v>15274554</v>
      </c>
    </row>
    <row r="36" spans="1:6" ht="12.75">
      <c r="A36" s="45" t="s">
        <v>142</v>
      </c>
      <c r="B36" s="1">
        <v>140</v>
      </c>
      <c r="C36" s="81">
        <v>0</v>
      </c>
      <c r="D36" s="81">
        <v>0</v>
      </c>
      <c r="E36" s="81"/>
      <c r="F36" s="81"/>
    </row>
    <row r="37" spans="1:6" ht="12.75">
      <c r="A37" s="45" t="s">
        <v>143</v>
      </c>
      <c r="B37" s="1">
        <v>141</v>
      </c>
      <c r="C37" s="81">
        <v>29891</v>
      </c>
      <c r="D37" s="81">
        <v>29891</v>
      </c>
      <c r="E37" s="81">
        <v>21272</v>
      </c>
      <c r="F37" s="81">
        <v>21272</v>
      </c>
    </row>
    <row r="38" spans="1:6" ht="12.75">
      <c r="A38" s="45" t="s">
        <v>144</v>
      </c>
      <c r="B38" s="1">
        <v>142</v>
      </c>
      <c r="C38" s="81">
        <v>14132203</v>
      </c>
      <c r="D38" s="81">
        <v>14132203</v>
      </c>
      <c r="E38" s="81">
        <v>19127483</v>
      </c>
      <c r="F38" s="81">
        <v>19127483</v>
      </c>
    </row>
    <row r="39" spans="1:6" ht="12.75">
      <c r="A39" s="45" t="s">
        <v>145</v>
      </c>
      <c r="B39" s="1">
        <v>143</v>
      </c>
      <c r="C39" s="81">
        <v>0</v>
      </c>
      <c r="D39" s="81">
        <v>0</v>
      </c>
      <c r="E39" s="81">
        <v>0</v>
      </c>
      <c r="F39" s="81">
        <v>0</v>
      </c>
    </row>
    <row r="40" spans="1:6" ht="12.75">
      <c r="A40" s="45" t="s">
        <v>146</v>
      </c>
      <c r="B40" s="1">
        <v>144</v>
      </c>
      <c r="C40" s="81">
        <v>0</v>
      </c>
      <c r="D40" s="81">
        <v>0</v>
      </c>
      <c r="E40" s="81">
        <v>0</v>
      </c>
      <c r="F40" s="81">
        <v>0</v>
      </c>
    </row>
    <row r="41" spans="1:6" ht="12.75">
      <c r="A41" s="45" t="s">
        <v>147</v>
      </c>
      <c r="B41" s="1">
        <v>145</v>
      </c>
      <c r="C41" s="81">
        <v>0</v>
      </c>
      <c r="D41" s="81">
        <v>0</v>
      </c>
      <c r="E41" s="81">
        <v>0</v>
      </c>
      <c r="F41" s="81">
        <v>0</v>
      </c>
    </row>
    <row r="42" spans="1:6" ht="12.75">
      <c r="A42" s="45" t="s">
        <v>148</v>
      </c>
      <c r="B42" s="1">
        <v>146</v>
      </c>
      <c r="C42" s="82">
        <f>C7+C27+C38+C40</f>
        <v>678175864</v>
      </c>
      <c r="D42" s="82">
        <f>D7+D27+D38+D40</f>
        <v>678175864</v>
      </c>
      <c r="E42" s="82">
        <f>E7+E27+E38+E40</f>
        <v>604402199</v>
      </c>
      <c r="F42" s="82">
        <f>F7+F27+F38+F40</f>
        <v>604402199</v>
      </c>
    </row>
    <row r="43" spans="1:6" ht="12.75">
      <c r="A43" s="45" t="s">
        <v>149</v>
      </c>
      <c r="B43" s="1">
        <v>147</v>
      </c>
      <c r="C43" s="82">
        <f>C10+C33+C39+C41</f>
        <v>652143420</v>
      </c>
      <c r="D43" s="82">
        <f>D10+D33+D39+D41</f>
        <v>652143420</v>
      </c>
      <c r="E43" s="82">
        <f>E10+E33+E39+E41</f>
        <v>571009787</v>
      </c>
      <c r="F43" s="82">
        <f>F10+F33+F39+F41</f>
        <v>571009787</v>
      </c>
    </row>
    <row r="44" spans="1:6" ht="12.75">
      <c r="A44" s="45" t="s">
        <v>150</v>
      </c>
      <c r="B44" s="1">
        <v>148</v>
      </c>
      <c r="C44" s="82">
        <f>C42-C43</f>
        <v>26032444</v>
      </c>
      <c r="D44" s="82">
        <f>D42-D43</f>
        <v>26032444</v>
      </c>
      <c r="E44" s="82">
        <f>E42-E43</f>
        <v>33392412</v>
      </c>
      <c r="F44" s="82">
        <f>F42-F43</f>
        <v>33392412</v>
      </c>
    </row>
    <row r="45" spans="1:6" ht="12.75">
      <c r="A45" s="58" t="s">
        <v>151</v>
      </c>
      <c r="B45" s="1">
        <v>149</v>
      </c>
      <c r="C45" s="82">
        <f>IF(C42&gt;C43,C42-C43,0)</f>
        <v>26032444</v>
      </c>
      <c r="D45" s="82">
        <f>IF(D42&gt;D43,D42-D43,0)</f>
        <v>26032444</v>
      </c>
      <c r="E45" s="82">
        <f>IF(E42&gt;E43,E42-E43,0)</f>
        <v>33392412</v>
      </c>
      <c r="F45" s="82">
        <f>IF(F42&gt;F43,F42-F43,0)</f>
        <v>33392412</v>
      </c>
    </row>
    <row r="46" spans="1:6" ht="12.75">
      <c r="A46" s="58" t="s">
        <v>152</v>
      </c>
      <c r="B46" s="1">
        <v>150</v>
      </c>
      <c r="C46" s="82">
        <f>IF(C43&gt;C42,C43-C42,0)</f>
        <v>0</v>
      </c>
      <c r="D46" s="82">
        <f>IF(D43&gt;D42,D43-D42,0)</f>
        <v>0</v>
      </c>
      <c r="E46" s="82">
        <f>IF(E43&gt;E42,E43-E42,0)</f>
        <v>0</v>
      </c>
      <c r="F46" s="82">
        <f>IF(F43&gt;F42,F43-F42,0)</f>
        <v>0</v>
      </c>
    </row>
    <row r="47" spans="1:6" ht="12.75">
      <c r="A47" s="45" t="s">
        <v>153</v>
      </c>
      <c r="B47" s="1">
        <v>151</v>
      </c>
      <c r="C47" s="81">
        <v>4463878</v>
      </c>
      <c r="D47" s="81">
        <v>4463878</v>
      </c>
      <c r="E47" s="81">
        <v>4633876</v>
      </c>
      <c r="F47" s="81">
        <v>4633876</v>
      </c>
    </row>
    <row r="48" spans="1:6" ht="12.75">
      <c r="A48" s="45" t="s">
        <v>154</v>
      </c>
      <c r="B48" s="1">
        <v>152</v>
      </c>
      <c r="C48" s="82">
        <f>C44-C47</f>
        <v>21568566</v>
      </c>
      <c r="D48" s="82">
        <f>D44-D47</f>
        <v>21568566</v>
      </c>
      <c r="E48" s="82">
        <f>E44-E47</f>
        <v>28758536</v>
      </c>
      <c r="F48" s="82">
        <f>F44-F47</f>
        <v>28758536</v>
      </c>
    </row>
    <row r="49" spans="1:6" ht="12.75">
      <c r="A49" s="58" t="s">
        <v>155</v>
      </c>
      <c r="B49" s="1">
        <v>153</v>
      </c>
      <c r="C49" s="82">
        <f>IF(C48&gt;0,C48,0)</f>
        <v>21568566</v>
      </c>
      <c r="D49" s="82">
        <f>IF(D48&gt;0,D48,0)</f>
        <v>21568566</v>
      </c>
      <c r="E49" s="82">
        <f>IF(E48&gt;0,E48,0)</f>
        <v>28758536</v>
      </c>
      <c r="F49" s="82">
        <f>IF(F48&gt;0,F48,0)</f>
        <v>28758536</v>
      </c>
    </row>
    <row r="50" spans="1:6" ht="12.75">
      <c r="A50" s="79" t="s">
        <v>156</v>
      </c>
      <c r="B50" s="2">
        <v>154</v>
      </c>
      <c r="C50" s="83">
        <f>IF(C48&lt;0,-C48,0)</f>
        <v>0</v>
      </c>
      <c r="D50" s="83">
        <f>IF(D48&lt;0,-D48,0)</f>
        <v>0</v>
      </c>
      <c r="E50" s="83">
        <f>IF(E48&lt;0,-E48,0)</f>
        <v>0</v>
      </c>
      <c r="F50" s="83">
        <f>IF(F48&lt;0,-F48,0)</f>
        <v>0</v>
      </c>
    </row>
    <row r="51" spans="1:6" ht="12.75">
      <c r="A51" s="52" t="s">
        <v>157</v>
      </c>
      <c r="B51" s="53"/>
      <c r="C51" s="53"/>
      <c r="D51" s="53"/>
      <c r="E51" s="53"/>
      <c r="F51" s="53"/>
    </row>
    <row r="52" spans="1:6" ht="12.75">
      <c r="A52" s="56" t="s">
        <v>158</v>
      </c>
      <c r="B52" s="18"/>
      <c r="C52" s="18"/>
      <c r="D52" s="18"/>
      <c r="E52" s="18"/>
      <c r="F52" s="25"/>
    </row>
    <row r="53" spans="1:6" ht="12.75">
      <c r="A53" s="45" t="s">
        <v>159</v>
      </c>
      <c r="B53" s="1">
        <v>155</v>
      </c>
      <c r="C53" s="81">
        <v>16682614</v>
      </c>
      <c r="D53" s="81">
        <v>16682614</v>
      </c>
      <c r="E53" s="81">
        <v>22707066</v>
      </c>
      <c r="F53" s="81">
        <v>22707066</v>
      </c>
    </row>
    <row r="54" spans="1:6" ht="12.75">
      <c r="A54" s="45" t="s">
        <v>160</v>
      </c>
      <c r="B54" s="1">
        <v>156</v>
      </c>
      <c r="C54" s="84">
        <v>4885952</v>
      </c>
      <c r="D54" s="84">
        <v>4885952</v>
      </c>
      <c r="E54" s="84">
        <v>6051470</v>
      </c>
      <c r="F54" s="84">
        <v>6051470</v>
      </c>
    </row>
    <row r="55" spans="1:6" ht="12.75">
      <c r="A55" s="52" t="s">
        <v>161</v>
      </c>
      <c r="B55" s="53"/>
      <c r="C55" s="53"/>
      <c r="D55" s="53"/>
      <c r="E55" s="53"/>
      <c r="F55" s="53"/>
    </row>
    <row r="56" spans="1:6" ht="12.75">
      <c r="A56" s="56" t="s">
        <v>162</v>
      </c>
      <c r="B56" s="9">
        <v>157</v>
      </c>
      <c r="C56" s="85">
        <v>0</v>
      </c>
      <c r="D56" s="85">
        <v>0</v>
      </c>
      <c r="E56" s="85">
        <v>0</v>
      </c>
      <c r="F56" s="85">
        <v>0</v>
      </c>
    </row>
    <row r="57" spans="1:6" ht="12.75">
      <c r="A57" s="45" t="s">
        <v>163</v>
      </c>
      <c r="B57" s="1">
        <v>158</v>
      </c>
      <c r="C57" s="82">
        <f>SUM(C58:C64)</f>
        <v>83574</v>
      </c>
      <c r="D57" s="82">
        <f>SUM(D58:D64)</f>
        <v>83574</v>
      </c>
      <c r="E57" s="82">
        <f>SUM(E58:E64)</f>
        <v>-115916</v>
      </c>
      <c r="F57" s="82">
        <f>SUM(F58:F64)</f>
        <v>-115916</v>
      </c>
    </row>
    <row r="58" spans="1:6" ht="12.75">
      <c r="A58" s="45" t="s">
        <v>164</v>
      </c>
      <c r="B58" s="1">
        <v>159</v>
      </c>
      <c r="C58" s="81">
        <v>83574</v>
      </c>
      <c r="D58" s="81">
        <v>83574</v>
      </c>
      <c r="E58" s="81">
        <v>-115916</v>
      </c>
      <c r="F58" s="81">
        <v>-115916</v>
      </c>
    </row>
    <row r="59" spans="1:6" ht="12.75">
      <c r="A59" s="45" t="s">
        <v>165</v>
      </c>
      <c r="B59" s="1">
        <v>160</v>
      </c>
      <c r="C59" s="81">
        <v>0</v>
      </c>
      <c r="D59" s="81">
        <v>0</v>
      </c>
      <c r="E59" s="81">
        <v>0</v>
      </c>
      <c r="F59" s="81">
        <v>0</v>
      </c>
    </row>
    <row r="60" spans="1:6" ht="12.75">
      <c r="A60" s="45" t="s">
        <v>166</v>
      </c>
      <c r="B60" s="1">
        <v>161</v>
      </c>
      <c r="C60" s="81">
        <v>0</v>
      </c>
      <c r="D60" s="81">
        <v>0</v>
      </c>
      <c r="E60" s="81">
        <v>0</v>
      </c>
      <c r="F60" s="81">
        <v>0</v>
      </c>
    </row>
    <row r="61" spans="1:6" ht="12.75">
      <c r="A61" s="45" t="s">
        <v>167</v>
      </c>
      <c r="B61" s="1">
        <v>162</v>
      </c>
      <c r="C61" s="81">
        <v>0</v>
      </c>
      <c r="D61" s="81">
        <v>0</v>
      </c>
      <c r="E61" s="81">
        <v>0</v>
      </c>
      <c r="F61" s="81">
        <v>0</v>
      </c>
    </row>
    <row r="62" spans="1:6" ht="12.75">
      <c r="A62" s="45" t="s">
        <v>168</v>
      </c>
      <c r="B62" s="1">
        <v>163</v>
      </c>
      <c r="C62" s="81">
        <v>0</v>
      </c>
      <c r="D62" s="81">
        <v>0</v>
      </c>
      <c r="E62" s="81">
        <v>0</v>
      </c>
      <c r="F62" s="81">
        <v>0</v>
      </c>
    </row>
    <row r="63" spans="1:6" ht="12.75">
      <c r="A63" s="45" t="s">
        <v>169</v>
      </c>
      <c r="B63" s="1">
        <v>164</v>
      </c>
      <c r="C63" s="81">
        <v>0</v>
      </c>
      <c r="D63" s="81">
        <v>0</v>
      </c>
      <c r="E63" s="81">
        <v>0</v>
      </c>
      <c r="F63" s="81">
        <v>0</v>
      </c>
    </row>
    <row r="64" spans="1:6" ht="12.75">
      <c r="A64" s="45" t="s">
        <v>170</v>
      </c>
      <c r="B64" s="1">
        <v>165</v>
      </c>
      <c r="C64" s="81">
        <v>0</v>
      </c>
      <c r="D64" s="81">
        <v>0</v>
      </c>
      <c r="E64" s="81">
        <v>0</v>
      </c>
      <c r="F64" s="81">
        <v>0</v>
      </c>
    </row>
    <row r="65" spans="1:6" ht="12.75">
      <c r="A65" s="45" t="s">
        <v>171</v>
      </c>
      <c r="B65" s="1">
        <v>166</v>
      </c>
      <c r="C65" s="81">
        <v>0</v>
      </c>
      <c r="D65" s="81">
        <v>0</v>
      </c>
      <c r="E65" s="81">
        <v>0</v>
      </c>
      <c r="F65" s="81">
        <v>0</v>
      </c>
    </row>
    <row r="66" spans="1:6" ht="12.75">
      <c r="A66" s="45" t="s">
        <v>172</v>
      </c>
      <c r="B66" s="1">
        <v>167</v>
      </c>
      <c r="C66" s="82">
        <f>C57-C65</f>
        <v>83574</v>
      </c>
      <c r="D66" s="82">
        <f>D57-D65</f>
        <v>83574</v>
      </c>
      <c r="E66" s="82">
        <f>E57-E65</f>
        <v>-115916</v>
      </c>
      <c r="F66" s="82">
        <f>F57-F65</f>
        <v>-115916</v>
      </c>
    </row>
    <row r="67" spans="1:6" ht="12.75">
      <c r="A67" s="45" t="s">
        <v>173</v>
      </c>
      <c r="B67" s="1">
        <v>168</v>
      </c>
      <c r="C67" s="83">
        <f>C56+C66</f>
        <v>83574</v>
      </c>
      <c r="D67" s="83">
        <f>D56+D66</f>
        <v>83574</v>
      </c>
      <c r="E67" s="83">
        <f>E56+E66</f>
        <v>-115916</v>
      </c>
      <c r="F67" s="83">
        <f>F56+F66</f>
        <v>-115916</v>
      </c>
    </row>
    <row r="68" spans="1:6" ht="12.75">
      <c r="A68" s="72" t="s">
        <v>174</v>
      </c>
      <c r="B68" s="73"/>
      <c r="C68" s="73"/>
      <c r="D68" s="73"/>
      <c r="E68" s="73"/>
      <c r="F68" s="73"/>
    </row>
    <row r="69" spans="1:6" ht="12.75">
      <c r="A69" s="74" t="s">
        <v>175</v>
      </c>
      <c r="B69" s="75"/>
      <c r="C69" s="75"/>
      <c r="D69" s="75"/>
      <c r="E69" s="75"/>
      <c r="F69" s="75"/>
    </row>
    <row r="70" spans="1:6" ht="12.75">
      <c r="A70" s="45" t="s">
        <v>159</v>
      </c>
      <c r="B70" s="1">
        <v>169</v>
      </c>
      <c r="C70" s="81">
        <v>16691431</v>
      </c>
      <c r="D70" s="81">
        <v>16691431</v>
      </c>
      <c r="E70" s="81">
        <v>22699288</v>
      </c>
      <c r="F70" s="81">
        <v>22699288</v>
      </c>
    </row>
    <row r="71" spans="1:6" ht="12.75">
      <c r="A71" s="59" t="s">
        <v>160</v>
      </c>
      <c r="B71" s="4">
        <v>170</v>
      </c>
      <c r="C71" s="84">
        <v>4960709</v>
      </c>
      <c r="D71" s="84">
        <v>4960709</v>
      </c>
      <c r="E71" s="84">
        <v>5943332</v>
      </c>
      <c r="F71" s="84">
        <v>5943332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53:F54 D58:E58 C47:F47 C56:C67 D59:F67 D56:E56 D57:F57 C70:E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E42:F46 C12:D46 E34:E41 C48:F50 E12:F33 F34:F3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6" width="9.140625" style="15" customWidth="1"/>
    <col min="7" max="7" width="6.7109375" style="15" customWidth="1"/>
    <col min="8" max="8" width="4.57421875" style="15" customWidth="1"/>
    <col min="9" max="9" width="7.8515625" style="15" customWidth="1"/>
    <col min="10" max="10" width="10.140625" style="15" customWidth="1"/>
    <col min="11" max="11" width="10.57421875" style="15" customWidth="1"/>
    <col min="12" max="16384" width="9.140625" style="15" customWidth="1"/>
  </cols>
  <sheetData>
    <row r="1" spans="1:11" ht="12.75" customHeight="1">
      <c r="A1" s="222" t="s">
        <v>262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263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24" t="s">
        <v>307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4">
      <c r="A4" s="225" t="s">
        <v>264</v>
      </c>
      <c r="B4" s="225"/>
      <c r="C4" s="225"/>
      <c r="D4" s="225"/>
      <c r="E4" s="225"/>
      <c r="F4" s="225"/>
      <c r="G4" s="225"/>
      <c r="H4" s="225"/>
      <c r="I4" s="29" t="s">
        <v>265</v>
      </c>
      <c r="J4" s="30" t="s">
        <v>11</v>
      </c>
      <c r="K4" s="30" t="s">
        <v>12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142">
        <v>2</v>
      </c>
      <c r="J5" s="143" t="s">
        <v>2</v>
      </c>
      <c r="K5" s="143" t="s">
        <v>3</v>
      </c>
    </row>
    <row r="6" spans="1:11" ht="12.75" customHeight="1">
      <c r="A6" s="218" t="s">
        <v>266</v>
      </c>
      <c r="B6" s="219"/>
      <c r="C6" s="219"/>
      <c r="D6" s="219"/>
      <c r="E6" s="219"/>
      <c r="F6" s="219"/>
      <c r="G6" s="219"/>
      <c r="H6" s="219"/>
      <c r="I6" s="220"/>
      <c r="J6" s="220"/>
      <c r="K6" s="221"/>
    </row>
    <row r="7" spans="1:11" ht="12.75" customHeight="1">
      <c r="A7" s="214" t="s">
        <v>267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681338245</v>
      </c>
      <c r="K7" s="7">
        <v>632315420</v>
      </c>
    </row>
    <row r="8" spans="1:11" ht="12.75" customHeight="1">
      <c r="A8" s="214" t="s">
        <v>268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0</v>
      </c>
      <c r="K8" s="7">
        <v>0</v>
      </c>
    </row>
    <row r="9" spans="1:11" ht="12.75" customHeight="1">
      <c r="A9" s="214" t="s">
        <v>269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0</v>
      </c>
      <c r="K9" s="7">
        <v>0</v>
      </c>
    </row>
    <row r="10" spans="1:11" ht="12.75" customHeight="1">
      <c r="A10" s="214" t="s">
        <v>270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38051903</v>
      </c>
      <c r="K10" s="7">
        <v>30791224</v>
      </c>
    </row>
    <row r="11" spans="1:11" ht="12.75" customHeight="1">
      <c r="A11" s="214" t="s">
        <v>271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18801371</v>
      </c>
      <c r="K11" s="7">
        <v>16026546</v>
      </c>
    </row>
    <row r="12" spans="1:11" ht="12.75" customHeight="1">
      <c r="A12" s="216" t="s">
        <v>272</v>
      </c>
      <c r="B12" s="217"/>
      <c r="C12" s="217"/>
      <c r="D12" s="217"/>
      <c r="E12" s="217"/>
      <c r="F12" s="217"/>
      <c r="G12" s="217"/>
      <c r="H12" s="217"/>
      <c r="I12" s="1">
        <v>6</v>
      </c>
      <c r="J12" s="27">
        <f>SUM(J7:J11)</f>
        <v>738191519</v>
      </c>
      <c r="K12" s="16">
        <f>SUM(K7:K11)</f>
        <v>679133190</v>
      </c>
    </row>
    <row r="13" spans="1:11" ht="12.75" customHeight="1">
      <c r="A13" s="214" t="s">
        <v>273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>
        <v>460320957</v>
      </c>
      <c r="K13" s="7">
        <v>442895220</v>
      </c>
    </row>
    <row r="14" spans="1:11" ht="12.75" customHeight="1">
      <c r="A14" s="214" t="s">
        <v>274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134960373</v>
      </c>
      <c r="K14" s="7">
        <v>128320150</v>
      </c>
    </row>
    <row r="15" spans="1:11" ht="12.75" customHeight="1">
      <c r="A15" s="214" t="s">
        <v>275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0</v>
      </c>
      <c r="K15" s="7">
        <v>0</v>
      </c>
    </row>
    <row r="16" spans="1:11" ht="12.75" customHeight="1">
      <c r="A16" s="214" t="s">
        <v>276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3678321</v>
      </c>
      <c r="K16" s="7">
        <v>2628131</v>
      </c>
    </row>
    <row r="17" spans="1:11" ht="12.75" customHeight="1">
      <c r="A17" s="214" t="s">
        <v>277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51538193</v>
      </c>
      <c r="K17" s="7">
        <v>35796597</v>
      </c>
    </row>
    <row r="18" spans="1:11" ht="12.75" customHeight="1">
      <c r="A18" s="214" t="s">
        <v>278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>
        <v>28425167</v>
      </c>
      <c r="K18" s="7">
        <v>30444565</v>
      </c>
    </row>
    <row r="19" spans="1:11" ht="12.75" customHeight="1">
      <c r="A19" s="216" t="s">
        <v>279</v>
      </c>
      <c r="B19" s="217"/>
      <c r="C19" s="217"/>
      <c r="D19" s="217"/>
      <c r="E19" s="217"/>
      <c r="F19" s="217"/>
      <c r="G19" s="217"/>
      <c r="H19" s="217"/>
      <c r="I19" s="1">
        <v>13</v>
      </c>
      <c r="J19" s="27">
        <f>SUM(J13:J18)</f>
        <v>678923011</v>
      </c>
      <c r="K19" s="16">
        <f>SUM(K13:K18)</f>
        <v>640084663</v>
      </c>
    </row>
    <row r="20" spans="1:11" ht="12.75" customHeight="1">
      <c r="A20" s="216" t="s">
        <v>280</v>
      </c>
      <c r="B20" s="217"/>
      <c r="C20" s="217"/>
      <c r="D20" s="217"/>
      <c r="E20" s="217"/>
      <c r="F20" s="217"/>
      <c r="G20" s="217"/>
      <c r="H20" s="217"/>
      <c r="I20" s="1">
        <v>14</v>
      </c>
      <c r="J20" s="27">
        <f>IF(J12&gt;J19,J12-J19,0)</f>
        <v>59268508</v>
      </c>
      <c r="K20" s="16">
        <f>IF(K12&gt;K19,K12-K19,0)</f>
        <v>39048527</v>
      </c>
    </row>
    <row r="21" spans="1:11" ht="12.75" customHeight="1">
      <c r="A21" s="216" t="s">
        <v>281</v>
      </c>
      <c r="B21" s="217"/>
      <c r="C21" s="217"/>
      <c r="D21" s="217"/>
      <c r="E21" s="217"/>
      <c r="F21" s="217"/>
      <c r="G21" s="217"/>
      <c r="H21" s="217"/>
      <c r="I21" s="1">
        <v>15</v>
      </c>
      <c r="J21" s="27">
        <f>IF(J19&gt;J12,J19-J12,0)</f>
        <v>0</v>
      </c>
      <c r="K21" s="16">
        <f>IF(K19&gt;K12,K19-K12,0)</f>
        <v>0</v>
      </c>
    </row>
    <row r="22" spans="1:11" ht="12.75" customHeight="1">
      <c r="A22" s="218" t="s">
        <v>180</v>
      </c>
      <c r="B22" s="219"/>
      <c r="C22" s="219"/>
      <c r="D22" s="219"/>
      <c r="E22" s="219"/>
      <c r="F22" s="219"/>
      <c r="G22" s="219"/>
      <c r="H22" s="219"/>
      <c r="I22" s="220"/>
      <c r="J22" s="220"/>
      <c r="K22" s="221"/>
    </row>
    <row r="23" spans="1:11" ht="12.75" customHeight="1">
      <c r="A23" s="214" t="s">
        <v>282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>
        <v>1003079</v>
      </c>
      <c r="K23" s="7">
        <v>764794</v>
      </c>
    </row>
    <row r="24" spans="1:11" ht="12.75" customHeight="1">
      <c r="A24" s="214" t="s">
        <v>283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0</v>
      </c>
      <c r="K24" s="7">
        <v>7074</v>
      </c>
    </row>
    <row r="25" spans="1:11" ht="12.75" customHeight="1">
      <c r="A25" s="214" t="s">
        <v>284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0</v>
      </c>
      <c r="K25" s="7">
        <v>0</v>
      </c>
    </row>
    <row r="26" spans="1:11" ht="12.75" customHeight="1">
      <c r="A26" s="214" t="s">
        <v>285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63505955</v>
      </c>
      <c r="K26" s="7">
        <v>75056851</v>
      </c>
    </row>
    <row r="27" spans="1:11" ht="12.75" customHeight="1">
      <c r="A27" s="214" t="s">
        <v>286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>
        <v>0</v>
      </c>
      <c r="K27" s="7">
        <v>0</v>
      </c>
    </row>
    <row r="28" spans="1:11" ht="12.75" customHeight="1">
      <c r="A28" s="216" t="s">
        <v>287</v>
      </c>
      <c r="B28" s="217"/>
      <c r="C28" s="217"/>
      <c r="D28" s="217"/>
      <c r="E28" s="217"/>
      <c r="F28" s="217"/>
      <c r="G28" s="217"/>
      <c r="H28" s="217"/>
      <c r="I28" s="1">
        <v>21</v>
      </c>
      <c r="J28" s="27">
        <f>SUM(J23:J27)</f>
        <v>64509034</v>
      </c>
      <c r="K28" s="16">
        <f>SUM(K23:K27)</f>
        <v>75828719</v>
      </c>
    </row>
    <row r="29" spans="1:11" ht="12.75" customHeight="1">
      <c r="A29" s="214" t="s">
        <v>288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11798495</v>
      </c>
      <c r="K29" s="7">
        <v>14663934</v>
      </c>
    </row>
    <row r="30" spans="1:11" ht="12.75" customHeight="1">
      <c r="A30" s="214" t="s">
        <v>289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0</v>
      </c>
      <c r="K30" s="7">
        <v>49399</v>
      </c>
    </row>
    <row r="31" spans="1:11" ht="12.75" customHeight="1">
      <c r="A31" s="214" t="s">
        <v>181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>
        <v>0</v>
      </c>
      <c r="K31" s="7">
        <v>0</v>
      </c>
    </row>
    <row r="32" spans="1:11" ht="12.75" customHeight="1">
      <c r="A32" s="216" t="s">
        <v>290</v>
      </c>
      <c r="B32" s="217"/>
      <c r="C32" s="217"/>
      <c r="D32" s="217"/>
      <c r="E32" s="217"/>
      <c r="F32" s="217"/>
      <c r="G32" s="217"/>
      <c r="H32" s="217"/>
      <c r="I32" s="1">
        <v>25</v>
      </c>
      <c r="J32" s="27">
        <f>SUM(J29:J31)</f>
        <v>11798495</v>
      </c>
      <c r="K32" s="16">
        <f>SUM(K29:K31)</f>
        <v>14713333</v>
      </c>
    </row>
    <row r="33" spans="1:11" ht="12.75" customHeight="1">
      <c r="A33" s="216" t="s">
        <v>291</v>
      </c>
      <c r="B33" s="217"/>
      <c r="C33" s="217"/>
      <c r="D33" s="217"/>
      <c r="E33" s="217"/>
      <c r="F33" s="217"/>
      <c r="G33" s="217"/>
      <c r="H33" s="217"/>
      <c r="I33" s="1">
        <v>26</v>
      </c>
      <c r="J33" s="27">
        <f>IF(J28&gt;J32,J28-J32,0)</f>
        <v>52710539</v>
      </c>
      <c r="K33" s="16">
        <f>IF(K28&gt;K32,K28-K32,0)</f>
        <v>61115386</v>
      </c>
    </row>
    <row r="34" spans="1:11" ht="12.75" customHeight="1">
      <c r="A34" s="216" t="s">
        <v>292</v>
      </c>
      <c r="B34" s="217"/>
      <c r="C34" s="217"/>
      <c r="D34" s="217"/>
      <c r="E34" s="217"/>
      <c r="F34" s="217"/>
      <c r="G34" s="217"/>
      <c r="H34" s="217"/>
      <c r="I34" s="1">
        <v>27</v>
      </c>
      <c r="J34" s="27">
        <f>IF(J32&gt;J28,J32-J28,0)</f>
        <v>0</v>
      </c>
      <c r="K34" s="16">
        <f>IF(K32&gt;K28,K32-K28,0)</f>
        <v>0</v>
      </c>
    </row>
    <row r="35" spans="1:11" ht="12.75" customHeight="1">
      <c r="A35" s="218" t="s">
        <v>182</v>
      </c>
      <c r="B35" s="219"/>
      <c r="C35" s="219"/>
      <c r="D35" s="219"/>
      <c r="E35" s="219"/>
      <c r="F35" s="219"/>
      <c r="G35" s="219"/>
      <c r="H35" s="219"/>
      <c r="I35" s="220"/>
      <c r="J35" s="220"/>
      <c r="K35" s="221"/>
    </row>
    <row r="36" spans="1:11" ht="12.75" customHeight="1">
      <c r="A36" s="214" t="s">
        <v>293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0</v>
      </c>
      <c r="K36" s="7">
        <v>0</v>
      </c>
    </row>
    <row r="37" spans="1:11" ht="12.75" customHeight="1">
      <c r="A37" s="214" t="s">
        <v>294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4524842</v>
      </c>
      <c r="K37" s="7">
        <v>1512300</v>
      </c>
    </row>
    <row r="38" spans="1:11" ht="12.75" customHeight="1">
      <c r="A38" s="214" t="s">
        <v>295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>
        <v>75483021</v>
      </c>
      <c r="K38" s="7">
        <v>5938190</v>
      </c>
    </row>
    <row r="39" spans="1:11" ht="12.75" customHeight="1">
      <c r="A39" s="216" t="s">
        <v>296</v>
      </c>
      <c r="B39" s="217"/>
      <c r="C39" s="217"/>
      <c r="D39" s="217"/>
      <c r="E39" s="217"/>
      <c r="F39" s="217"/>
      <c r="G39" s="217"/>
      <c r="H39" s="217"/>
      <c r="I39" s="1">
        <v>31</v>
      </c>
      <c r="J39" s="27">
        <f>SUM(J36:J38)</f>
        <v>80007863</v>
      </c>
      <c r="K39" s="16">
        <f>SUM(K36:K38)</f>
        <v>7450490</v>
      </c>
    </row>
    <row r="40" spans="1:11" ht="12.75" customHeight="1">
      <c r="A40" s="214" t="s">
        <v>297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43949123</v>
      </c>
      <c r="K40" s="7">
        <v>22793711</v>
      </c>
    </row>
    <row r="41" spans="1:11" ht="12.75" customHeight="1">
      <c r="A41" s="214" t="s">
        <v>183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0</v>
      </c>
      <c r="K41" s="7">
        <v>230374</v>
      </c>
    </row>
    <row r="42" spans="1:11" ht="12.75" customHeight="1">
      <c r="A42" s="214" t="s">
        <v>298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0</v>
      </c>
      <c r="K42" s="7">
        <v>0</v>
      </c>
    </row>
    <row r="43" spans="1:11" ht="12.75" customHeight="1">
      <c r="A43" s="214" t="s">
        <v>299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0</v>
      </c>
      <c r="K43" s="7">
        <v>0</v>
      </c>
    </row>
    <row r="44" spans="1:11" ht="12.75" customHeight="1">
      <c r="A44" s="214" t="s">
        <v>184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>
        <v>3021578</v>
      </c>
      <c r="K44" s="7">
        <v>93960251</v>
      </c>
    </row>
    <row r="45" spans="1:11" ht="12.75" customHeight="1">
      <c r="A45" s="216" t="s">
        <v>300</v>
      </c>
      <c r="B45" s="217"/>
      <c r="C45" s="217"/>
      <c r="D45" s="217"/>
      <c r="E45" s="217"/>
      <c r="F45" s="217"/>
      <c r="G45" s="217"/>
      <c r="H45" s="217"/>
      <c r="I45" s="1">
        <v>37</v>
      </c>
      <c r="J45" s="27">
        <f>SUM(J40:J44)</f>
        <v>46970701</v>
      </c>
      <c r="K45" s="16">
        <f>SUM(K40:K44)</f>
        <v>116984336</v>
      </c>
    </row>
    <row r="46" spans="1:11" ht="12.75" customHeight="1">
      <c r="A46" s="216" t="s">
        <v>301</v>
      </c>
      <c r="B46" s="217"/>
      <c r="C46" s="217"/>
      <c r="D46" s="217"/>
      <c r="E46" s="217"/>
      <c r="F46" s="217"/>
      <c r="G46" s="217"/>
      <c r="H46" s="217"/>
      <c r="I46" s="1">
        <v>38</v>
      </c>
      <c r="J46" s="27">
        <f>IF(J39&gt;J45,J39-J45,0)</f>
        <v>33037162</v>
      </c>
      <c r="K46" s="16">
        <f>IF(K39&gt;K45,K39-K45,0)</f>
        <v>0</v>
      </c>
    </row>
    <row r="47" spans="1:11" ht="12.75" customHeight="1">
      <c r="A47" s="216" t="s">
        <v>302</v>
      </c>
      <c r="B47" s="217"/>
      <c r="C47" s="217"/>
      <c r="D47" s="217"/>
      <c r="E47" s="217"/>
      <c r="F47" s="217"/>
      <c r="G47" s="217"/>
      <c r="H47" s="217"/>
      <c r="I47" s="1">
        <v>39</v>
      </c>
      <c r="J47" s="27">
        <f>IF(J45&gt;J39,J45-J39,0)</f>
        <v>0</v>
      </c>
      <c r="K47" s="16">
        <f>IF(K45&gt;K39,K45-K39,0)</f>
        <v>109533846</v>
      </c>
    </row>
    <row r="48" spans="1:11" ht="12.75" customHeight="1">
      <c r="A48" s="214" t="s">
        <v>303</v>
      </c>
      <c r="B48" s="215"/>
      <c r="C48" s="215"/>
      <c r="D48" s="215"/>
      <c r="E48" s="215"/>
      <c r="F48" s="215"/>
      <c r="G48" s="215"/>
      <c r="H48" s="215"/>
      <c r="I48" s="1">
        <v>40</v>
      </c>
      <c r="J48" s="27">
        <f>IF(J20-J21+J33-J34+J46-J47&gt;0,J20-J21+J33-J34+J46-J47,0)</f>
        <v>145016209</v>
      </c>
      <c r="K48" s="16">
        <f>IF(K20-K21+K33-K34+K46-K47&gt;0,K20-K21+K33-K34+K46-K47,0)</f>
        <v>0</v>
      </c>
    </row>
    <row r="49" spans="1:11" ht="12.75" customHeight="1">
      <c r="A49" s="214" t="s">
        <v>304</v>
      </c>
      <c r="B49" s="215"/>
      <c r="C49" s="215"/>
      <c r="D49" s="215"/>
      <c r="E49" s="215"/>
      <c r="F49" s="215"/>
      <c r="G49" s="215"/>
      <c r="H49" s="215"/>
      <c r="I49" s="1">
        <v>41</v>
      </c>
      <c r="J49" s="27">
        <f>IF(J21-J20+J34-J33+J47-J46&gt;0,J21-J20+J34-J33+J47-J46,0)</f>
        <v>0</v>
      </c>
      <c r="K49" s="16">
        <f>IF(K21-K20+K34-K33+K47-K46&gt;0,K21-K20+K34-K33+K47-K46,0)</f>
        <v>9369933</v>
      </c>
    </row>
    <row r="50" spans="1:11" ht="12.75" customHeight="1">
      <c r="A50" s="214" t="s">
        <v>185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310321360</v>
      </c>
      <c r="K50" s="7">
        <v>580365351</v>
      </c>
    </row>
    <row r="51" spans="1:11" ht="12.75" customHeight="1">
      <c r="A51" s="214" t="s">
        <v>305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145016209</v>
      </c>
      <c r="K51" s="7"/>
    </row>
    <row r="52" spans="1:11" ht="12.75" customHeight="1">
      <c r="A52" s="214" t="s">
        <v>306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>
        <v>0</v>
      </c>
      <c r="K52" s="7">
        <v>9369933</v>
      </c>
    </row>
    <row r="53" spans="1:11" ht="12.75" customHeight="1">
      <c r="A53" s="214" t="s">
        <v>186</v>
      </c>
      <c r="B53" s="215"/>
      <c r="C53" s="215"/>
      <c r="D53" s="215"/>
      <c r="E53" s="215"/>
      <c r="F53" s="215"/>
      <c r="G53" s="215"/>
      <c r="H53" s="215"/>
      <c r="I53" s="4">
        <v>45</v>
      </c>
      <c r="J53" s="28">
        <f>J50+J51-J52</f>
        <v>455337569</v>
      </c>
      <c r="K53" s="24">
        <f>K50+K51-K52</f>
        <v>570995418</v>
      </c>
    </row>
    <row r="54" spans="1:11" ht="12.75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</sheetData>
  <sheetProtection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InputMessage="1" showErrorMessage="1" errorTitle="Pogrešan unos" error="Mogu se unijeti samo cjelobrojne pozitivne vrijednosti." sqref="J28:K28 J32:K34 J12:K12 J19:K21 J39:K39 J45:K49">
      <formula1>0</formula1>
    </dataValidation>
    <dataValidation type="whole" operator="notEqual" allowBlank="1" showInputMessage="1" showErrorMessage="1" errorTitle="Pogrešan unos" error="Mogu se unijeti samo cjelobrojne vrijednosti." sqref="J13:K18 J23:K27 J29:K31 J7:K11 J50:K52 J36:K38 J40:K44">
      <formula1>9999999998</formula1>
    </dataValidation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33" customWidth="1"/>
    <col min="5" max="5" width="10.140625" style="33" bestFit="1" customWidth="1"/>
    <col min="6" max="6" width="4.140625" style="33" customWidth="1"/>
    <col min="7" max="8" width="9.140625" style="33" hidden="1" customWidth="1"/>
    <col min="9" max="9" width="9.140625" style="33" customWidth="1"/>
    <col min="10" max="11" width="10.8515625" style="33" bestFit="1" customWidth="1"/>
    <col min="12" max="12" width="11.421875" style="33" bestFit="1" customWidth="1"/>
    <col min="13" max="16384" width="9.140625" style="33" customWidth="1"/>
  </cols>
  <sheetData>
    <row r="1" spans="1:12" ht="12.75">
      <c r="A1" s="242" t="s">
        <v>209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32"/>
    </row>
    <row r="2" spans="1:12" ht="15.75">
      <c r="A2" s="10"/>
      <c r="B2" s="31"/>
      <c r="C2" s="229" t="s">
        <v>187</v>
      </c>
      <c r="D2" s="229"/>
      <c r="E2" s="34">
        <v>40544</v>
      </c>
      <c r="F2" s="11" t="s">
        <v>8</v>
      </c>
      <c r="G2" s="230">
        <v>40633</v>
      </c>
      <c r="H2" s="231"/>
      <c r="I2" s="31"/>
      <c r="J2" s="31"/>
      <c r="K2" s="31"/>
      <c r="L2" s="35"/>
    </row>
    <row r="3" spans="1:11" ht="22.5">
      <c r="A3" s="232" t="s">
        <v>9</v>
      </c>
      <c r="B3" s="232"/>
      <c r="C3" s="232"/>
      <c r="D3" s="232"/>
      <c r="E3" s="232"/>
      <c r="F3" s="232"/>
      <c r="G3" s="232"/>
      <c r="H3" s="232"/>
      <c r="I3" s="36" t="s">
        <v>10</v>
      </c>
      <c r="J3" s="37" t="s">
        <v>188</v>
      </c>
      <c r="K3" s="37" t="s">
        <v>189</v>
      </c>
    </row>
    <row r="4" spans="1:11" ht="12.75">
      <c r="A4" s="233">
        <v>1</v>
      </c>
      <c r="B4" s="233"/>
      <c r="C4" s="233"/>
      <c r="D4" s="233"/>
      <c r="E4" s="233"/>
      <c r="F4" s="233"/>
      <c r="G4" s="233"/>
      <c r="H4" s="233"/>
      <c r="I4" s="39">
        <v>2</v>
      </c>
      <c r="J4" s="38" t="s">
        <v>2</v>
      </c>
      <c r="K4" s="38" t="s">
        <v>3</v>
      </c>
    </row>
    <row r="5" spans="1:11" ht="12.75">
      <c r="A5" s="227" t="s">
        <v>190</v>
      </c>
      <c r="B5" s="228"/>
      <c r="C5" s="228"/>
      <c r="D5" s="228"/>
      <c r="E5" s="228"/>
      <c r="F5" s="228"/>
      <c r="G5" s="228"/>
      <c r="H5" s="228"/>
      <c r="I5" s="12">
        <v>1</v>
      </c>
      <c r="J5" s="138">
        <v>1151410796</v>
      </c>
      <c r="K5" s="138">
        <v>1151343364</v>
      </c>
    </row>
    <row r="6" spans="1:11" ht="12.75">
      <c r="A6" s="227" t="s">
        <v>191</v>
      </c>
      <c r="B6" s="228"/>
      <c r="C6" s="228"/>
      <c r="D6" s="228"/>
      <c r="E6" s="228"/>
      <c r="F6" s="228"/>
      <c r="G6" s="228"/>
      <c r="H6" s="228"/>
      <c r="I6" s="12">
        <v>2</v>
      </c>
      <c r="J6" s="139">
        <v>719579</v>
      </c>
      <c r="K6" s="139">
        <v>719579</v>
      </c>
    </row>
    <row r="7" spans="1:11" ht="12.75">
      <c r="A7" s="227" t="s">
        <v>192</v>
      </c>
      <c r="B7" s="228"/>
      <c r="C7" s="228"/>
      <c r="D7" s="228"/>
      <c r="E7" s="228"/>
      <c r="F7" s="228"/>
      <c r="G7" s="228"/>
      <c r="H7" s="228"/>
      <c r="I7" s="12">
        <v>3</v>
      </c>
      <c r="J7" s="139">
        <v>261601518</v>
      </c>
      <c r="K7" s="139">
        <v>291792441</v>
      </c>
    </row>
    <row r="8" spans="1:11" ht="12.75">
      <c r="A8" s="227" t="s">
        <v>193</v>
      </c>
      <c r="B8" s="228"/>
      <c r="C8" s="228"/>
      <c r="D8" s="228"/>
      <c r="E8" s="228"/>
      <c r="F8" s="228"/>
      <c r="G8" s="228"/>
      <c r="H8" s="228"/>
      <c r="I8" s="12">
        <v>4</v>
      </c>
      <c r="J8" s="139">
        <v>194407567</v>
      </c>
      <c r="K8" s="139">
        <v>353366515</v>
      </c>
    </row>
    <row r="9" spans="1:11" ht="12.75">
      <c r="A9" s="227" t="s">
        <v>194</v>
      </c>
      <c r="B9" s="228"/>
      <c r="C9" s="228"/>
      <c r="D9" s="228"/>
      <c r="E9" s="228"/>
      <c r="F9" s="228"/>
      <c r="G9" s="228"/>
      <c r="H9" s="228"/>
      <c r="I9" s="12">
        <v>5</v>
      </c>
      <c r="J9" s="139">
        <v>186035901</v>
      </c>
      <c r="K9" s="139">
        <v>28758536</v>
      </c>
    </row>
    <row r="10" spans="1:11" ht="12.75">
      <c r="A10" s="227" t="s">
        <v>195</v>
      </c>
      <c r="B10" s="228"/>
      <c r="C10" s="228"/>
      <c r="D10" s="228"/>
      <c r="E10" s="228"/>
      <c r="F10" s="228"/>
      <c r="G10" s="228"/>
      <c r="H10" s="228"/>
      <c r="I10" s="12">
        <v>6</v>
      </c>
      <c r="J10" s="139">
        <v>0</v>
      </c>
      <c r="K10" s="139">
        <v>0</v>
      </c>
    </row>
    <row r="11" spans="1:11" ht="12.75">
      <c r="A11" s="227" t="s">
        <v>196</v>
      </c>
      <c r="B11" s="228"/>
      <c r="C11" s="228"/>
      <c r="D11" s="228"/>
      <c r="E11" s="228"/>
      <c r="F11" s="228"/>
      <c r="G11" s="228"/>
      <c r="H11" s="228"/>
      <c r="I11" s="12">
        <v>7</v>
      </c>
      <c r="J11" s="139">
        <v>0</v>
      </c>
      <c r="K11" s="139">
        <v>0</v>
      </c>
    </row>
    <row r="12" spans="1:11" ht="12.75">
      <c r="A12" s="227" t="s">
        <v>197</v>
      </c>
      <c r="B12" s="228"/>
      <c r="C12" s="228"/>
      <c r="D12" s="228"/>
      <c r="E12" s="228"/>
      <c r="F12" s="228"/>
      <c r="G12" s="228"/>
      <c r="H12" s="228"/>
      <c r="I12" s="12">
        <v>8</v>
      </c>
      <c r="J12" s="139">
        <v>0</v>
      </c>
      <c r="K12" s="139">
        <v>0</v>
      </c>
    </row>
    <row r="13" spans="1:11" ht="12.75">
      <c r="A13" s="227" t="s">
        <v>198</v>
      </c>
      <c r="B13" s="228"/>
      <c r="C13" s="228"/>
      <c r="D13" s="228"/>
      <c r="E13" s="228"/>
      <c r="F13" s="228"/>
      <c r="G13" s="228"/>
      <c r="H13" s="228"/>
      <c r="I13" s="12">
        <v>9</v>
      </c>
      <c r="J13" s="139">
        <v>0</v>
      </c>
      <c r="K13" s="139">
        <v>0</v>
      </c>
    </row>
    <row r="14" spans="1:12" ht="12.75">
      <c r="A14" s="238" t="s">
        <v>199</v>
      </c>
      <c r="B14" s="239"/>
      <c r="C14" s="239"/>
      <c r="D14" s="239"/>
      <c r="E14" s="239"/>
      <c r="F14" s="239"/>
      <c r="G14" s="239"/>
      <c r="H14" s="239"/>
      <c r="I14" s="12">
        <v>10</v>
      </c>
      <c r="J14" s="140">
        <f>SUM(J5:J13)</f>
        <v>1794175361</v>
      </c>
      <c r="K14" s="140">
        <f>SUM(K5:K13)</f>
        <v>1825980435</v>
      </c>
      <c r="L14" s="43"/>
    </row>
    <row r="15" spans="1:11" ht="12.75">
      <c r="A15" s="227" t="s">
        <v>208</v>
      </c>
      <c r="B15" s="228"/>
      <c r="C15" s="228"/>
      <c r="D15" s="228"/>
      <c r="E15" s="228"/>
      <c r="F15" s="228"/>
      <c r="G15" s="228"/>
      <c r="H15" s="228"/>
      <c r="I15" s="12">
        <v>11</v>
      </c>
      <c r="J15" s="139">
        <v>1311326</v>
      </c>
      <c r="K15" s="139">
        <v>-115916</v>
      </c>
    </row>
    <row r="16" spans="1:11" ht="12.75">
      <c r="A16" s="227" t="s">
        <v>207</v>
      </c>
      <c r="B16" s="228"/>
      <c r="C16" s="228"/>
      <c r="D16" s="228"/>
      <c r="E16" s="228"/>
      <c r="F16" s="228"/>
      <c r="G16" s="228"/>
      <c r="H16" s="228"/>
      <c r="I16" s="12">
        <v>12</v>
      </c>
      <c r="J16" s="139">
        <v>0</v>
      </c>
      <c r="K16" s="139">
        <v>0</v>
      </c>
    </row>
    <row r="17" spans="1:11" ht="12.75">
      <c r="A17" s="227" t="s">
        <v>206</v>
      </c>
      <c r="B17" s="228"/>
      <c r="C17" s="228"/>
      <c r="D17" s="228"/>
      <c r="E17" s="228"/>
      <c r="F17" s="228"/>
      <c r="G17" s="228"/>
      <c r="H17" s="228"/>
      <c r="I17" s="12">
        <v>13</v>
      </c>
      <c r="J17" s="139">
        <v>0</v>
      </c>
      <c r="K17" s="139">
        <v>0</v>
      </c>
    </row>
    <row r="18" spans="1:11" ht="12.75">
      <c r="A18" s="227" t="s">
        <v>205</v>
      </c>
      <c r="B18" s="228"/>
      <c r="C18" s="228"/>
      <c r="D18" s="228"/>
      <c r="E18" s="228"/>
      <c r="F18" s="228"/>
      <c r="G18" s="228"/>
      <c r="H18" s="228"/>
      <c r="I18" s="12">
        <v>14</v>
      </c>
      <c r="J18" s="139">
        <v>0</v>
      </c>
      <c r="K18" s="139">
        <v>0</v>
      </c>
    </row>
    <row r="19" spans="1:11" ht="12.75">
      <c r="A19" s="227" t="s">
        <v>204</v>
      </c>
      <c r="B19" s="228"/>
      <c r="C19" s="228"/>
      <c r="D19" s="228"/>
      <c r="E19" s="228"/>
      <c r="F19" s="228"/>
      <c r="G19" s="228"/>
      <c r="H19" s="228"/>
      <c r="I19" s="12">
        <v>15</v>
      </c>
      <c r="J19" s="139">
        <v>-441292</v>
      </c>
      <c r="K19" s="139">
        <v>0</v>
      </c>
    </row>
    <row r="20" spans="1:11" ht="12.75">
      <c r="A20" s="227" t="s">
        <v>203</v>
      </c>
      <c r="B20" s="228"/>
      <c r="C20" s="228"/>
      <c r="D20" s="228"/>
      <c r="E20" s="228"/>
      <c r="F20" s="228"/>
      <c r="G20" s="228"/>
      <c r="H20" s="228"/>
      <c r="I20" s="12">
        <v>16</v>
      </c>
      <c r="J20" s="139">
        <v>175642047</v>
      </c>
      <c r="K20" s="139">
        <v>31920990</v>
      </c>
    </row>
    <row r="21" spans="1:11" ht="12.75">
      <c r="A21" s="238" t="s">
        <v>202</v>
      </c>
      <c r="B21" s="239"/>
      <c r="C21" s="239"/>
      <c r="D21" s="239"/>
      <c r="E21" s="239"/>
      <c r="F21" s="239"/>
      <c r="G21" s="239"/>
      <c r="H21" s="239"/>
      <c r="I21" s="12">
        <v>17</v>
      </c>
      <c r="J21" s="141">
        <f>SUM(J15:J20)</f>
        <v>176512081</v>
      </c>
      <c r="K21" s="141">
        <f>SUM(K15:K20)</f>
        <v>31805074</v>
      </c>
    </row>
    <row r="22" spans="1:11" ht="12.75">
      <c r="A22" s="244"/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234" t="s">
        <v>201</v>
      </c>
      <c r="B23" s="235"/>
      <c r="C23" s="235"/>
      <c r="D23" s="235"/>
      <c r="E23" s="235"/>
      <c r="F23" s="235"/>
      <c r="G23" s="235"/>
      <c r="H23" s="235"/>
      <c r="I23" s="13">
        <v>18</v>
      </c>
      <c r="J23" s="138">
        <v>162512664</v>
      </c>
      <c r="K23" s="138">
        <v>23570713</v>
      </c>
    </row>
    <row r="24" spans="1:11" ht="17.25" customHeight="1">
      <c r="A24" s="236" t="s">
        <v>200</v>
      </c>
      <c r="B24" s="237"/>
      <c r="C24" s="237"/>
      <c r="D24" s="237"/>
      <c r="E24" s="237"/>
      <c r="F24" s="237"/>
      <c r="G24" s="237"/>
      <c r="H24" s="237"/>
      <c r="I24" s="14">
        <v>19</v>
      </c>
      <c r="J24" s="141">
        <v>13999417</v>
      </c>
      <c r="K24" s="141">
        <v>8234361</v>
      </c>
    </row>
    <row r="25" spans="1:11" ht="30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35">
      <selection activeCell="L38" sqref="L38"/>
    </sheetView>
  </sheetViews>
  <sheetFormatPr defaultColWidth="9.140625" defaultRowHeight="12.75"/>
  <cols>
    <col min="1" max="16384" width="9.140625" style="147" customWidth="1"/>
  </cols>
  <sheetData>
    <row r="1" spans="1:10" ht="11.25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1.25">
      <c r="A2" s="248" t="s">
        <v>311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1.2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1.25">
      <c r="A4" s="249" t="s">
        <v>357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1.25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1.25">
      <c r="A6" s="149" t="s">
        <v>312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1.25">
      <c r="A7" s="149"/>
      <c r="B7" s="150" t="s">
        <v>313</v>
      </c>
      <c r="C7" s="149"/>
      <c r="D7" s="149"/>
      <c r="E7" s="149"/>
      <c r="F7" s="149"/>
      <c r="G7" s="149"/>
      <c r="H7" s="149"/>
      <c r="I7" s="149"/>
      <c r="J7" s="149"/>
    </row>
    <row r="8" spans="1:10" ht="11.25">
      <c r="A8" s="149"/>
      <c r="B8" s="150"/>
      <c r="C8" s="149"/>
      <c r="D8" s="149"/>
      <c r="E8" s="149"/>
      <c r="F8" s="149"/>
      <c r="G8" s="149"/>
      <c r="H8" s="149"/>
      <c r="I8" s="149"/>
      <c r="J8" s="149"/>
    </row>
    <row r="9" spans="1:10" ht="11.25">
      <c r="A9" s="149" t="s">
        <v>310</v>
      </c>
      <c r="B9" s="150"/>
      <c r="C9" s="149"/>
      <c r="D9" s="149"/>
      <c r="E9" s="149"/>
      <c r="F9" s="149"/>
      <c r="G9" s="149"/>
      <c r="H9" s="149"/>
      <c r="I9" s="149"/>
      <c r="J9" s="149"/>
    </row>
    <row r="10" spans="1:10" ht="11.25">
      <c r="A10" s="149"/>
      <c r="B10" s="150" t="s">
        <v>314</v>
      </c>
      <c r="C10" s="149"/>
      <c r="D10" s="149"/>
      <c r="E10" s="149"/>
      <c r="F10" s="149"/>
      <c r="G10" s="149"/>
      <c r="H10" s="149"/>
      <c r="I10" s="149"/>
      <c r="J10" s="149"/>
    </row>
    <row r="11" spans="1:10" ht="11.25">
      <c r="A11" s="149"/>
      <c r="B11" s="150" t="s">
        <v>315</v>
      </c>
      <c r="C11" s="149"/>
      <c r="D11" s="149"/>
      <c r="E11" s="149"/>
      <c r="F11" s="149"/>
      <c r="G11" s="149"/>
      <c r="H11" s="149"/>
      <c r="I11" s="149"/>
      <c r="J11" s="149"/>
    </row>
    <row r="12" spans="1:10" ht="11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0" ht="11.25">
      <c r="A13" s="151" t="s">
        <v>316</v>
      </c>
      <c r="B13" s="152"/>
      <c r="C13" s="152"/>
      <c r="D13" s="146"/>
      <c r="E13" s="146"/>
      <c r="F13" s="146"/>
      <c r="G13" s="146"/>
      <c r="H13" s="146"/>
      <c r="I13" s="146"/>
      <c r="J13" s="146"/>
    </row>
    <row r="14" spans="1:10" ht="11.25">
      <c r="A14" s="151"/>
      <c r="B14" s="152" t="s">
        <v>317</v>
      </c>
      <c r="C14" s="152"/>
      <c r="D14" s="146"/>
      <c r="E14" s="146"/>
      <c r="F14" s="146"/>
      <c r="G14" s="146"/>
      <c r="H14" s="146"/>
      <c r="I14" s="146"/>
      <c r="J14" s="146"/>
    </row>
    <row r="15" spans="1:10" ht="11.25">
      <c r="A15" s="151"/>
      <c r="B15" s="152" t="s">
        <v>318</v>
      </c>
      <c r="C15" s="152"/>
      <c r="D15" s="146"/>
      <c r="E15" s="146"/>
      <c r="F15" s="146"/>
      <c r="G15" s="146"/>
      <c r="H15" s="146"/>
      <c r="I15" s="146"/>
      <c r="J15" s="146"/>
    </row>
    <row r="16" spans="1:10" ht="11.25">
      <c r="A16" s="151"/>
      <c r="B16" s="152" t="s">
        <v>319</v>
      </c>
      <c r="C16" s="152"/>
      <c r="D16" s="146"/>
      <c r="E16" s="146"/>
      <c r="F16" s="146"/>
      <c r="G16" s="146"/>
      <c r="H16" s="146"/>
      <c r="I16" s="146"/>
      <c r="J16" s="146"/>
    </row>
    <row r="17" spans="1:10" ht="11.25">
      <c r="A17" s="151"/>
      <c r="B17" s="152"/>
      <c r="C17" s="152"/>
      <c r="D17" s="146"/>
      <c r="E17" s="146"/>
      <c r="F17" s="146"/>
      <c r="G17" s="146"/>
      <c r="H17" s="146"/>
      <c r="I17" s="146"/>
      <c r="J17" s="146"/>
    </row>
    <row r="18" spans="1:10" ht="11.25">
      <c r="A18" s="153" t="s">
        <v>320</v>
      </c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10" ht="11.25">
      <c r="A19" s="154"/>
      <c r="B19" s="154" t="s">
        <v>321</v>
      </c>
      <c r="C19" s="154"/>
      <c r="D19" s="154"/>
      <c r="E19" s="154"/>
      <c r="F19" s="154"/>
      <c r="G19" s="154"/>
      <c r="H19" s="154"/>
      <c r="I19" s="154"/>
      <c r="J19" s="154"/>
    </row>
    <row r="20" spans="1:10" ht="11.25">
      <c r="A20" s="154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ht="11.25">
      <c r="A21" s="153" t="s">
        <v>322</v>
      </c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ht="11.25">
      <c r="A22" s="153"/>
      <c r="B22" s="153" t="s">
        <v>323</v>
      </c>
      <c r="C22" s="154"/>
      <c r="D22" s="154"/>
      <c r="E22" s="154"/>
      <c r="F22" s="154"/>
      <c r="G22" s="154"/>
      <c r="H22" s="154"/>
      <c r="I22" s="154"/>
      <c r="J22" s="154"/>
    </row>
    <row r="23" spans="1:10" ht="11.25">
      <c r="A23" s="154"/>
      <c r="B23" s="154" t="s">
        <v>324</v>
      </c>
      <c r="C23" s="154"/>
      <c r="D23" s="154"/>
      <c r="E23" s="154"/>
      <c r="F23" s="154"/>
      <c r="G23" s="154"/>
      <c r="H23" s="154"/>
      <c r="I23" s="154"/>
      <c r="J23" s="154"/>
    </row>
    <row r="24" spans="1:10" ht="11.25">
      <c r="A24" s="154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1.25">
      <c r="A25" s="153" t="s">
        <v>325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ht="11.25">
      <c r="A26" s="154"/>
      <c r="B26" s="154" t="s">
        <v>326</v>
      </c>
      <c r="C26" s="154"/>
      <c r="D26" s="154"/>
      <c r="E26" s="154"/>
      <c r="F26" s="154"/>
      <c r="G26" s="154"/>
      <c r="H26" s="154"/>
      <c r="I26" s="154"/>
      <c r="J26" s="154"/>
    </row>
    <row r="27" spans="1:10" ht="11.25">
      <c r="A27" s="154"/>
      <c r="B27" s="154" t="s">
        <v>327</v>
      </c>
      <c r="C27" s="154"/>
      <c r="D27" s="154"/>
      <c r="E27" s="154"/>
      <c r="F27" s="154"/>
      <c r="G27" s="154"/>
      <c r="H27" s="154"/>
      <c r="I27" s="155"/>
      <c r="J27" s="154"/>
    </row>
    <row r="28" spans="2:10" ht="11.25">
      <c r="B28" s="154" t="s">
        <v>328</v>
      </c>
      <c r="C28" s="154"/>
      <c r="D28" s="154"/>
      <c r="E28" s="154"/>
      <c r="F28" s="154"/>
      <c r="G28" s="154"/>
      <c r="H28" s="154"/>
      <c r="I28" s="154"/>
      <c r="J28" s="154"/>
    </row>
    <row r="29" spans="2:10" ht="11.25">
      <c r="B29" s="154" t="s">
        <v>329</v>
      </c>
      <c r="C29" s="154"/>
      <c r="D29" s="154"/>
      <c r="E29" s="154"/>
      <c r="F29" s="154"/>
      <c r="G29" s="154"/>
      <c r="H29" s="154"/>
      <c r="I29" s="154"/>
      <c r="J29" s="154"/>
    </row>
    <row r="30" ht="11.25">
      <c r="B30" s="147" t="s">
        <v>330</v>
      </c>
    </row>
    <row r="31" ht="11.25">
      <c r="B31" s="147" t="s">
        <v>331</v>
      </c>
    </row>
    <row r="32" ht="11.25">
      <c r="B32" s="147" t="s">
        <v>332</v>
      </c>
    </row>
    <row r="34" ht="11.25">
      <c r="A34" s="156" t="s">
        <v>333</v>
      </c>
    </row>
    <row r="35" ht="11.25">
      <c r="B35" s="147" t="s">
        <v>334</v>
      </c>
    </row>
    <row r="36" ht="11.25">
      <c r="B36" s="147" t="s">
        <v>335</v>
      </c>
    </row>
    <row r="38" ht="11.25">
      <c r="A38" s="156" t="s">
        <v>336</v>
      </c>
    </row>
    <row r="39" ht="11.25">
      <c r="B39" s="147" t="s">
        <v>337</v>
      </c>
    </row>
    <row r="40" ht="11.25">
      <c r="B40" s="147" t="s">
        <v>338</v>
      </c>
    </row>
    <row r="41" ht="11.25">
      <c r="B41" s="147" t="s">
        <v>339</v>
      </c>
    </row>
    <row r="42" ht="11.25">
      <c r="B42" s="147" t="s">
        <v>340</v>
      </c>
    </row>
    <row r="43" ht="11.25">
      <c r="B43" s="147" t="s">
        <v>341</v>
      </c>
    </row>
    <row r="44" ht="11.25">
      <c r="B44" s="147" t="s">
        <v>342</v>
      </c>
    </row>
    <row r="46" ht="11.25">
      <c r="A46" s="156" t="s">
        <v>343</v>
      </c>
    </row>
    <row r="47" ht="11.25">
      <c r="B47" s="147" t="s">
        <v>344</v>
      </c>
    </row>
    <row r="48" ht="11.25">
      <c r="B48" s="147" t="s">
        <v>345</v>
      </c>
    </row>
    <row r="49" ht="11.25">
      <c r="B49" s="147" t="s">
        <v>346</v>
      </c>
    </row>
    <row r="50" ht="11.25">
      <c r="B50" s="147" t="s">
        <v>347</v>
      </c>
    </row>
    <row r="51" ht="11.25">
      <c r="B51" s="147" t="s">
        <v>348</v>
      </c>
    </row>
    <row r="53" ht="11.25">
      <c r="A53" s="156" t="s">
        <v>349</v>
      </c>
    </row>
    <row r="54" ht="11.25">
      <c r="B54" s="147" t="s">
        <v>350</v>
      </c>
    </row>
    <row r="55" ht="11.25">
      <c r="B55" s="147" t="s">
        <v>351</v>
      </c>
    </row>
    <row r="56" ht="11.25">
      <c r="B56" s="147" t="s">
        <v>352</v>
      </c>
    </row>
    <row r="58" ht="11.25">
      <c r="A58" s="156" t="s">
        <v>353</v>
      </c>
    </row>
    <row r="59" spans="1:2" ht="11.25">
      <c r="A59" s="156"/>
      <c r="B59" s="147" t="s">
        <v>354</v>
      </c>
    </row>
    <row r="60" spans="1:2" ht="11.25">
      <c r="A60" s="156"/>
      <c r="B60" s="147" t="s">
        <v>355</v>
      </c>
    </row>
    <row r="61" ht="11.25">
      <c r="B61" s="147" t="s">
        <v>356</v>
      </c>
    </row>
  </sheetData>
  <sheetProtection/>
  <mergeCells count="2"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2011-05-05T10:25:41Z</cp:lastPrinted>
  <dcterms:created xsi:type="dcterms:W3CDTF">2008-10-17T11:51:54Z</dcterms:created>
  <dcterms:modified xsi:type="dcterms:W3CDTF">2011-05-05T10:25:52Z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