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520" windowHeight="1459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<sst xmlns="http://schemas.openxmlformats.org/spreadsheetml/2006/main" count="337" uniqueCount="311">
  <si>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</si>
  <si>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</si>
  <si>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</si>
  <si>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</si>
  <si>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</si>
  <si>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</si>
  <si>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</si>
  <si>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</si>
  <si>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</si>
  <si>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</si>
  <si>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</si>
  <si>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</si>
  <si>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</si>
  <si>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</si>
  <si>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</si>
  <si>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</si>
  <si>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</si>
  <si>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</si>
  <si>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</si>
  <si>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</si>
  <si>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</si>
  <si>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</si>
  <si>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</si>
  <si>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</si>
  <si>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</si>
  <si>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</si>
  <si>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</si>
  <si>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</si>
  <si>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</si>
  <si>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</si>
  <si>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</si>
  <si>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</si>
  <si>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</si>
  <si>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</si>
  <si>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</si>
  <si>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</si>
  <si>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</si>
  <si>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</si>
  <si>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</si>
  <si>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</si>
  <si>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</si>
  <si>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</si>
  <si>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</si>
  <si>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</si>
  <si>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</si>
  <si>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</si>
  <si>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</si>
  <si>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</si>
  <si>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</si>
  <si>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</si>
  <si>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</si>
  <si>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</si>
  <si>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</si>
  <si>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</si>
  <si>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</si>
  <si>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</si>
  <si>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</si>
  <si>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</si>
  <si>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</si>
  <si>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</si>
  <si>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</si>
  <si>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</si>
  <si>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</si>
  <si>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</si>
  <si>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</si>
  <si>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</si>
  <si>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</si>
  <si>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</si>
  <si>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</si>
  <si>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</si>
  <si>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</si>
  <si>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</si>
  <si>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</si>
  <si>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</si>
  <si>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</si>
  <si>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</si>
  <si>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</si>
  <si>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</si>
  <si>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</si>
  <si>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</si>
  <si>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</si>
  <si>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</si>
  <si>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</si>
  <si>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</si>
  <si>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</si>
  <si>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</si>
  <si>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</si>
  <si>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</si>
  <si>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</si>
  <si>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</si>
  <si>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</si>
  <si>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</si>
  <si>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</si>
  <si>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</si>
  <si>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</si>
  <si>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</si>
  <si>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</si>
  <si>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</si>
  <si>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</si>
  <si>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</si>
  <si>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</si>
  <si>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</si>
  <si>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</si>
  <si>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</si>
  <si>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</si>
  <si>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</si>
  <si>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</si>
  <si>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</si>
  <si>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</si>
  <si>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</si>
  <si>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</si>
  <si>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</si>
  <si>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</si>
  <si>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</si>
  <si>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</si>
  <si>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</si>
  <si>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</si>
  <si>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</si>
  <si>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</si>
  <si>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</si>
  <si>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</si>
  <si>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</si>
  <si>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</si>
  <si>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</si>
  <si>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</si>
  <si>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</si>
  <si>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</si>
  <si>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</si>
  <si>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</si>
  <si>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</si>
  <si>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</si>
  <si>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</si>
  <si>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</si>
  <si>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</si>
  <si>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</si>
  <si>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</si>
  <si>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</si>
  <si>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</si>
  <si>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</si>
  <si>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</si>
  <si>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</si>
  <si>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</si>
  <si>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</si>
  <si>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</si>
  <si>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</si>
  <si>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</si>
  <si>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</si>
  <si>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</si>
  <si>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</si>
  <si>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</si>
  <si>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</si>
  <si>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</si>
  <si>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</si>
  <si>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</si>
  <si>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</si>
  <si>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</si>
  <si>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</si>
  <si>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</si>
  <si>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</si>
  <si>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</si>
  <si>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</si>
  <si>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</si>
  <si>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</si>
  <si>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</si>
  <si>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</si>
  <si>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</si>
  <si>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</si>
  <si>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</si>
  <si>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</si>
  <si>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</si>
  <si>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</si>
  <si>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</si>
  <si>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</si>
  <si>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</si>
  <si>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</si>
  <si>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</si>
  <si>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</si>
  <si>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</si>
  <si>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</si>
  <si>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</si>
  <si>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</si>
  <si>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</si>
  <si>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</si>
  <si>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</si>
  <si>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</si>
  <si>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</si>
  <si>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</si>
  <si>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</si>
  <si>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</si>
  <si>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</si>
  <si>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</si>
  <si>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</si>
  <si>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</si>
  <si>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</si>
  <si>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</si>
  <si>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</si>
  <si>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</si>
  <si>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</si>
  <si>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</si>
  <si>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</si>
  <si>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</si>
  <si>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</si>
  <si>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</si>
  <si>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</si>
  <si>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</si>
  <si>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</si>
  <si>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</si>
  <si>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</si>
  <si>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</si>
  <si>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</si>
  <si>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</si>
  <si>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</si>
  <si>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</si>
  <si>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</si>
  <si>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</si>
  <si>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</si>
  <si>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</si>
  <si>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</si>
  <si>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</si>
  <si>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</si>
  <si>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</si>
  <si>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</si>
  <si>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</si>
  <si>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</si>
  <si>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</si>
  <si>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</si>
  <si>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</si>
  <si>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</si>
  <si>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</si>
  <si>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</si>
  <si>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</si>
  <si>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</si>
  <si>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</si>
  <si>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</si>
  <si>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</si>
  <si>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</si>
  <si>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</si>
  <si>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</si>
  <si>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</si>
  <si>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</si>
  <si>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</si>
  <si>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</si>
  <si>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</si>
  <si>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</si>
  <si>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</si>
  <si>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</si>
  <si>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</si>
  <si>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</si>
  <si>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</si>
  <si>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</si>
  <si>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</si>
  <si>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</si>
  <si>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</si>
  <si>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</si>
  <si>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</si>
  <si>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</si>
  <si>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</si>
  <si>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</si>
  <si>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</si>
  <si>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</si>
  <si>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</si>
  <si>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</si>
  <si>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</si>
  <si>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</si>
  <si>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</si>
  <si>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</si>
  <si>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</si>
  <si>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</si>
  <si>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</si>
  <si>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</si>
  <si>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</si>
  <si>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</si>
  <si>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</si>
  <si>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</si>
  <si>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</si>
  <si>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</si>
  <si>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</si>
  <si>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</si>
  <si>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</si>
  <si>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</si>
  <si>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</si>
  <si>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</si>
  <si>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</si>
  <si>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</si>
  <si>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</si>
  <si>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</si>
  <si>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</si>
  <si>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</si>
  <si>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</si>
  <si>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</si>
  <si>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</si>
  <si>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</si>
  <si>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</si>
  <si>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</si>
  <si>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</si>
  <si>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</si>
  <si>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</si>
  <si>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</si>
  <si>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</si>
  <si>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Kumulativno   1 - 3 / 2017</t>
  </si>
  <si>
    <t>Tromjesečje   1 - 3 / 2017</t>
  </si>
  <si>
    <t>stanje na dan 31.3.2018.</t>
  </si>
  <si>
    <t>Prethodno razdoblje 31.12.2017.</t>
  </si>
  <si>
    <t>Tekuće razdoblje 31.3.2018.</t>
  </si>
  <si>
    <t>u razdoblju 1.1.2018. do 31.3.2018.</t>
  </si>
  <si>
    <t>Kumulativno   1 - 3 / 2018</t>
  </si>
  <si>
    <t>Tromjesečje   1 - 3 / 2018</t>
  </si>
  <si>
    <t>Prethodno razdoblje              1-3/2017</t>
  </si>
  <si>
    <t>Tekuće razdoblje                     1-3/2018</t>
  </si>
  <si>
    <t>Prethodna godina 1-3/2017</t>
  </si>
  <si>
    <t>Tekuća godina           1-3/2018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</si>
</sst>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80" t="s">
        <v>177</v>
      </c>
      <c r="B1" s="181"/>
      <c r="C1" s="18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31" t="s">
        <v>178</v>
      </c>
      <c r="B2" s="132"/>
      <c r="C2" s="132"/>
      <c r="D2" s="133"/>
      <c r="E2" s="111">
        <v>43101</v>
      </c>
      <c r="F2" s="12"/>
      <c r="G2" s="13" t="s">
        <v>179</v>
      </c>
      <c r="H2" s="111">
        <v>43190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34" t="s">
        <v>242</v>
      </c>
      <c r="B4" s="135"/>
      <c r="C4" s="135"/>
      <c r="D4" s="135"/>
      <c r="E4" s="135"/>
      <c r="F4" s="135"/>
      <c r="G4" s="135"/>
      <c r="H4" s="135"/>
      <c r="I4" s="136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7" t="s">
        <v>180</v>
      </c>
      <c r="B6" s="138"/>
      <c r="C6" s="129" t="s">
        <v>246</v>
      </c>
      <c r="D6" s="130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9" t="s">
        <v>181</v>
      </c>
      <c r="B8" s="140"/>
      <c r="C8" s="129" t="s">
        <v>247</v>
      </c>
      <c r="D8" s="130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6" t="s">
        <v>182</v>
      </c>
      <c r="B10" s="127"/>
      <c r="C10" s="129" t="s">
        <v>248</v>
      </c>
      <c r="D10" s="130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8"/>
      <c r="B11" s="127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7" t="s">
        <v>183</v>
      </c>
      <c r="B12" s="138"/>
      <c r="C12" s="142" t="s">
        <v>249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7" t="s">
        <v>184</v>
      </c>
      <c r="B14" s="138"/>
      <c r="C14" s="145">
        <v>10090</v>
      </c>
      <c r="D14" s="146"/>
      <c r="E14" s="16"/>
      <c r="F14" s="142" t="s">
        <v>250</v>
      </c>
      <c r="G14" s="143"/>
      <c r="H14" s="143"/>
      <c r="I14" s="144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7" t="s">
        <v>185</v>
      </c>
      <c r="B16" s="138"/>
      <c r="C16" s="142" t="s">
        <v>251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7" t="s">
        <v>186</v>
      </c>
      <c r="B18" s="138"/>
      <c r="C18" s="123" t="s">
        <v>252</v>
      </c>
      <c r="D18" s="124"/>
      <c r="E18" s="124"/>
      <c r="F18" s="124"/>
      <c r="G18" s="124"/>
      <c r="H18" s="124"/>
      <c r="I18" s="125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7" t="s">
        <v>187</v>
      </c>
      <c r="B20" s="138"/>
      <c r="C20" s="123" t="s">
        <v>253</v>
      </c>
      <c r="D20" s="124"/>
      <c r="E20" s="124"/>
      <c r="F20" s="124"/>
      <c r="G20" s="124"/>
      <c r="H20" s="124"/>
      <c r="I20" s="125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7" t="s">
        <v>188</v>
      </c>
      <c r="B22" s="138"/>
      <c r="C22" s="112">
        <v>133</v>
      </c>
      <c r="D22" s="142" t="s">
        <v>254</v>
      </c>
      <c r="E22" s="147"/>
      <c r="F22" s="148"/>
      <c r="G22" s="137"/>
      <c r="H22" s="149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7" t="s">
        <v>189</v>
      </c>
      <c r="B24" s="138"/>
      <c r="C24" s="112">
        <v>21</v>
      </c>
      <c r="D24" s="142" t="s">
        <v>255</v>
      </c>
      <c r="E24" s="147"/>
      <c r="F24" s="147"/>
      <c r="G24" s="148"/>
      <c r="H24" s="48" t="s">
        <v>190</v>
      </c>
      <c r="I24" s="113">
        <v>550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37" t="s">
        <v>191</v>
      </c>
      <c r="B26" s="138"/>
      <c r="C26" s="114" t="s">
        <v>257</v>
      </c>
      <c r="D26" s="25"/>
      <c r="E26" s="33"/>
      <c r="F26" s="24"/>
      <c r="G26" s="141" t="s">
        <v>192</v>
      </c>
      <c r="H26" s="138"/>
      <c r="I26" s="115" t="s">
        <v>256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0" t="s">
        <v>193</v>
      </c>
      <c r="B28" s="151"/>
      <c r="C28" s="152"/>
      <c r="D28" s="152"/>
      <c r="E28" s="153" t="s">
        <v>194</v>
      </c>
      <c r="F28" s="154"/>
      <c r="G28" s="154"/>
      <c r="H28" s="155" t="s">
        <v>195</v>
      </c>
      <c r="I28" s="156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29"/>
      <c r="I30" s="130"/>
      <c r="J30" s="10"/>
      <c r="K30" s="10"/>
      <c r="L30" s="10"/>
    </row>
    <row r="31" spans="1:12" ht="12.75">
      <c r="A31" s="85"/>
      <c r="B31" s="22"/>
      <c r="C31" s="21"/>
      <c r="D31" s="162"/>
      <c r="E31" s="162"/>
      <c r="F31" s="162"/>
      <c r="G31" s="163"/>
      <c r="H31" s="16"/>
      <c r="I31" s="92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29"/>
      <c r="I32" s="130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29"/>
      <c r="I34" s="130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29"/>
      <c r="I36" s="130"/>
      <c r="J36" s="10"/>
      <c r="K36" s="10"/>
      <c r="L36" s="10"/>
    </row>
    <row r="37" spans="1:12" ht="12.75">
      <c r="A37" s="94"/>
      <c r="B37" s="30"/>
      <c r="C37" s="160"/>
      <c r="D37" s="161"/>
      <c r="E37" s="16"/>
      <c r="F37" s="160"/>
      <c r="G37" s="161"/>
      <c r="H37" s="16"/>
      <c r="I37" s="86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29"/>
      <c r="I38" s="130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29"/>
      <c r="I40" s="130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6" t="s">
        <v>196</v>
      </c>
      <c r="B44" s="170"/>
      <c r="C44" s="129"/>
      <c r="D44" s="130"/>
      <c r="E44" s="26"/>
      <c r="F44" s="142"/>
      <c r="G44" s="158"/>
      <c r="H44" s="158"/>
      <c r="I44" s="159"/>
      <c r="J44" s="10"/>
      <c r="K44" s="10"/>
      <c r="L44" s="10"/>
    </row>
    <row r="45" spans="1:12" ht="12.75">
      <c r="A45" s="94"/>
      <c r="B45" s="30"/>
      <c r="C45" s="160"/>
      <c r="D45" s="161"/>
      <c r="E45" s="16"/>
      <c r="F45" s="160"/>
      <c r="G45" s="164"/>
      <c r="H45" s="35"/>
      <c r="I45" s="98"/>
      <c r="J45" s="10"/>
      <c r="K45" s="10"/>
      <c r="L45" s="10"/>
    </row>
    <row r="46" spans="1:12" ht="12.75">
      <c r="A46" s="126" t="s">
        <v>197</v>
      </c>
      <c r="B46" s="170"/>
      <c r="C46" s="142" t="s">
        <v>258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6" t="s">
        <v>199</v>
      </c>
      <c r="B48" s="170"/>
      <c r="C48" s="174" t="s">
        <v>260</v>
      </c>
      <c r="D48" s="172"/>
      <c r="E48" s="173"/>
      <c r="F48" s="16"/>
      <c r="G48" s="48" t="s">
        <v>200</v>
      </c>
      <c r="H48" s="174" t="s">
        <v>259</v>
      </c>
      <c r="I48" s="173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6" t="s">
        <v>186</v>
      </c>
      <c r="B50" s="170"/>
      <c r="C50" s="171" t="s">
        <v>252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7" t="s">
        <v>201</v>
      </c>
      <c r="B52" s="138"/>
      <c r="C52" s="174" t="s">
        <v>261</v>
      </c>
      <c r="D52" s="172"/>
      <c r="E52" s="172"/>
      <c r="F52" s="172"/>
      <c r="G52" s="172"/>
      <c r="H52" s="172"/>
      <c r="I52" s="144"/>
      <c r="J52" s="10"/>
      <c r="K52" s="10"/>
      <c r="L52" s="10"/>
    </row>
    <row r="53" spans="1:12" ht="12.75">
      <c r="A53" s="99"/>
      <c r="B53" s="20"/>
      <c r="C53" s="182" t="s">
        <v>202</v>
      </c>
      <c r="D53" s="182"/>
      <c r="E53" s="182"/>
      <c r="F53" s="182"/>
      <c r="G53" s="182"/>
      <c r="H53" s="18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75" t="s">
        <v>203</v>
      </c>
      <c r="C55" s="176"/>
      <c r="D55" s="176"/>
      <c r="E55" s="176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77" t="s">
        <v>234</v>
      </c>
      <c r="C56" s="178"/>
      <c r="D56" s="178"/>
      <c r="E56" s="178"/>
      <c r="F56" s="178"/>
      <c r="G56" s="178"/>
      <c r="H56" s="178"/>
      <c r="I56" s="179"/>
      <c r="J56" s="10"/>
      <c r="K56" s="10"/>
      <c r="L56" s="10"/>
    </row>
    <row r="57" spans="1:12" ht="12.75">
      <c r="A57" s="99"/>
      <c r="B57" s="177" t="s">
        <v>235</v>
      </c>
      <c r="C57" s="178"/>
      <c r="D57" s="178"/>
      <c r="E57" s="178"/>
      <c r="F57" s="178"/>
      <c r="G57" s="178"/>
      <c r="H57" s="178"/>
      <c r="I57" s="101"/>
      <c r="J57" s="10"/>
      <c r="K57" s="10"/>
      <c r="L57" s="10"/>
    </row>
    <row r="58" spans="1:12" ht="12.75">
      <c r="A58" s="99"/>
      <c r="B58" s="177" t="s">
        <v>236</v>
      </c>
      <c r="C58" s="178"/>
      <c r="D58" s="178"/>
      <c r="E58" s="178"/>
      <c r="F58" s="178"/>
      <c r="G58" s="178"/>
      <c r="H58" s="178"/>
      <c r="I58" s="179"/>
      <c r="J58" s="10"/>
      <c r="K58" s="10"/>
      <c r="L58" s="10"/>
    </row>
    <row r="59" spans="1:12" ht="12.75">
      <c r="A59" s="99"/>
      <c r="B59" s="177" t="s">
        <v>237</v>
      </c>
      <c r="C59" s="178"/>
      <c r="D59" s="178"/>
      <c r="E59" s="178"/>
      <c r="F59" s="178"/>
      <c r="G59" s="178"/>
      <c r="H59" s="178"/>
      <c r="I59" s="179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65" t="s">
        <v>206</v>
      </c>
      <c r="H62" s="166"/>
      <c r="I62" s="167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68"/>
      <c r="H63" s="16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0" sqref="K70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262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9.25" customHeight="1">
      <c r="A4" s="227" t="s">
        <v>32</v>
      </c>
      <c r="B4" s="228"/>
      <c r="C4" s="228"/>
      <c r="D4" s="228"/>
      <c r="E4" s="228"/>
      <c r="F4" s="228"/>
      <c r="G4" s="228"/>
      <c r="H4" s="229"/>
      <c r="I4" s="55" t="s">
        <v>207</v>
      </c>
      <c r="J4" s="56" t="s">
        <v>302</v>
      </c>
      <c r="K4" s="57" t="s">
        <v>303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33</v>
      </c>
      <c r="B7" s="195"/>
      <c r="C7" s="195"/>
      <c r="D7" s="195"/>
      <c r="E7" s="195"/>
      <c r="F7" s="195"/>
      <c r="G7" s="195"/>
      <c r="H7" s="217"/>
      <c r="I7" s="3">
        <v>1</v>
      </c>
      <c r="J7" s="6"/>
      <c r="K7" s="6"/>
    </row>
    <row r="8" spans="1:11" ht="12.75">
      <c r="A8" s="206" t="s">
        <v>7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173524860</v>
      </c>
      <c r="K8" s="50">
        <f>K9+K16+K26+K35+K39</f>
        <v>169256611</v>
      </c>
    </row>
    <row r="9" spans="1:11" ht="12.75">
      <c r="A9" s="198" t="s">
        <v>135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2376372</v>
      </c>
      <c r="K9" s="50">
        <f>SUM(K10:K15)</f>
        <v>2193369</v>
      </c>
    </row>
    <row r="10" spans="1:11" ht="12.75">
      <c r="A10" s="198" t="s">
        <v>77</v>
      </c>
      <c r="B10" s="199"/>
      <c r="C10" s="199"/>
      <c r="D10" s="199"/>
      <c r="E10" s="199"/>
      <c r="F10" s="199"/>
      <c r="G10" s="199"/>
      <c r="H10" s="200"/>
      <c r="I10" s="1">
        <v>4</v>
      </c>
      <c r="J10" s="7"/>
      <c r="K10" s="7"/>
    </row>
    <row r="11" spans="1:11" ht="12.75">
      <c r="A11" s="198" t="s">
        <v>8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2376372</v>
      </c>
      <c r="K11" s="7">
        <v>2193369</v>
      </c>
    </row>
    <row r="12" spans="1:11" ht="12.75">
      <c r="A12" s="198" t="s">
        <v>78</v>
      </c>
      <c r="B12" s="199"/>
      <c r="C12" s="199"/>
      <c r="D12" s="199"/>
      <c r="E12" s="199"/>
      <c r="F12" s="199"/>
      <c r="G12" s="199"/>
      <c r="H12" s="200"/>
      <c r="I12" s="1">
        <v>6</v>
      </c>
      <c r="J12" s="7"/>
      <c r="K12" s="7"/>
    </row>
    <row r="13" spans="1:11" ht="12.75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/>
      <c r="K13" s="7"/>
    </row>
    <row r="14" spans="1:11" ht="12.75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/>
      <c r="K14" s="7"/>
    </row>
    <row r="15" spans="1:11" ht="12.75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/>
      <c r="K15" s="7"/>
    </row>
    <row r="16" spans="1:11" ht="12.75">
      <c r="A16" s="198" t="s">
        <v>136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143993165</v>
      </c>
      <c r="K16" s="50">
        <f>SUM(K17:K25)</f>
        <v>139907919</v>
      </c>
    </row>
    <row r="17" spans="1:11" ht="12.75">
      <c r="A17" s="198" t="s">
        <v>141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9012529</v>
      </c>
      <c r="K17" s="7">
        <v>9012529</v>
      </c>
    </row>
    <row r="18" spans="1:11" ht="12.75">
      <c r="A18" s="198" t="s">
        <v>176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56266922</v>
      </c>
      <c r="K18" s="7">
        <v>54475806</v>
      </c>
    </row>
    <row r="19" spans="1:11" ht="12.75">
      <c r="A19" s="198" t="s">
        <v>142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64908277</v>
      </c>
      <c r="K19" s="7">
        <v>63814651</v>
      </c>
    </row>
    <row r="20" spans="1:11" ht="12.75">
      <c r="A20" s="198" t="s">
        <v>17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9470505</v>
      </c>
      <c r="K20" s="7">
        <v>8750439</v>
      </c>
    </row>
    <row r="21" spans="1:11" ht="12.75">
      <c r="A21" s="198" t="s">
        <v>18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/>
      <c r="K21" s="7"/>
    </row>
    <row r="22" spans="1:11" ht="12.75">
      <c r="A22" s="198" t="s">
        <v>41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755608</v>
      </c>
      <c r="K22" s="7">
        <v>285820</v>
      </c>
    </row>
    <row r="23" spans="1:11" ht="12.75">
      <c r="A23" s="198" t="s">
        <v>42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79324</v>
      </c>
      <c r="K23" s="7">
        <v>68674</v>
      </c>
    </row>
    <row r="24" spans="1:11" ht="12.75">
      <c r="A24" s="198" t="s">
        <v>43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/>
      <c r="K24" s="7"/>
    </row>
    <row r="25" spans="1:11" ht="12.75">
      <c r="A25" s="198" t="s">
        <v>44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3500000</v>
      </c>
      <c r="K25" s="7">
        <v>3500000</v>
      </c>
    </row>
    <row r="26" spans="1:11" ht="12.75">
      <c r="A26" s="198" t="s">
        <v>123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26926328</v>
      </c>
      <c r="K26" s="50">
        <f>SUM(K27:K34)</f>
        <v>26926328</v>
      </c>
    </row>
    <row r="27" spans="1:11" ht="12.75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24064218</v>
      </c>
      <c r="K27" s="7">
        <v>24064218</v>
      </c>
    </row>
    <row r="28" spans="1:11" ht="12.75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/>
      <c r="K28" s="7"/>
    </row>
    <row r="29" spans="1:11" ht="12.75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2765328</v>
      </c>
      <c r="K29" s="7">
        <v>2765328</v>
      </c>
    </row>
    <row r="30" spans="1:11" ht="12.75">
      <c r="A30" s="198" t="s">
        <v>52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/>
      <c r="K30" s="7"/>
    </row>
    <row r="31" spans="1:11" ht="12.75">
      <c r="A31" s="198" t="s">
        <v>53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39000</v>
      </c>
      <c r="K31" s="7">
        <v>39000</v>
      </c>
    </row>
    <row r="32" spans="1:11" ht="12.75">
      <c r="A32" s="198" t="s">
        <v>54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/>
      <c r="K32" s="7"/>
    </row>
    <row r="33" spans="1:11" ht="12.75">
      <c r="A33" s="198" t="s">
        <v>48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57782</v>
      </c>
      <c r="K33" s="7">
        <v>57782</v>
      </c>
    </row>
    <row r="34" spans="1:11" ht="12.75">
      <c r="A34" s="198" t="s">
        <v>116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/>
      <c r="K34" s="7"/>
    </row>
    <row r="35" spans="1:11" ht="12.75">
      <c r="A35" s="198" t="s">
        <v>117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8" t="s">
        <v>49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/>
      <c r="K36" s="7"/>
    </row>
    <row r="37" spans="1:11" ht="12.75">
      <c r="A37" s="198" t="s">
        <v>50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/>
      <c r="K37" s="7"/>
    </row>
    <row r="38" spans="1:11" ht="12.75">
      <c r="A38" s="198" t="s">
        <v>51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/>
      <c r="K38" s="7"/>
    </row>
    <row r="39" spans="1:11" ht="12.75">
      <c r="A39" s="198" t="s">
        <v>118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228995</v>
      </c>
      <c r="K39" s="7">
        <v>228995</v>
      </c>
    </row>
    <row r="40" spans="1:11" ht="12.75">
      <c r="A40" s="206" t="s">
        <v>169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472403101</v>
      </c>
      <c r="K40" s="50">
        <f>K41+K49+K56+K64</f>
        <v>539428158</v>
      </c>
    </row>
    <row r="41" spans="1:11" ht="12.75">
      <c r="A41" s="198" t="s">
        <v>69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197648312</v>
      </c>
      <c r="K41" s="50">
        <f>SUM(K42:K48)</f>
        <v>251635709</v>
      </c>
    </row>
    <row r="42" spans="1:11" ht="12.75">
      <c r="A42" s="198" t="s">
        <v>79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69268327</v>
      </c>
      <c r="K42" s="7">
        <v>65482950</v>
      </c>
    </row>
    <row r="43" spans="1:11" ht="12.75">
      <c r="A43" s="198" t="s">
        <v>80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80065789</v>
      </c>
      <c r="K43" s="7">
        <v>116159076</v>
      </c>
    </row>
    <row r="44" spans="1:11" ht="12.75">
      <c r="A44" s="198" t="s">
        <v>55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48284251</v>
      </c>
      <c r="K44" s="7">
        <v>69944357</v>
      </c>
    </row>
    <row r="45" spans="1:11" ht="12.75">
      <c r="A45" s="198" t="s">
        <v>56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/>
      <c r="K45" s="7"/>
    </row>
    <row r="46" spans="1:11" ht="12.75">
      <c r="A46" s="198" t="s">
        <v>57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29945</v>
      </c>
      <c r="K46" s="7">
        <v>49326</v>
      </c>
    </row>
    <row r="47" spans="1:11" ht="12.75">
      <c r="A47" s="198" t="s">
        <v>58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/>
      <c r="K47" s="7"/>
    </row>
    <row r="48" spans="1:11" ht="12.75">
      <c r="A48" s="198" t="s">
        <v>59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/>
      <c r="K48" s="7"/>
    </row>
    <row r="49" spans="1:11" ht="12.75">
      <c r="A49" s="198" t="s">
        <v>70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156021980</v>
      </c>
      <c r="K49" s="50">
        <f>SUM(K50:K55)</f>
        <v>167552279</v>
      </c>
    </row>
    <row r="50" spans="1:11" ht="12.75">
      <c r="A50" s="198" t="s">
        <v>130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43057121</v>
      </c>
      <c r="K50" s="7">
        <v>25066546</v>
      </c>
    </row>
    <row r="51" spans="1:11" ht="12.75">
      <c r="A51" s="198" t="s">
        <v>131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110968416</v>
      </c>
      <c r="K51" s="7">
        <v>135479018</v>
      </c>
    </row>
    <row r="52" spans="1:11" ht="12.75">
      <c r="A52" s="198" t="s">
        <v>132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/>
      <c r="K52" s="7"/>
    </row>
    <row r="53" spans="1:11" ht="12.75">
      <c r="A53" s="198" t="s">
        <v>133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331191</v>
      </c>
      <c r="K53" s="7">
        <v>241325</v>
      </c>
    </row>
    <row r="54" spans="1:11" ht="12.75">
      <c r="A54" s="198" t="s">
        <v>4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1561335</v>
      </c>
      <c r="K54" s="7">
        <v>6671118</v>
      </c>
    </row>
    <row r="55" spans="1:11" ht="12.75">
      <c r="A55" s="198" t="s">
        <v>5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103917</v>
      </c>
      <c r="K55" s="7">
        <v>94272</v>
      </c>
    </row>
    <row r="56" spans="1:11" ht="12.75">
      <c r="A56" s="198" t="s">
        <v>71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882706</v>
      </c>
      <c r="K56" s="50">
        <f>SUM(K57:K63)</f>
        <v>545178</v>
      </c>
    </row>
    <row r="57" spans="1:11" ht="12.75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/>
      <c r="K57" s="7"/>
    </row>
    <row r="58" spans="1:11" ht="12.75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/>
      <c r="K58" s="7"/>
    </row>
    <row r="59" spans="1:11" ht="12.75">
      <c r="A59" s="198" t="s">
        <v>171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/>
      <c r="K59" s="7"/>
    </row>
    <row r="60" spans="1:11" ht="12.75">
      <c r="A60" s="198" t="s">
        <v>52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/>
      <c r="K60" s="7"/>
    </row>
    <row r="61" spans="1:11" ht="12.75">
      <c r="A61" s="198" t="s">
        <v>53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/>
      <c r="K61" s="7"/>
    </row>
    <row r="62" spans="1:11" ht="12.75">
      <c r="A62" s="198" t="s">
        <v>54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/>
      <c r="K62" s="7"/>
    </row>
    <row r="63" spans="1:11" ht="12.75">
      <c r="A63" s="198" t="s">
        <v>27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882706</v>
      </c>
      <c r="K63" s="7">
        <v>545178</v>
      </c>
    </row>
    <row r="64" spans="1:11" ht="12.75">
      <c r="A64" s="198" t="s">
        <v>137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117850103</v>
      </c>
      <c r="K64" s="7">
        <v>119694992</v>
      </c>
    </row>
    <row r="65" spans="1:11" ht="12.75">
      <c r="A65" s="206" t="s">
        <v>29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538178</v>
      </c>
      <c r="K65" s="7">
        <v>180000</v>
      </c>
    </row>
    <row r="66" spans="1:11" ht="12.75">
      <c r="A66" s="206" t="s">
        <v>170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646466139</v>
      </c>
      <c r="K66" s="50">
        <f>K7+K8+K40+K65</f>
        <v>708864769</v>
      </c>
    </row>
    <row r="67" spans="1:11" ht="12.75">
      <c r="A67" s="212" t="s">
        <v>60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197149947</v>
      </c>
      <c r="K67" s="8">
        <v>208681423</v>
      </c>
    </row>
    <row r="68" spans="1:11" ht="12.75">
      <c r="A68" s="190" t="s">
        <v>31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124</v>
      </c>
      <c r="B69" s="195"/>
      <c r="C69" s="195"/>
      <c r="D69" s="195"/>
      <c r="E69" s="195"/>
      <c r="F69" s="195"/>
      <c r="G69" s="195"/>
      <c r="H69" s="217"/>
      <c r="I69" s="3">
        <v>62</v>
      </c>
      <c r="J69" s="51">
        <f>J70+J71+J72+J78+J79+J82+J85</f>
        <v>300633051</v>
      </c>
      <c r="K69" s="51">
        <f>K70+K71+K72+K78+K79+K82+K85</f>
        <v>308662515</v>
      </c>
    </row>
    <row r="70" spans="1:11" ht="12.75">
      <c r="A70" s="198" t="s">
        <v>93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76684800</v>
      </c>
      <c r="K70" s="7">
        <v>76684800</v>
      </c>
    </row>
    <row r="71" spans="1:11" ht="12.75">
      <c r="A71" s="198" t="s">
        <v>94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/>
      <c r="K71" s="7"/>
    </row>
    <row r="72" spans="1:11" ht="12.75">
      <c r="A72" s="198" t="s">
        <v>95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182440736</v>
      </c>
      <c r="K72" s="50">
        <f>K73+K74-K75+K76+K77</f>
        <v>182440736</v>
      </c>
    </row>
    <row r="73" spans="1:11" ht="12.75">
      <c r="A73" s="198" t="s">
        <v>96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3839641</v>
      </c>
      <c r="K73" s="7">
        <v>3839641</v>
      </c>
    </row>
    <row r="74" spans="1:11" ht="12.75">
      <c r="A74" s="198" t="s">
        <v>97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/>
      <c r="K74" s="7"/>
    </row>
    <row r="75" spans="1:11" ht="12.75">
      <c r="A75" s="198" t="s">
        <v>85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/>
      <c r="K75" s="7"/>
    </row>
    <row r="76" spans="1:11" ht="12.75">
      <c r="A76" s="198" t="s">
        <v>86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153369600</v>
      </c>
      <c r="K76" s="7">
        <v>153369600</v>
      </c>
    </row>
    <row r="77" spans="1:11" ht="12.75">
      <c r="A77" s="198" t="s">
        <v>87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25231495</v>
      </c>
      <c r="K77" s="7">
        <v>25231495</v>
      </c>
    </row>
    <row r="78" spans="1:11" ht="12.75">
      <c r="A78" s="198" t="s">
        <v>88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/>
      <c r="K78" s="7"/>
    </row>
    <row r="79" spans="1:11" ht="12.75">
      <c r="A79" s="198" t="s">
        <v>167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0</v>
      </c>
      <c r="K79" s="50">
        <f>K80-K81</f>
        <v>41507515</v>
      </c>
    </row>
    <row r="80" spans="1:11" ht="12.75">
      <c r="A80" s="209" t="s">
        <v>107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/>
      <c r="K80" s="7">
        <v>41507515</v>
      </c>
    </row>
    <row r="81" spans="1:11" ht="12.75">
      <c r="A81" s="209" t="s">
        <v>108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/>
      <c r="K81" s="7"/>
    </row>
    <row r="82" spans="1:11" ht="12.75">
      <c r="A82" s="198" t="s">
        <v>168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41507515</v>
      </c>
      <c r="K82" s="50">
        <f>K83-K84</f>
        <v>8029464</v>
      </c>
    </row>
    <row r="83" spans="1:11" ht="12.75">
      <c r="A83" s="209" t="s">
        <v>109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41507515</v>
      </c>
      <c r="K83" s="7">
        <v>8029464</v>
      </c>
    </row>
    <row r="84" spans="1:11" ht="12.75">
      <c r="A84" s="209" t="s">
        <v>110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/>
      <c r="K84" s="7"/>
    </row>
    <row r="85" spans="1:11" ht="12.75">
      <c r="A85" s="198" t="s">
        <v>111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/>
      <c r="K85" s="7"/>
    </row>
    <row r="86" spans="1:11" ht="12.75">
      <c r="A86" s="206" t="s">
        <v>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113932135</v>
      </c>
      <c r="K86" s="50">
        <f>SUM(K87:K89)</f>
        <v>113932135</v>
      </c>
    </row>
    <row r="87" spans="1:11" ht="12.75">
      <c r="A87" s="198" t="s">
        <v>81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14847466</v>
      </c>
      <c r="K87" s="7">
        <v>14847466</v>
      </c>
    </row>
    <row r="88" spans="1:11" ht="12.75">
      <c r="A88" s="198" t="s">
        <v>82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/>
      <c r="K88" s="7"/>
    </row>
    <row r="89" spans="1:11" ht="12.75">
      <c r="A89" s="198" t="s">
        <v>83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99084669</v>
      </c>
      <c r="K89" s="7">
        <v>99084669</v>
      </c>
    </row>
    <row r="90" spans="1:11" ht="12.75">
      <c r="A90" s="206" t="s">
        <v>10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35218731</v>
      </c>
      <c r="K90" s="50">
        <f>SUM(K91:K99)</f>
        <v>34836144</v>
      </c>
    </row>
    <row r="91" spans="1:11" ht="12.75">
      <c r="A91" s="198" t="s">
        <v>84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/>
      <c r="K91" s="7"/>
    </row>
    <row r="92" spans="1:11" ht="12.75">
      <c r="A92" s="198" t="s">
        <v>172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/>
      <c r="K92" s="7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35218731</v>
      </c>
      <c r="K93" s="7">
        <v>34836144</v>
      </c>
    </row>
    <row r="94" spans="1:11" ht="12.75">
      <c r="A94" s="198" t="s">
        <v>173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/>
      <c r="K94" s="7"/>
    </row>
    <row r="95" spans="1:11" ht="12.75">
      <c r="A95" s="198" t="s">
        <v>174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/>
      <c r="K95" s="7"/>
    </row>
    <row r="96" spans="1:11" ht="12.75">
      <c r="A96" s="198" t="s">
        <v>175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/>
      <c r="K96" s="7"/>
    </row>
    <row r="97" spans="1:11" ht="12.75">
      <c r="A97" s="198" t="s">
        <v>63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/>
      <c r="K97" s="7"/>
    </row>
    <row r="98" spans="1:11" ht="12.75">
      <c r="A98" s="198" t="s">
        <v>61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/>
      <c r="K98" s="7"/>
    </row>
    <row r="99" spans="1:11" ht="12.75">
      <c r="A99" s="198" t="s">
        <v>62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/>
      <c r="K99" s="7"/>
    </row>
    <row r="100" spans="1:11" ht="12.75">
      <c r="A100" s="206" t="s">
        <v>11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147054854</v>
      </c>
      <c r="K100" s="50">
        <f>SUM(K101:K112)</f>
        <v>201826240</v>
      </c>
    </row>
    <row r="101" spans="1:11" ht="12.75">
      <c r="A101" s="198" t="s">
        <v>84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6696469</v>
      </c>
      <c r="K101" s="7">
        <v>7679465</v>
      </c>
    </row>
    <row r="102" spans="1:11" ht="12.75">
      <c r="A102" s="198" t="s">
        <v>172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/>
      <c r="K102" s="7"/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8451858</v>
      </c>
      <c r="K103" s="7">
        <v>6270033</v>
      </c>
    </row>
    <row r="104" spans="1:11" ht="12.75">
      <c r="A104" s="198" t="s">
        <v>173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45943641</v>
      </c>
      <c r="K104" s="7">
        <v>45947271</v>
      </c>
    </row>
    <row r="105" spans="1:11" ht="12.75">
      <c r="A105" s="198" t="s">
        <v>174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70782846</v>
      </c>
      <c r="K105" s="7">
        <v>95081901</v>
      </c>
    </row>
    <row r="106" spans="1:11" ht="12.75">
      <c r="A106" s="198" t="s">
        <v>175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/>
      <c r="K106" s="7"/>
    </row>
    <row r="107" spans="1:11" ht="12.75">
      <c r="A107" s="198" t="s">
        <v>63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/>
      <c r="K107" s="7"/>
    </row>
    <row r="108" spans="1:11" ht="12.75">
      <c r="A108" s="198" t="s">
        <v>64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6395032</v>
      </c>
      <c r="K108" s="7">
        <v>11729897</v>
      </c>
    </row>
    <row r="109" spans="1:11" ht="12.75">
      <c r="A109" s="198" t="s">
        <v>65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8415614</v>
      </c>
      <c r="K109" s="7">
        <v>13104188</v>
      </c>
    </row>
    <row r="110" spans="1:11" ht="12.75">
      <c r="A110" s="198" t="s">
        <v>68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101616</v>
      </c>
      <c r="K110" s="7">
        <v>111473</v>
      </c>
    </row>
    <row r="111" spans="1:11" ht="12.75">
      <c r="A111" s="198" t="s">
        <v>66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/>
      <c r="K111" s="7"/>
    </row>
    <row r="112" spans="1:11" ht="12.75">
      <c r="A112" s="198" t="s">
        <v>67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267778</v>
      </c>
      <c r="K112" s="7">
        <v>21902012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49627368</v>
      </c>
      <c r="K113" s="7">
        <v>49607735</v>
      </c>
    </row>
    <row r="114" spans="1:11" ht="12.75">
      <c r="A114" s="206" t="s">
        <v>15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646466139</v>
      </c>
      <c r="K114" s="50">
        <f>K69+K86+K90+K100+K113</f>
        <v>708864769</v>
      </c>
    </row>
    <row r="115" spans="1:11" ht="12.75">
      <c r="A115" s="187" t="s">
        <v>30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197149947</v>
      </c>
      <c r="K115" s="8">
        <v>208681423</v>
      </c>
    </row>
    <row r="116" spans="1:11" ht="12.75">
      <c r="A116" s="190" t="s">
        <v>238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119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2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 ht="12.75">
      <c r="A119" s="201" t="s">
        <v>3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239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03:H103"/>
    <mergeCell ref="A104:H104"/>
    <mergeCell ref="A105:H105"/>
    <mergeCell ref="A106:H106"/>
    <mergeCell ref="A114:H114"/>
    <mergeCell ref="A109:H109"/>
    <mergeCell ref="A110:H110"/>
    <mergeCell ref="A111:H111"/>
    <mergeCell ref="A112:H112"/>
    <mergeCell ref="A113:H113"/>
    <mergeCell ref="A121:K121"/>
    <mergeCell ref="A115:H115"/>
    <mergeCell ref="A116:K116"/>
    <mergeCell ref="A117:K117"/>
    <mergeCell ref="A118:H118"/>
    <mergeCell ref="A119:H119"/>
    <mergeCell ref="A120:K120"/>
  </mergeCells>
  <dataValidations count="6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2:K77 K81:K84 K7:K67 K86:K115 J39:J41 J8 J16 J26 J100 J31:J33 J49 J56 J66 J72 J82 J86 J90 J114 J35 J79:K79 J70:K70">
      <formula1>0</formula1>
    </dataValidation>
    <dataValidation allowBlank="1" sqref="J67 J17:J25 J7 J9:J15 J83:J85 J34 J42:J48 J50:J55 J57:J65 J36:J38 J73:J78 J80:J81 K80 J87:J89 J115 J91:J99 J28:J30 J101:J113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3" sqref="M53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0.7109375" style="49" customWidth="1"/>
    <col min="11" max="11" width="11.00390625" style="49" customWidth="1"/>
    <col min="12" max="12" width="10.421875" style="49" customWidth="1"/>
    <col min="13" max="13" width="11.28125" style="49" customWidth="1"/>
    <col min="14" max="16384" width="9.140625" style="49" customWidth="1"/>
  </cols>
  <sheetData>
    <row r="1" spans="1:13" ht="12.75" customHeight="1">
      <c r="A1" s="222" t="s">
        <v>102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262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34.5">
      <c r="A4" s="245" t="s">
        <v>32</v>
      </c>
      <c r="B4" s="245"/>
      <c r="C4" s="245"/>
      <c r="D4" s="245"/>
      <c r="E4" s="245"/>
      <c r="F4" s="245"/>
      <c r="G4" s="245"/>
      <c r="H4" s="245"/>
      <c r="I4" s="55" t="s">
        <v>208</v>
      </c>
      <c r="J4" s="244" t="s">
        <v>244</v>
      </c>
      <c r="K4" s="244"/>
      <c r="L4" s="244" t="s">
        <v>245</v>
      </c>
      <c r="M4" s="244"/>
    </row>
    <row r="5" spans="1:13" ht="24" customHeight="1">
      <c r="A5" s="245"/>
      <c r="B5" s="245"/>
      <c r="C5" s="245"/>
      <c r="D5" s="245"/>
      <c r="E5" s="245"/>
      <c r="F5" s="245"/>
      <c r="G5" s="245"/>
      <c r="H5" s="245"/>
      <c r="I5" s="55"/>
      <c r="J5" s="57" t="s">
        <v>299</v>
      </c>
      <c r="K5" s="57" t="s">
        <v>300</v>
      </c>
      <c r="L5" s="57" t="s">
        <v>305</v>
      </c>
      <c r="M5" s="57" t="s">
        <v>306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16</v>
      </c>
      <c r="B7" s="195"/>
      <c r="C7" s="195"/>
      <c r="D7" s="195"/>
      <c r="E7" s="195"/>
      <c r="F7" s="195"/>
      <c r="G7" s="195"/>
      <c r="H7" s="217"/>
      <c r="I7" s="3">
        <v>111</v>
      </c>
      <c r="J7" s="51">
        <f>SUM(J8:J9)</f>
        <v>183052460</v>
      </c>
      <c r="K7" s="51">
        <f>SUM(K8:K9)</f>
        <v>183052460</v>
      </c>
      <c r="L7" s="51">
        <f>SUM(L8:L9)</f>
        <v>184461398</v>
      </c>
      <c r="M7" s="51">
        <f>SUM(M8:M9)</f>
        <v>184461398</v>
      </c>
    </row>
    <row r="8" spans="1:13" ht="12.75">
      <c r="A8" s="206" t="s">
        <v>100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182701407</v>
      </c>
      <c r="K8" s="7">
        <v>182701407</v>
      </c>
      <c r="L8" s="7">
        <v>184163144</v>
      </c>
      <c r="M8" s="7">
        <v>184163144</v>
      </c>
    </row>
    <row r="9" spans="1:13" ht="12.75">
      <c r="A9" s="206" t="s">
        <v>72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351053</v>
      </c>
      <c r="K9" s="7">
        <v>351053</v>
      </c>
      <c r="L9" s="7">
        <v>298254</v>
      </c>
      <c r="M9" s="7">
        <v>298254</v>
      </c>
    </row>
    <row r="10" spans="1:13" ht="12.75">
      <c r="A10" s="206" t="s">
        <v>6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v>174696709</v>
      </c>
      <c r="K10" s="50">
        <v>174696709</v>
      </c>
      <c r="L10" s="50">
        <f>L11+L12+L16+L20+L21+L22+L25+L26</f>
        <v>173905422</v>
      </c>
      <c r="M10" s="50">
        <v>173905422</v>
      </c>
    </row>
    <row r="11" spans="1:13" ht="12.75">
      <c r="A11" s="206" t="s">
        <v>73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-29236955</v>
      </c>
      <c r="K11" s="7">
        <v>-29236955</v>
      </c>
      <c r="L11" s="7">
        <v>-57753392</v>
      </c>
      <c r="M11" s="7">
        <v>-57753392</v>
      </c>
    </row>
    <row r="12" spans="1:13" ht="12.75">
      <c r="A12" s="206" t="s">
        <v>12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v>159571563</v>
      </c>
      <c r="K12" s="50">
        <v>159571563</v>
      </c>
      <c r="L12" s="50">
        <f>SUM(L13:L15)</f>
        <v>184261162</v>
      </c>
      <c r="M12" s="50">
        <v>184261162</v>
      </c>
    </row>
    <row r="13" spans="1:13" ht="12.75">
      <c r="A13" s="198" t="s">
        <v>98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142198844</v>
      </c>
      <c r="K13" s="7">
        <v>142198844</v>
      </c>
      <c r="L13" s="7">
        <v>163479613</v>
      </c>
      <c r="M13" s="7">
        <v>163479613</v>
      </c>
    </row>
    <row r="14" spans="1:13" ht="12.75">
      <c r="A14" s="198" t="s">
        <v>99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6366400</v>
      </c>
      <c r="K14" s="7">
        <v>6366400</v>
      </c>
      <c r="L14" s="7">
        <v>10698148</v>
      </c>
      <c r="M14" s="7">
        <v>10698148</v>
      </c>
    </row>
    <row r="15" spans="1:13" ht="12.75">
      <c r="A15" s="198" t="s">
        <v>34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11006319</v>
      </c>
      <c r="K15" s="7">
        <v>11006319</v>
      </c>
      <c r="L15" s="7">
        <v>10083401</v>
      </c>
      <c r="M15" s="7">
        <v>10083401</v>
      </c>
    </row>
    <row r="16" spans="1:13" ht="12.75">
      <c r="A16" s="206" t="s">
        <v>13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v>32634333</v>
      </c>
      <c r="K16" s="50">
        <v>32634333</v>
      </c>
      <c r="L16" s="50">
        <f>SUM(L17:L19)</f>
        <v>34922445</v>
      </c>
      <c r="M16" s="50">
        <v>34922445</v>
      </c>
    </row>
    <row r="17" spans="1:13" ht="12.75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18476149</v>
      </c>
      <c r="K17" s="7">
        <v>18476149</v>
      </c>
      <c r="L17" s="7">
        <v>20271420</v>
      </c>
      <c r="M17" s="7">
        <v>20271420</v>
      </c>
    </row>
    <row r="18" spans="1:13" ht="12.75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10719044</v>
      </c>
      <c r="K18" s="7">
        <v>10719044</v>
      </c>
      <c r="L18" s="7">
        <v>11084544</v>
      </c>
      <c r="M18" s="7">
        <v>11084544</v>
      </c>
    </row>
    <row r="19" spans="1:13" ht="12.75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3439140</v>
      </c>
      <c r="K19" s="7">
        <v>3439140</v>
      </c>
      <c r="L19" s="7">
        <v>3566481</v>
      </c>
      <c r="M19" s="7">
        <v>3566481</v>
      </c>
    </row>
    <row r="20" spans="1:13" ht="12.75">
      <c r="A20" s="206" t="s">
        <v>74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4750100</v>
      </c>
      <c r="K20" s="7">
        <v>4750100</v>
      </c>
      <c r="L20" s="7">
        <v>4720131</v>
      </c>
      <c r="M20" s="7">
        <v>4720131</v>
      </c>
    </row>
    <row r="21" spans="1:13" ht="12.75">
      <c r="A21" s="206" t="s">
        <v>75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6823779</v>
      </c>
      <c r="K21" s="7">
        <v>6823779</v>
      </c>
      <c r="L21" s="7">
        <v>7334608</v>
      </c>
      <c r="M21" s="7">
        <v>7334608</v>
      </c>
    </row>
    <row r="22" spans="1:13" ht="12.75">
      <c r="A22" s="206" t="s">
        <v>14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198" t="s">
        <v>89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/>
      <c r="K23" s="7"/>
      <c r="L23" s="7"/>
      <c r="M23" s="7"/>
    </row>
    <row r="24" spans="1:13" ht="12.75">
      <c r="A24" s="198" t="s">
        <v>90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/>
      <c r="K24" s="7"/>
      <c r="L24" s="7"/>
      <c r="M24" s="7"/>
    </row>
    <row r="25" spans="1:13" ht="12.75">
      <c r="A25" s="206" t="s">
        <v>76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28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153889</v>
      </c>
      <c r="K26" s="7">
        <v>153889</v>
      </c>
      <c r="L26" s="7">
        <v>420468</v>
      </c>
      <c r="M26" s="7">
        <v>420468</v>
      </c>
    </row>
    <row r="27" spans="1:13" ht="12.75">
      <c r="A27" s="206" t="s">
        <v>143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v>2382663</v>
      </c>
      <c r="K27" s="50">
        <v>2382663</v>
      </c>
      <c r="L27" s="50">
        <f>SUM(L28:L32)</f>
        <v>2542520</v>
      </c>
      <c r="M27" s="50">
        <v>2542520</v>
      </c>
    </row>
    <row r="28" spans="1:13" ht="12.75">
      <c r="A28" s="206" t="s">
        <v>263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33906</v>
      </c>
      <c r="K28" s="7">
        <v>33906</v>
      </c>
      <c r="L28" s="7">
        <v>4495</v>
      </c>
      <c r="M28" s="7">
        <v>4495</v>
      </c>
    </row>
    <row r="29" spans="1:13" ht="12.75">
      <c r="A29" s="206" t="s">
        <v>264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2348757</v>
      </c>
      <c r="K29" s="7">
        <v>2348757</v>
      </c>
      <c r="L29" s="7">
        <v>2538025</v>
      </c>
      <c r="M29" s="7">
        <v>2538025</v>
      </c>
    </row>
    <row r="30" spans="1:13" ht="12.75">
      <c r="A30" s="206" t="s">
        <v>91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153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92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144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v>2741956</v>
      </c>
      <c r="K33" s="50">
        <v>2741956</v>
      </c>
      <c r="L33" s="50">
        <f>SUM(L34:L37)</f>
        <v>3306467</v>
      </c>
      <c r="M33" s="50">
        <v>3306467</v>
      </c>
    </row>
    <row r="34" spans="1:13" ht="12.75">
      <c r="A34" s="206" t="s">
        <v>39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3595</v>
      </c>
      <c r="K34" s="7">
        <v>3595</v>
      </c>
      <c r="L34" s="7">
        <v>116898</v>
      </c>
      <c r="M34" s="7">
        <v>116898</v>
      </c>
    </row>
    <row r="35" spans="1:13" ht="12.75">
      <c r="A35" s="206" t="s">
        <v>38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2738361</v>
      </c>
      <c r="K35" s="7">
        <v>2738361</v>
      </c>
      <c r="L35" s="7">
        <v>3189569</v>
      </c>
      <c r="M35" s="7">
        <v>3189569</v>
      </c>
    </row>
    <row r="36" spans="1:13" ht="12.75">
      <c r="A36" s="206" t="s">
        <v>154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40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128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129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155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156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145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v>185435123</v>
      </c>
      <c r="K42" s="50">
        <v>185435123</v>
      </c>
      <c r="L42" s="50">
        <f>L7+L27+L38+L40</f>
        <v>187003918</v>
      </c>
      <c r="M42" s="50">
        <v>187003918</v>
      </c>
    </row>
    <row r="43" spans="1:13" ht="12.75">
      <c r="A43" s="206" t="s">
        <v>146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v>177438665</v>
      </c>
      <c r="K43" s="50">
        <v>177438665</v>
      </c>
      <c r="L43" s="50">
        <f>L10+L33+L39+L41</f>
        <v>177211889</v>
      </c>
      <c r="M43" s="50">
        <v>177211889</v>
      </c>
    </row>
    <row r="44" spans="1:13" ht="12.75">
      <c r="A44" s="206" t="s">
        <v>165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v>7996458</v>
      </c>
      <c r="K44" s="50">
        <v>7996458</v>
      </c>
      <c r="L44" s="50">
        <f>L42-L43</f>
        <v>9792029</v>
      </c>
      <c r="M44" s="50">
        <v>9792029</v>
      </c>
    </row>
    <row r="45" spans="1:13" ht="12.75">
      <c r="A45" s="209" t="s">
        <v>148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v>7996458</v>
      </c>
      <c r="K45" s="50">
        <v>7996458</v>
      </c>
      <c r="L45" s="50">
        <f>IF(L42&gt;L43,L42-L43,0)</f>
        <v>9792029</v>
      </c>
      <c r="M45" s="50">
        <v>9792029</v>
      </c>
    </row>
    <row r="46" spans="1:13" ht="12.75">
      <c r="A46" s="209" t="s">
        <v>149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v>0</v>
      </c>
      <c r="K46" s="50">
        <v>0</v>
      </c>
      <c r="L46" s="50">
        <f>IF(L43&gt;L42,L43-L42,0)</f>
        <v>0</v>
      </c>
      <c r="M46" s="50">
        <v>0</v>
      </c>
    </row>
    <row r="47" spans="1:13" ht="12.75">
      <c r="A47" s="206" t="s">
        <v>147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1439362</v>
      </c>
      <c r="K47" s="7">
        <v>1439362</v>
      </c>
      <c r="L47" s="7">
        <v>1762565</v>
      </c>
      <c r="M47" s="7">
        <v>1762565</v>
      </c>
    </row>
    <row r="48" spans="1:13" ht="12.75">
      <c r="A48" s="206" t="s">
        <v>166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6557096</v>
      </c>
      <c r="K48" s="50">
        <f>K44-K47</f>
        <v>6557096</v>
      </c>
      <c r="L48" s="50">
        <f>L44-L47</f>
        <v>8029464</v>
      </c>
      <c r="M48" s="50">
        <f>M44-M47</f>
        <v>8029464</v>
      </c>
    </row>
    <row r="49" spans="1:13" ht="12.75">
      <c r="A49" s="209" t="s">
        <v>125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6557096</v>
      </c>
      <c r="K49" s="50">
        <f>IF(K48&gt;0,K48,0)</f>
        <v>6557096</v>
      </c>
      <c r="L49" s="50">
        <f>IF(L48&gt;0,L48,0)</f>
        <v>8029464</v>
      </c>
      <c r="M49" s="50">
        <f>IF(M48&gt;0,M48,0)</f>
        <v>8029464</v>
      </c>
    </row>
    <row r="50" spans="1:13" ht="12.75">
      <c r="A50" s="241" t="s">
        <v>150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0" t="s">
        <v>240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120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ht="12.75">
      <c r="A53" s="236" t="s">
        <v>163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164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90" t="s">
        <v>122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134</v>
      </c>
      <c r="B56" s="195"/>
      <c r="C56" s="195"/>
      <c r="D56" s="195"/>
      <c r="E56" s="195"/>
      <c r="F56" s="195"/>
      <c r="G56" s="195"/>
      <c r="H56" s="217"/>
      <c r="I56" s="9">
        <v>157</v>
      </c>
      <c r="J56" s="6">
        <f>J48</f>
        <v>6557096</v>
      </c>
      <c r="K56" s="6">
        <f>K48</f>
        <v>6557096</v>
      </c>
      <c r="L56" s="6">
        <f>L48</f>
        <v>8029464</v>
      </c>
      <c r="M56" s="6">
        <f>M48</f>
        <v>8029464</v>
      </c>
    </row>
    <row r="57" spans="1:13" ht="12.75">
      <c r="A57" s="206" t="s">
        <v>151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6" t="s">
        <v>157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158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159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160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161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162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152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126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6" t="s">
        <v>127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6557096</v>
      </c>
      <c r="K67" s="58">
        <f>K56+K66</f>
        <v>6557096</v>
      </c>
      <c r="L67" s="58">
        <f>L56+L66</f>
        <v>8029464</v>
      </c>
      <c r="M67" s="58">
        <f>M56+M66</f>
        <v>8029464</v>
      </c>
    </row>
    <row r="68" spans="1:13" ht="12.75" customHeight="1">
      <c r="A68" s="234" t="s">
        <v>241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9" t="s">
        <v>121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36" t="s">
        <v>163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31" t="s">
        <v>164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27:H27"/>
    <mergeCell ref="A28:H28"/>
    <mergeCell ref="A29:H29"/>
    <mergeCell ref="A30:H30"/>
    <mergeCell ref="A37:H37"/>
    <mergeCell ref="A38:H38"/>
    <mergeCell ref="A43:H43"/>
    <mergeCell ref="A44:H44"/>
    <mergeCell ref="A45:H45"/>
    <mergeCell ref="A46:H46"/>
    <mergeCell ref="A47:H47"/>
    <mergeCell ref="A48:H48"/>
    <mergeCell ref="A63:H63"/>
    <mergeCell ref="A64:H64"/>
    <mergeCell ref="A49:H49"/>
    <mergeCell ref="A50:H50"/>
    <mergeCell ref="A56:H56"/>
    <mergeCell ref="A55:M55"/>
    <mergeCell ref="A53:H53"/>
    <mergeCell ref="A54:H54"/>
    <mergeCell ref="A71:H71"/>
    <mergeCell ref="A65:H65"/>
    <mergeCell ref="A66:H66"/>
    <mergeCell ref="A67:H67"/>
    <mergeCell ref="A68:M68"/>
    <mergeCell ref="A70:H70"/>
    <mergeCell ref="A69:M69"/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6:K27 J7:M10 J42:M46 K28:L32 K34:L41 M26:M28 M35 K23:K24 K12:M22 L23:L27 K33:M33 J12:J41 J48:M50">
      <formula1>0</formula1>
    </dataValidation>
    <dataValidation allowBlank="1" sqref="K25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52" sqref="K52"/>
    </sheetView>
  </sheetViews>
  <sheetFormatPr defaultColWidth="9.140625" defaultRowHeight="12.75"/>
  <cols>
    <col min="1" max="6" width="9.140625" style="49" customWidth="1"/>
    <col min="7" max="7" width="8.28125" style="49" customWidth="1"/>
    <col min="8" max="8" width="0.42578125" style="49" customWidth="1"/>
    <col min="9" max="9" width="7.140625" style="49" customWidth="1"/>
    <col min="10" max="10" width="13.140625" style="49" customWidth="1"/>
    <col min="11" max="11" width="14.00390625" style="49" customWidth="1"/>
    <col min="12" max="16384" width="9.140625" style="49" customWidth="1"/>
  </cols>
  <sheetData>
    <row r="1" spans="1:11" ht="12.75" customHeight="1">
      <c r="A1" s="250" t="s">
        <v>265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262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33.75">
      <c r="A4" s="253" t="s">
        <v>32</v>
      </c>
      <c r="B4" s="253"/>
      <c r="C4" s="253"/>
      <c r="D4" s="253"/>
      <c r="E4" s="253"/>
      <c r="F4" s="253"/>
      <c r="G4" s="253"/>
      <c r="H4" s="253"/>
      <c r="I4" s="63" t="s">
        <v>208</v>
      </c>
      <c r="J4" s="64" t="s">
        <v>307</v>
      </c>
      <c r="K4" s="64" t="s">
        <v>308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119">
        <v>2</v>
      </c>
      <c r="J5" s="120" t="s">
        <v>211</v>
      </c>
      <c r="K5" s="120" t="s">
        <v>212</v>
      </c>
    </row>
    <row r="6" spans="1:11" ht="12.75">
      <c r="A6" s="190" t="s">
        <v>103</v>
      </c>
      <c r="B6" s="191"/>
      <c r="C6" s="191"/>
      <c r="D6" s="191"/>
      <c r="E6" s="191"/>
      <c r="F6" s="191"/>
      <c r="G6" s="191"/>
      <c r="H6" s="191"/>
      <c r="I6" s="248"/>
      <c r="J6" s="248"/>
      <c r="K6" s="249"/>
    </row>
    <row r="7" spans="1:11" ht="12.75">
      <c r="A7" s="198" t="s">
        <v>266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151502543</v>
      </c>
      <c r="K7" s="7">
        <v>176126077</v>
      </c>
    </row>
    <row r="8" spans="1:11" ht="12.75">
      <c r="A8" s="198" t="s">
        <v>267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 ht="12.75">
      <c r="A9" s="198" t="s">
        <v>268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15797</v>
      </c>
      <c r="K9" s="7">
        <v>10500</v>
      </c>
    </row>
    <row r="10" spans="1:11" ht="12.75">
      <c r="A10" s="198" t="s">
        <v>269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7885952</v>
      </c>
      <c r="K10" s="7">
        <v>3850573</v>
      </c>
    </row>
    <row r="11" spans="1:11" ht="12.75">
      <c r="A11" s="198" t="s">
        <v>270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585916</v>
      </c>
      <c r="K11" s="7">
        <v>1182024</v>
      </c>
    </row>
    <row r="12" spans="1:11" ht="12.75">
      <c r="A12" s="206" t="s">
        <v>271</v>
      </c>
      <c r="B12" s="207"/>
      <c r="C12" s="207"/>
      <c r="D12" s="207"/>
      <c r="E12" s="207"/>
      <c r="F12" s="207"/>
      <c r="G12" s="207"/>
      <c r="H12" s="207"/>
      <c r="I12" s="1">
        <v>6</v>
      </c>
      <c r="J12" s="50">
        <f>SUM(J7:J11)</f>
        <v>159990208</v>
      </c>
      <c r="K12" s="50">
        <f>SUM(K7:K11)</f>
        <v>181169174</v>
      </c>
    </row>
    <row r="13" spans="1:11" ht="12.75">
      <c r="A13" s="198" t="s">
        <v>272</v>
      </c>
      <c r="B13" s="199"/>
      <c r="C13" s="199"/>
      <c r="D13" s="199"/>
      <c r="E13" s="199"/>
      <c r="F13" s="199"/>
      <c r="G13" s="199"/>
      <c r="H13" s="199"/>
      <c r="I13" s="1">
        <v>7</v>
      </c>
      <c r="J13" s="5">
        <v>121002758</v>
      </c>
      <c r="K13" s="7">
        <v>139488010</v>
      </c>
    </row>
    <row r="14" spans="1:11" ht="12.75">
      <c r="A14" s="198" t="s">
        <v>273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23497667</v>
      </c>
      <c r="K14" s="7">
        <v>25215373</v>
      </c>
    </row>
    <row r="15" spans="1:11" ht="12.75">
      <c r="A15" s="198" t="s">
        <v>274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6001</v>
      </c>
      <c r="K15" s="7">
        <v>811403</v>
      </c>
    </row>
    <row r="16" spans="1:11" ht="12.75">
      <c r="A16" s="198" t="s">
        <v>275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184127</v>
      </c>
      <c r="K16" s="7">
        <v>129928</v>
      </c>
    </row>
    <row r="17" spans="1:11" ht="12.75">
      <c r="A17" s="198" t="s">
        <v>276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2372440</v>
      </c>
      <c r="K17" s="7">
        <v>5119314</v>
      </c>
    </row>
    <row r="18" spans="1:11" ht="12.75">
      <c r="A18" s="198" t="s">
        <v>277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>
        <v>3296723</v>
      </c>
      <c r="K18" s="7">
        <v>3565310</v>
      </c>
    </row>
    <row r="19" spans="1:11" ht="12.75">
      <c r="A19" s="206" t="s">
        <v>278</v>
      </c>
      <c r="B19" s="207"/>
      <c r="C19" s="207"/>
      <c r="D19" s="207"/>
      <c r="E19" s="207"/>
      <c r="F19" s="207"/>
      <c r="G19" s="207"/>
      <c r="H19" s="207"/>
      <c r="I19" s="1">
        <v>13</v>
      </c>
      <c r="J19" s="50">
        <f>SUM(J13:J18)</f>
        <v>150359716</v>
      </c>
      <c r="K19" s="50">
        <f>SUM(K13:K18)</f>
        <v>174329338</v>
      </c>
    </row>
    <row r="20" spans="1:11" ht="12.75">
      <c r="A20" s="206" t="s">
        <v>279</v>
      </c>
      <c r="B20" s="254"/>
      <c r="C20" s="254"/>
      <c r="D20" s="254"/>
      <c r="E20" s="254"/>
      <c r="F20" s="254"/>
      <c r="G20" s="254"/>
      <c r="H20" s="255"/>
      <c r="I20" s="1">
        <v>14</v>
      </c>
      <c r="J20" s="61">
        <f>IF(J12&gt;J19,J12-J19,0)</f>
        <v>9630492</v>
      </c>
      <c r="K20" s="50">
        <f>IF(K12&gt;K19,K12-K19,0)</f>
        <v>6839836</v>
      </c>
    </row>
    <row r="21" spans="1:11" ht="12.75">
      <c r="A21" s="212" t="s">
        <v>280</v>
      </c>
      <c r="B21" s="256"/>
      <c r="C21" s="256"/>
      <c r="D21" s="256"/>
      <c r="E21" s="256"/>
      <c r="F21" s="256"/>
      <c r="G21" s="256"/>
      <c r="H21" s="257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0" t="s">
        <v>104</v>
      </c>
      <c r="B22" s="191"/>
      <c r="C22" s="191"/>
      <c r="D22" s="191"/>
      <c r="E22" s="191"/>
      <c r="F22" s="191"/>
      <c r="G22" s="191"/>
      <c r="H22" s="191"/>
      <c r="I22" s="248"/>
      <c r="J22" s="248"/>
      <c r="K22" s="249"/>
    </row>
    <row r="23" spans="1:11" ht="12.75">
      <c r="A23" s="198" t="s">
        <v>281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64950</v>
      </c>
      <c r="K23" s="7">
        <v>327673</v>
      </c>
    </row>
    <row r="24" spans="1:11" ht="12.75">
      <c r="A24" s="198" t="s">
        <v>282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283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15040</v>
      </c>
      <c r="K25" s="7">
        <v>6788</v>
      </c>
    </row>
    <row r="26" spans="1:11" ht="12.75">
      <c r="A26" s="198" t="s">
        <v>284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/>
      <c r="K26" s="7"/>
    </row>
    <row r="27" spans="1:11" ht="12.75">
      <c r="A27" s="198" t="s">
        <v>285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 ht="12.75">
      <c r="A28" s="206" t="s">
        <v>286</v>
      </c>
      <c r="B28" s="207"/>
      <c r="C28" s="207"/>
      <c r="D28" s="207"/>
      <c r="E28" s="207"/>
      <c r="F28" s="207"/>
      <c r="G28" s="207"/>
      <c r="H28" s="207"/>
      <c r="I28" s="1">
        <v>21</v>
      </c>
      <c r="J28" s="50">
        <f>SUM(J23:J27)</f>
        <v>79990</v>
      </c>
      <c r="K28" s="50">
        <f>SUM(K23:K27)</f>
        <v>334461</v>
      </c>
    </row>
    <row r="29" spans="1:11" ht="12.75">
      <c r="A29" s="198" t="s">
        <v>287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3446502</v>
      </c>
      <c r="K29" s="7">
        <v>1828567</v>
      </c>
    </row>
    <row r="30" spans="1:11" ht="12.75">
      <c r="A30" s="198" t="s">
        <v>288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 ht="12.75">
      <c r="A31" s="198" t="s">
        <v>289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 ht="12.75">
      <c r="A32" s="206" t="s">
        <v>290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SUM(J29:J31)</f>
        <v>3446502</v>
      </c>
      <c r="K32" s="50">
        <f>SUM(K29:K31)</f>
        <v>1828567</v>
      </c>
    </row>
    <row r="33" spans="1:11" ht="12.75">
      <c r="A33" s="206" t="s">
        <v>291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6" t="s">
        <v>292</v>
      </c>
      <c r="B34" s="207"/>
      <c r="C34" s="207"/>
      <c r="D34" s="207"/>
      <c r="E34" s="207"/>
      <c r="F34" s="207"/>
      <c r="G34" s="207"/>
      <c r="H34" s="207"/>
      <c r="I34" s="1">
        <v>27</v>
      </c>
      <c r="J34" s="61">
        <f>IF(J32&gt;J28,J32-J28,0)</f>
        <v>3366512</v>
      </c>
      <c r="K34" s="50">
        <f>IF(K32&gt;K28,K32-K28,0)</f>
        <v>1494106</v>
      </c>
    </row>
    <row r="35" spans="1:11" ht="12.75">
      <c r="A35" s="190" t="s">
        <v>105</v>
      </c>
      <c r="B35" s="191"/>
      <c r="C35" s="191"/>
      <c r="D35" s="191"/>
      <c r="E35" s="191"/>
      <c r="F35" s="191"/>
      <c r="G35" s="191"/>
      <c r="H35" s="191"/>
      <c r="I35" s="248">
        <v>0</v>
      </c>
      <c r="J35" s="248"/>
      <c r="K35" s="249"/>
    </row>
    <row r="36" spans="1:11" ht="12.75">
      <c r="A36" s="198" t="s">
        <v>112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 ht="12.75">
      <c r="A37" s="198" t="s">
        <v>19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 ht="12.75">
      <c r="A38" s="198" t="s">
        <v>20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>
        <v>5529</v>
      </c>
      <c r="K38" s="7"/>
    </row>
    <row r="39" spans="1:11" ht="12.75">
      <c r="A39" s="206" t="s">
        <v>293</v>
      </c>
      <c r="B39" s="207"/>
      <c r="C39" s="207"/>
      <c r="D39" s="207"/>
      <c r="E39" s="207"/>
      <c r="F39" s="207"/>
      <c r="G39" s="207"/>
      <c r="H39" s="207"/>
      <c r="I39" s="1">
        <v>31</v>
      </c>
      <c r="J39" s="50">
        <f>SUM(J36:J38)</f>
        <v>5529</v>
      </c>
      <c r="K39" s="50">
        <f>SUM(K36:K38)</f>
        <v>0</v>
      </c>
    </row>
    <row r="40" spans="1:11" ht="12.75">
      <c r="A40" s="198" t="s">
        <v>21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2091801</v>
      </c>
      <c r="K40" s="7">
        <v>2091366</v>
      </c>
    </row>
    <row r="41" spans="1:11" ht="12.75">
      <c r="A41" s="198" t="s">
        <v>22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7">
        <v>787</v>
      </c>
    </row>
    <row r="42" spans="1:11" ht="12.75">
      <c r="A42" s="198" t="s">
        <v>23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24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198" t="s">
        <v>25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/>
      <c r="K44" s="7">
        <v>1408688</v>
      </c>
    </row>
    <row r="45" spans="1:11" ht="12.75">
      <c r="A45" s="206" t="s">
        <v>294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SUM(J40:J44)</f>
        <v>2091801</v>
      </c>
      <c r="K45" s="50">
        <f>SUM(K40:K44)</f>
        <v>3500841</v>
      </c>
    </row>
    <row r="46" spans="1:11" ht="12.75">
      <c r="A46" s="206" t="s">
        <v>295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6" t="s">
        <v>296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IF(J45&gt;J39,J45-J39,0)</f>
        <v>2086272</v>
      </c>
      <c r="K47" s="50">
        <f>IF(K45&gt;K39,K45-K39,0)</f>
        <v>3500841</v>
      </c>
    </row>
    <row r="48" spans="1:11" ht="12.75">
      <c r="A48" s="206" t="s">
        <v>297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IF(J20-J21+J33-J34+J46-J47&gt;0,J20-J21+J33-J34+J46-J47,0)</f>
        <v>4177708</v>
      </c>
      <c r="K48" s="50">
        <f>IF(K20-K21+K33-K34+K46-K47&gt;0,K20-K21+K33-K34+K46-K47,0)</f>
        <v>1844889</v>
      </c>
    </row>
    <row r="49" spans="1:11" ht="12.75">
      <c r="A49" s="206" t="s">
        <v>298</v>
      </c>
      <c r="B49" s="207"/>
      <c r="C49" s="207"/>
      <c r="D49" s="207"/>
      <c r="E49" s="207"/>
      <c r="F49" s="207"/>
      <c r="G49" s="207"/>
      <c r="H49" s="20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6" t="s">
        <v>106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71450771</v>
      </c>
      <c r="K50" s="7">
        <v>117850103</v>
      </c>
    </row>
    <row r="51" spans="1:11" ht="12.75">
      <c r="A51" s="206" t="s">
        <v>113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f>+J48</f>
        <v>4177708</v>
      </c>
      <c r="K51" s="7">
        <f>+K48</f>
        <v>1844889</v>
      </c>
    </row>
    <row r="52" spans="1:11" ht="12.75">
      <c r="A52" s="206" t="s">
        <v>114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115</v>
      </c>
      <c r="B53" s="213"/>
      <c r="C53" s="213"/>
      <c r="D53" s="213"/>
      <c r="E53" s="213"/>
      <c r="F53" s="213"/>
      <c r="G53" s="213"/>
      <c r="H53" s="213"/>
      <c r="I53" s="4">
        <v>45</v>
      </c>
      <c r="J53" s="62">
        <f>J50+J51-J52</f>
        <v>75628479</v>
      </c>
      <c r="K53" s="58">
        <f>K50+K51-K52</f>
        <v>119694992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4.140625" style="68" customWidth="1"/>
    <col min="12" max="16384" width="9.140625" style="68" customWidth="1"/>
  </cols>
  <sheetData>
    <row r="1" spans="1:12" ht="12.75">
      <c r="A1" s="273" t="s">
        <v>209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7"/>
    </row>
    <row r="2" spans="1:12" ht="15.75">
      <c r="A2" s="39"/>
      <c r="B2" s="66"/>
      <c r="C2" s="260" t="s">
        <v>210</v>
      </c>
      <c r="D2" s="260"/>
      <c r="E2" s="69">
        <v>43101</v>
      </c>
      <c r="F2" s="40" t="s">
        <v>179</v>
      </c>
      <c r="G2" s="261">
        <v>43190</v>
      </c>
      <c r="H2" s="262"/>
      <c r="I2" s="66"/>
      <c r="J2" s="66"/>
      <c r="K2" s="66"/>
      <c r="L2" s="70"/>
    </row>
    <row r="3" spans="1:11" ht="23.25">
      <c r="A3" s="263" t="s">
        <v>32</v>
      </c>
      <c r="B3" s="263"/>
      <c r="C3" s="263"/>
      <c r="D3" s="263"/>
      <c r="E3" s="263"/>
      <c r="F3" s="263"/>
      <c r="G3" s="263"/>
      <c r="H3" s="263"/>
      <c r="I3" s="73" t="s">
        <v>233</v>
      </c>
      <c r="J3" s="64" t="s">
        <v>309</v>
      </c>
      <c r="K3" s="64" t="s">
        <v>310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5">
        <v>2</v>
      </c>
      <c r="J4" s="74" t="s">
        <v>211</v>
      </c>
      <c r="K4" s="65" t="s">
        <v>212</v>
      </c>
    </row>
    <row r="5" spans="1:11" ht="12.75">
      <c r="A5" s="258" t="s">
        <v>213</v>
      </c>
      <c r="B5" s="259"/>
      <c r="C5" s="259"/>
      <c r="D5" s="259"/>
      <c r="E5" s="259"/>
      <c r="F5" s="259"/>
      <c r="G5" s="259"/>
      <c r="H5" s="259"/>
      <c r="I5" s="41">
        <v>1</v>
      </c>
      <c r="J5" s="42">
        <v>76684800</v>
      </c>
      <c r="K5" s="42">
        <v>76684800</v>
      </c>
    </row>
    <row r="6" spans="1:11" ht="12.75">
      <c r="A6" s="258" t="s">
        <v>214</v>
      </c>
      <c r="B6" s="259"/>
      <c r="C6" s="259"/>
      <c r="D6" s="259"/>
      <c r="E6" s="259"/>
      <c r="F6" s="259"/>
      <c r="G6" s="259"/>
      <c r="H6" s="259"/>
      <c r="I6" s="41">
        <v>2</v>
      </c>
      <c r="J6" s="43"/>
      <c r="K6" s="43"/>
    </row>
    <row r="7" spans="1:11" ht="12.75">
      <c r="A7" s="258" t="s">
        <v>215</v>
      </c>
      <c r="B7" s="259"/>
      <c r="C7" s="259"/>
      <c r="D7" s="259"/>
      <c r="E7" s="259"/>
      <c r="F7" s="259"/>
      <c r="G7" s="259"/>
      <c r="H7" s="259"/>
      <c r="I7" s="41">
        <v>3</v>
      </c>
      <c r="J7" s="43">
        <v>160883867</v>
      </c>
      <c r="K7" s="43">
        <v>182440736</v>
      </c>
    </row>
    <row r="8" spans="1:11" ht="12.75">
      <c r="A8" s="258" t="s">
        <v>216</v>
      </c>
      <c r="B8" s="259"/>
      <c r="C8" s="259"/>
      <c r="D8" s="259"/>
      <c r="E8" s="259"/>
      <c r="F8" s="259"/>
      <c r="G8" s="259"/>
      <c r="H8" s="259"/>
      <c r="I8" s="41">
        <v>4</v>
      </c>
      <c r="J8" s="43">
        <v>35930157</v>
      </c>
      <c r="K8" s="43">
        <v>41507515</v>
      </c>
    </row>
    <row r="9" spans="1:11" ht="12.75">
      <c r="A9" s="258" t="s">
        <v>217</v>
      </c>
      <c r="B9" s="259"/>
      <c r="C9" s="259"/>
      <c r="D9" s="259"/>
      <c r="E9" s="259"/>
      <c r="F9" s="259"/>
      <c r="G9" s="259"/>
      <c r="H9" s="259"/>
      <c r="I9" s="41">
        <v>5</v>
      </c>
      <c r="J9" s="43">
        <v>6557096</v>
      </c>
      <c r="K9" s="43">
        <v>8029464</v>
      </c>
    </row>
    <row r="10" spans="1:11" ht="12.75">
      <c r="A10" s="258" t="s">
        <v>218</v>
      </c>
      <c r="B10" s="259"/>
      <c r="C10" s="259"/>
      <c r="D10" s="259"/>
      <c r="E10" s="259"/>
      <c r="F10" s="259"/>
      <c r="G10" s="259"/>
      <c r="H10" s="259"/>
      <c r="I10" s="41">
        <v>6</v>
      </c>
      <c r="J10" s="43"/>
      <c r="K10" s="43"/>
    </row>
    <row r="11" spans="1:11" ht="12.75">
      <c r="A11" s="258" t="s">
        <v>219</v>
      </c>
      <c r="B11" s="259"/>
      <c r="C11" s="259"/>
      <c r="D11" s="259"/>
      <c r="E11" s="259"/>
      <c r="F11" s="259"/>
      <c r="G11" s="259"/>
      <c r="H11" s="259"/>
      <c r="I11" s="41">
        <v>7</v>
      </c>
      <c r="J11" s="43"/>
      <c r="K11" s="43"/>
    </row>
    <row r="12" spans="1:11" ht="12.75">
      <c r="A12" s="258" t="s">
        <v>220</v>
      </c>
      <c r="B12" s="259"/>
      <c r="C12" s="259"/>
      <c r="D12" s="259"/>
      <c r="E12" s="259"/>
      <c r="F12" s="259"/>
      <c r="G12" s="259"/>
      <c r="H12" s="259"/>
      <c r="I12" s="41">
        <v>8</v>
      </c>
      <c r="J12" s="43"/>
      <c r="K12" s="43"/>
    </row>
    <row r="13" spans="1:11" ht="12.75">
      <c r="A13" s="258" t="s">
        <v>221</v>
      </c>
      <c r="B13" s="259"/>
      <c r="C13" s="259"/>
      <c r="D13" s="259"/>
      <c r="E13" s="259"/>
      <c r="F13" s="259"/>
      <c r="G13" s="259"/>
      <c r="H13" s="259"/>
      <c r="I13" s="41">
        <v>9</v>
      </c>
      <c r="J13" s="43"/>
      <c r="K13" s="43"/>
    </row>
    <row r="14" spans="1:11" ht="12.75">
      <c r="A14" s="265" t="s">
        <v>222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1">
        <f>SUM(J5:J13)</f>
        <v>280055920</v>
      </c>
      <c r="K14" s="71">
        <f>SUM(K5:K13)</f>
        <v>308662515</v>
      </c>
    </row>
    <row r="15" spans="1:11" ht="12.75">
      <c r="A15" s="258" t="s">
        <v>223</v>
      </c>
      <c r="B15" s="259"/>
      <c r="C15" s="259"/>
      <c r="D15" s="259"/>
      <c r="E15" s="259"/>
      <c r="F15" s="259"/>
      <c r="G15" s="259"/>
      <c r="H15" s="259"/>
      <c r="I15" s="41">
        <v>11</v>
      </c>
      <c r="J15" s="43"/>
      <c r="K15" s="43"/>
    </row>
    <row r="16" spans="1:11" ht="12.75">
      <c r="A16" s="258" t="s">
        <v>224</v>
      </c>
      <c r="B16" s="259"/>
      <c r="C16" s="259"/>
      <c r="D16" s="259"/>
      <c r="E16" s="259"/>
      <c r="F16" s="259"/>
      <c r="G16" s="259"/>
      <c r="H16" s="259"/>
      <c r="I16" s="41">
        <v>12</v>
      </c>
      <c r="J16" s="43"/>
      <c r="K16" s="43"/>
    </row>
    <row r="17" spans="1:11" ht="12.75">
      <c r="A17" s="258" t="s">
        <v>225</v>
      </c>
      <c r="B17" s="259"/>
      <c r="C17" s="259"/>
      <c r="D17" s="259"/>
      <c r="E17" s="259"/>
      <c r="F17" s="259"/>
      <c r="G17" s="259"/>
      <c r="H17" s="259"/>
      <c r="I17" s="41">
        <v>13</v>
      </c>
      <c r="J17" s="43"/>
      <c r="K17" s="43"/>
    </row>
    <row r="18" spans="1:11" ht="12.75">
      <c r="A18" s="258" t="s">
        <v>226</v>
      </c>
      <c r="B18" s="259"/>
      <c r="C18" s="259"/>
      <c r="D18" s="259"/>
      <c r="E18" s="259"/>
      <c r="F18" s="259"/>
      <c r="G18" s="259"/>
      <c r="H18" s="259"/>
      <c r="I18" s="41">
        <v>14</v>
      </c>
      <c r="J18" s="43"/>
      <c r="K18" s="43"/>
    </row>
    <row r="19" spans="1:11" ht="12.75">
      <c r="A19" s="258" t="s">
        <v>227</v>
      </c>
      <c r="B19" s="259"/>
      <c r="C19" s="259"/>
      <c r="D19" s="259"/>
      <c r="E19" s="259"/>
      <c r="F19" s="259"/>
      <c r="G19" s="259"/>
      <c r="H19" s="259"/>
      <c r="I19" s="41">
        <v>15</v>
      </c>
      <c r="J19" s="43"/>
      <c r="K19" s="43"/>
    </row>
    <row r="20" spans="1:11" ht="12.75">
      <c r="A20" s="258" t="s">
        <v>228</v>
      </c>
      <c r="B20" s="259"/>
      <c r="C20" s="259"/>
      <c r="D20" s="259"/>
      <c r="E20" s="259"/>
      <c r="F20" s="259"/>
      <c r="G20" s="259"/>
      <c r="H20" s="259"/>
      <c r="I20" s="41">
        <v>16</v>
      </c>
      <c r="J20" s="43"/>
      <c r="K20" s="43"/>
    </row>
    <row r="21" spans="1:11" ht="12.75">
      <c r="A21" s="265" t="s">
        <v>229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230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231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2"/>
      <c r="K24" s="72"/>
    </row>
    <row r="25" spans="1:11" ht="30" customHeight="1">
      <c r="A25" s="271" t="s">
        <v>232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Horvat Ivana</cp:lastModifiedBy>
  <cp:lastPrinted>2017-04-19T11:50:53Z</cp:lastPrinted>
  <dcterms:created xsi:type="dcterms:W3CDTF">2008-10-17T11:51:54Z</dcterms:created>
  <dcterms:modified xsi:type="dcterms:W3CDTF">2018-04-23T13:49:44Z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