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465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<sst xmlns="http://schemas.openxmlformats.org/spreadsheetml/2006/main" count="340" uniqueCount="314">
  <si>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</si>
  <si>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</si>
  <si>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</si>
  <si>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</si>
  <si>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</si>
  <si>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</si>
  <si>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</si>
  <si>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</si>
  <si>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</si>
  <si>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</si>
  <si>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</si>
  <si>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</si>
  <si>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</si>
  <si>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</si>
  <si>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</si>
  <si>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</si>
  <si>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</si>
  <si>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</si>
  <si>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</si>
  <si>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</si>
  <si>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</si>
  <si>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</si>
  <si>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</si>
  <si>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</si>
  <si>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</si>
  <si>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</si>
  <si>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</si>
  <si>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</si>
  <si>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</si>
  <si>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</si>
  <si>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</si>
  <si>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</si>
  <si>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</si>
  <si>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</si>
  <si>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</si>
  <si>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</si>
  <si>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</si>
  <si>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</si>
  <si>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</si>
  <si>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</si>
  <si>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</si>
  <si>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</si>
  <si>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</si>
  <si>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</si>
  <si>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</si>
  <si>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</si>
  <si>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</si>
  <si>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</si>
  <si>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</si>
  <si>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</si>
  <si>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</si>
  <si>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</si>
  <si>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</si>
  <si>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</si>
  <si>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</si>
  <si>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</si>
  <si>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</si>
  <si>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</si>
  <si>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</si>
  <si>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</si>
  <si>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</si>
  <si>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</si>
  <si>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</si>
  <si>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</si>
  <si>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</si>
  <si>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</si>
  <si>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</si>
  <si>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</si>
  <si>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</si>
  <si>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</si>
  <si>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</si>
  <si>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</si>
  <si>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</si>
  <si>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</si>
  <si>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</si>
  <si>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</si>
  <si>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</si>
  <si>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</si>
  <si>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</si>
  <si>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</si>
  <si>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</si>
  <si>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</si>
  <si>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</si>
  <si>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</si>
  <si>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</si>
  <si>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</si>
  <si>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</si>
  <si>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</si>
  <si>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</si>
  <si>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</si>
  <si>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</si>
  <si>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</si>
  <si>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</si>
  <si>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</si>
  <si>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</si>
  <si>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</si>
  <si>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</si>
  <si>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</si>
  <si>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</si>
  <si>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</si>
  <si>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</si>
  <si>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</si>
  <si>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</si>
  <si>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</si>
  <si>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</si>
  <si>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</si>
  <si>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</si>
  <si>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</si>
  <si>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</si>
  <si>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</si>
  <si>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</si>
  <si>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</si>
  <si>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</si>
  <si>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</si>
  <si>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</si>
  <si>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</si>
  <si>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</si>
  <si>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</si>
  <si>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</si>
  <si>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</si>
  <si>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</si>
  <si>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</si>
  <si>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</si>
  <si>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</si>
  <si>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</si>
  <si>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</si>
  <si>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</si>
  <si>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</si>
  <si>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</si>
  <si>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</si>
  <si>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</si>
  <si>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</si>
  <si>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</si>
  <si>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</si>
  <si>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</si>
  <si>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</si>
  <si>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</si>
  <si>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</si>
  <si>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</si>
  <si>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</si>
  <si>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</si>
  <si>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</si>
  <si>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</si>
  <si>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</si>
  <si>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</si>
  <si>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</si>
  <si>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</si>
  <si>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</si>
  <si>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</si>
  <si>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</si>
  <si>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</si>
  <si>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</si>
  <si>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</si>
  <si>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</si>
  <si>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</si>
  <si>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</si>
  <si>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</si>
  <si>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</si>
  <si>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</si>
  <si>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</si>
  <si>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</si>
  <si>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</si>
  <si>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</si>
  <si>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</si>
  <si>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</si>
  <si>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</si>
  <si>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</si>
  <si>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</si>
  <si>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</si>
  <si>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</si>
  <si>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</si>
  <si>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</si>
  <si>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</si>
  <si>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</si>
  <si>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</si>
  <si>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</si>
  <si>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</si>
  <si>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</si>
  <si>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</si>
  <si>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</si>
  <si>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</si>
  <si>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</si>
  <si>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</si>
  <si>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</si>
  <si>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</si>
  <si>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</si>
  <si>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</si>
  <si>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</si>
  <si>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</si>
  <si>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</si>
  <si>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</si>
  <si>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</si>
  <si>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</si>
  <si>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</si>
  <si>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</si>
  <si>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</si>
  <si>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</si>
  <si>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</si>
  <si>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</si>
  <si>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</si>
  <si>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</si>
  <si>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</si>
  <si>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</si>
  <si>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</si>
  <si>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</si>
  <si>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</si>
  <si>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</si>
  <si>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</si>
  <si>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</si>
  <si>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</si>
  <si>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</si>
  <si>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</si>
  <si>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</si>
  <si>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</si>
  <si>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</si>
  <si>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</si>
  <si>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</si>
  <si>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</si>
  <si>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</si>
  <si>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</si>
  <si>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</si>
  <si>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</si>
  <si>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</si>
  <si>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</si>
  <si>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</si>
  <si>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</si>
  <si>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</si>
  <si>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</si>
  <si>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</si>
  <si>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</si>
  <si>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</si>
  <si>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</si>
  <si>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</si>
  <si>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</si>
  <si>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</si>
  <si>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</si>
  <si>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</si>
  <si>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</si>
  <si>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</si>
  <si>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</si>
  <si>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</si>
  <si>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</si>
  <si>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</si>
  <si>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</si>
  <si>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</si>
  <si>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</si>
  <si>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</si>
  <si>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</si>
  <si>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</si>
  <si>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</si>
  <si>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</si>
  <si>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</si>
  <si>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</si>
  <si>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</si>
  <si>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</si>
  <si>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</si>
  <si>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</si>
  <si>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KRPAN DARKO</t>
  </si>
  <si>
    <t>013783702</t>
  </si>
  <si>
    <t>013783714</t>
  </si>
  <si>
    <t>VLAIĆ PETAR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</si>
  <si>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</si>
  <si>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</si>
  <si>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</si>
  <si>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</si>
  <si>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</si>
  <si>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</si>
  <si>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</si>
  <si>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</si>
  <si>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</si>
  <si>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</si>
  <si>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</si>
  <si>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</si>
  <si>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</si>
  <si>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</si>
  <si>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</si>
  <si>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</si>
  <si>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</si>
  <si>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</si>
  <si>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</si>
  <si>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</si>
  <si>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</si>
  <si>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</si>
  <si>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</si>
  <si>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</si>
  <si>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</si>
  <si>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</si>
  <si>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</si>
  <si>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</si>
  <si>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</si>
  <si>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</si>
  <si>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</si>
  <si>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</si>
  <si>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</si>
  <si>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</si>
  <si>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</si>
  <si>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</si>
  <si>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Kumulativno   1 - 12 / 2016</t>
  </si>
  <si>
    <t>Tromjesečje   10 - 12 / 2016</t>
  </si>
  <si>
    <t>Prethodno razdoblje 31.12.2016.</t>
  </si>
  <si>
    <t>Tekuće razdoblje 31.12.2017.</t>
  </si>
  <si>
    <t>stanje na dan 31.12.2017.</t>
  </si>
  <si>
    <t>u razdoblju 1.1.2017. do 31.12.2017.</t>
  </si>
  <si>
    <t>Kumulativno   1 - 12 / 2017</t>
  </si>
  <si>
    <t>Tromjesečje   10 - 12 / 2017</t>
  </si>
  <si>
    <t>Prethodno razdoblje              1-12/2016</t>
  </si>
  <si>
    <t>Tekuće razdoblje                     1-12/2017</t>
  </si>
  <si>
    <t>Prethodna godina 1-12/2016</t>
  </si>
  <si>
    <t>Tekuća godina           1-12/2017</t>
  </si>
  <si>
    <t>Power Engineering Transformatory sp. z o.o.</t>
  </si>
  <si>
    <t>0000062805</t>
  </si>
  <si>
    <t>Obveznik: GRUPA KONČAR DISTRIBUTIVNI I SPECIJALNI TRANSFORMATORI</t>
  </si>
  <si>
    <t>DA</t>
  </si>
  <si>
    <t>Gdynska 83, Czerwonak, Poljska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</si>
</sst>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>
      <alignment/>
      <protection/>
    </xf>
    <xf numFmtId="0" fontId="2" fillId="0" borderId="29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21" sqref="G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82" t="s">
        <v>177</v>
      </c>
      <c r="B1" s="183"/>
      <c r="C1" s="183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31" t="s">
        <v>178</v>
      </c>
      <c r="B2" s="132"/>
      <c r="C2" s="132"/>
      <c r="D2" s="133"/>
      <c r="E2" s="111">
        <v>43009</v>
      </c>
      <c r="F2" s="12"/>
      <c r="G2" s="13" t="s">
        <v>179</v>
      </c>
      <c r="H2" s="111">
        <v>43100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34" t="s">
        <v>242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180</v>
      </c>
      <c r="B6" s="138"/>
      <c r="C6" s="129" t="s">
        <v>246</v>
      </c>
      <c r="D6" s="130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9" t="s">
        <v>181</v>
      </c>
      <c r="B8" s="140"/>
      <c r="C8" s="129" t="s">
        <v>247</v>
      </c>
      <c r="D8" s="130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6" t="s">
        <v>182</v>
      </c>
      <c r="B10" s="127"/>
      <c r="C10" s="129" t="s">
        <v>248</v>
      </c>
      <c r="D10" s="130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7" t="s">
        <v>183</v>
      </c>
      <c r="B12" s="138"/>
      <c r="C12" s="142" t="s">
        <v>249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7" t="s">
        <v>184</v>
      </c>
      <c r="B14" s="138"/>
      <c r="C14" s="145">
        <v>10090</v>
      </c>
      <c r="D14" s="146"/>
      <c r="E14" s="16"/>
      <c r="F14" s="142" t="s">
        <v>250</v>
      </c>
      <c r="G14" s="143"/>
      <c r="H14" s="143"/>
      <c r="I14" s="14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7" t="s">
        <v>185</v>
      </c>
      <c r="B16" s="138"/>
      <c r="C16" s="142" t="s">
        <v>251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7" t="s">
        <v>186</v>
      </c>
      <c r="B18" s="138"/>
      <c r="C18" s="123" t="s">
        <v>252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7" t="s">
        <v>187</v>
      </c>
      <c r="B20" s="138"/>
      <c r="C20" s="123" t="s">
        <v>253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7" t="s">
        <v>188</v>
      </c>
      <c r="B22" s="138"/>
      <c r="C22" s="112">
        <v>133</v>
      </c>
      <c r="D22" s="142" t="s">
        <v>254</v>
      </c>
      <c r="E22" s="147"/>
      <c r="F22" s="148"/>
      <c r="G22" s="137"/>
      <c r="H22" s="149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7" t="s">
        <v>189</v>
      </c>
      <c r="B24" s="138"/>
      <c r="C24" s="112">
        <v>21</v>
      </c>
      <c r="D24" s="142" t="s">
        <v>255</v>
      </c>
      <c r="E24" s="147"/>
      <c r="F24" s="147"/>
      <c r="G24" s="148"/>
      <c r="H24" s="48" t="s">
        <v>190</v>
      </c>
      <c r="I24" s="113">
        <v>601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37" t="s">
        <v>191</v>
      </c>
      <c r="B26" s="138"/>
      <c r="C26" s="114" t="s">
        <v>312</v>
      </c>
      <c r="D26" s="25"/>
      <c r="E26" s="33"/>
      <c r="F26" s="24"/>
      <c r="G26" s="141" t="s">
        <v>192</v>
      </c>
      <c r="H26" s="138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0" t="s">
        <v>193</v>
      </c>
      <c r="B28" s="151"/>
      <c r="C28" s="152"/>
      <c r="D28" s="152"/>
      <c r="E28" s="153" t="s">
        <v>194</v>
      </c>
      <c r="F28" s="154"/>
      <c r="G28" s="154"/>
      <c r="H28" s="155" t="s">
        <v>195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 t="s">
        <v>309</v>
      </c>
      <c r="B30" s="158"/>
      <c r="C30" s="158"/>
      <c r="D30" s="159"/>
      <c r="E30" s="157" t="s">
        <v>313</v>
      </c>
      <c r="F30" s="158"/>
      <c r="G30" s="158"/>
      <c r="H30" s="129" t="s">
        <v>310</v>
      </c>
      <c r="I30" s="130"/>
      <c r="J30" s="10"/>
      <c r="K30" s="10"/>
      <c r="L30" s="10"/>
    </row>
    <row r="31" spans="1:12" ht="12.75">
      <c r="A31" s="85"/>
      <c r="B31" s="22"/>
      <c r="C31" s="21"/>
      <c r="D31" s="164"/>
      <c r="E31" s="164"/>
      <c r="F31" s="164"/>
      <c r="G31" s="165"/>
      <c r="H31" s="16"/>
      <c r="I31" s="92"/>
      <c r="J31" s="10"/>
      <c r="K31" s="10"/>
      <c r="L31" s="10"/>
    </row>
    <row r="32" spans="1:12" ht="12.75">
      <c r="A32" s="157"/>
      <c r="B32" s="160"/>
      <c r="C32" s="160"/>
      <c r="D32" s="161"/>
      <c r="E32" s="157"/>
      <c r="F32" s="160"/>
      <c r="G32" s="160"/>
      <c r="H32" s="129"/>
      <c r="I32" s="130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60"/>
      <c r="C34" s="160"/>
      <c r="D34" s="161"/>
      <c r="E34" s="157"/>
      <c r="F34" s="160"/>
      <c r="G34" s="160"/>
      <c r="H34" s="129"/>
      <c r="I34" s="130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60"/>
      <c r="C36" s="160"/>
      <c r="D36" s="161"/>
      <c r="E36" s="157"/>
      <c r="F36" s="160"/>
      <c r="G36" s="160"/>
      <c r="H36" s="129"/>
      <c r="I36" s="130"/>
      <c r="J36" s="10"/>
      <c r="K36" s="10"/>
      <c r="L36" s="10"/>
    </row>
    <row r="37" spans="1:12" ht="12.75">
      <c r="A37" s="94"/>
      <c r="B37" s="30"/>
      <c r="C37" s="162"/>
      <c r="D37" s="163"/>
      <c r="E37" s="16"/>
      <c r="F37" s="162"/>
      <c r="G37" s="163"/>
      <c r="H37" s="16"/>
      <c r="I37" s="86"/>
      <c r="J37" s="10"/>
      <c r="K37" s="10"/>
      <c r="L37" s="10"/>
    </row>
    <row r="38" spans="1:12" ht="12.75">
      <c r="A38" s="157"/>
      <c r="B38" s="160"/>
      <c r="C38" s="160"/>
      <c r="D38" s="161"/>
      <c r="E38" s="157"/>
      <c r="F38" s="160"/>
      <c r="G38" s="160"/>
      <c r="H38" s="129"/>
      <c r="I38" s="130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60"/>
      <c r="C40" s="160"/>
      <c r="D40" s="161"/>
      <c r="E40" s="157"/>
      <c r="F40" s="160"/>
      <c r="G40" s="160"/>
      <c r="H40" s="129"/>
      <c r="I40" s="130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6" t="s">
        <v>196</v>
      </c>
      <c r="B44" s="172"/>
      <c r="C44" s="129"/>
      <c r="D44" s="130"/>
      <c r="E44" s="26"/>
      <c r="F44" s="142"/>
      <c r="G44" s="160"/>
      <c r="H44" s="160"/>
      <c r="I44" s="161"/>
      <c r="J44" s="10"/>
      <c r="K44" s="10"/>
      <c r="L44" s="10"/>
    </row>
    <row r="45" spans="1:12" ht="12.75">
      <c r="A45" s="94"/>
      <c r="B45" s="30"/>
      <c r="C45" s="162"/>
      <c r="D45" s="163"/>
      <c r="E45" s="16"/>
      <c r="F45" s="162"/>
      <c r="G45" s="166"/>
      <c r="H45" s="35"/>
      <c r="I45" s="98"/>
      <c r="J45" s="10"/>
      <c r="K45" s="10"/>
      <c r="L45" s="10"/>
    </row>
    <row r="46" spans="1:12" ht="12.75">
      <c r="A46" s="126" t="s">
        <v>197</v>
      </c>
      <c r="B46" s="172"/>
      <c r="C46" s="142" t="s">
        <v>257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6" t="s">
        <v>199</v>
      </c>
      <c r="B48" s="172"/>
      <c r="C48" s="176" t="s">
        <v>259</v>
      </c>
      <c r="D48" s="174"/>
      <c r="E48" s="175"/>
      <c r="F48" s="16"/>
      <c r="G48" s="48" t="s">
        <v>200</v>
      </c>
      <c r="H48" s="176" t="s">
        <v>258</v>
      </c>
      <c r="I48" s="175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6" t="s">
        <v>186</v>
      </c>
      <c r="B50" s="172"/>
      <c r="C50" s="173" t="s">
        <v>252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7" t="s">
        <v>201</v>
      </c>
      <c r="B52" s="138"/>
      <c r="C52" s="176" t="s">
        <v>260</v>
      </c>
      <c r="D52" s="174"/>
      <c r="E52" s="174"/>
      <c r="F52" s="174"/>
      <c r="G52" s="174"/>
      <c r="H52" s="174"/>
      <c r="I52" s="144"/>
      <c r="J52" s="10"/>
      <c r="K52" s="10"/>
      <c r="L52" s="10"/>
    </row>
    <row r="53" spans="1:12" ht="12.75">
      <c r="A53" s="99"/>
      <c r="B53" s="20"/>
      <c r="C53" s="184" t="s">
        <v>202</v>
      </c>
      <c r="D53" s="184"/>
      <c r="E53" s="184"/>
      <c r="F53" s="184"/>
      <c r="G53" s="184"/>
      <c r="H53" s="184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7" t="s">
        <v>203</v>
      </c>
      <c r="C55" s="178"/>
      <c r="D55" s="178"/>
      <c r="E55" s="178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9" t="s">
        <v>234</v>
      </c>
      <c r="C56" s="180"/>
      <c r="D56" s="180"/>
      <c r="E56" s="180"/>
      <c r="F56" s="180"/>
      <c r="G56" s="180"/>
      <c r="H56" s="180"/>
      <c r="I56" s="181"/>
      <c r="J56" s="10"/>
      <c r="K56" s="10"/>
      <c r="L56" s="10"/>
    </row>
    <row r="57" spans="1:12" ht="12.75">
      <c r="A57" s="99"/>
      <c r="B57" s="179" t="s">
        <v>235</v>
      </c>
      <c r="C57" s="180"/>
      <c r="D57" s="180"/>
      <c r="E57" s="180"/>
      <c r="F57" s="180"/>
      <c r="G57" s="180"/>
      <c r="H57" s="180"/>
      <c r="I57" s="101"/>
      <c r="J57" s="10"/>
      <c r="K57" s="10"/>
      <c r="L57" s="10"/>
    </row>
    <row r="58" spans="1:12" ht="12.75">
      <c r="A58" s="99"/>
      <c r="B58" s="179" t="s">
        <v>236</v>
      </c>
      <c r="C58" s="180"/>
      <c r="D58" s="180"/>
      <c r="E58" s="180"/>
      <c r="F58" s="180"/>
      <c r="G58" s="180"/>
      <c r="H58" s="180"/>
      <c r="I58" s="181"/>
      <c r="J58" s="10"/>
      <c r="K58" s="10"/>
      <c r="L58" s="10"/>
    </row>
    <row r="59" spans="1:12" ht="12.75">
      <c r="A59" s="99"/>
      <c r="B59" s="179" t="s">
        <v>237</v>
      </c>
      <c r="C59" s="180"/>
      <c r="D59" s="180"/>
      <c r="E59" s="180"/>
      <c r="F59" s="180"/>
      <c r="G59" s="180"/>
      <c r="H59" s="180"/>
      <c r="I59" s="181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67" t="s">
        <v>206</v>
      </c>
      <c r="H62" s="168"/>
      <c r="I62" s="169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0"/>
      <c r="H63" s="171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2:I32 A34:D34" name="Range1"/>
    <protectedRange sqref="A30:D30" name="Range1_1"/>
    <protectedRange sqref="E30:G30" name="Range1_2"/>
    <protectedRange sqref="H30:I30" name="Range1_2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6" sqref="K106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224" t="s">
        <v>101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 customHeight="1">
      <c r="A3" s="226" t="s">
        <v>311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9.25" customHeight="1">
      <c r="A4" s="229" t="s">
        <v>32</v>
      </c>
      <c r="B4" s="230"/>
      <c r="C4" s="230"/>
      <c r="D4" s="230"/>
      <c r="E4" s="230"/>
      <c r="F4" s="230"/>
      <c r="G4" s="230"/>
      <c r="H4" s="231"/>
      <c r="I4" s="55" t="s">
        <v>207</v>
      </c>
      <c r="J4" s="56" t="s">
        <v>299</v>
      </c>
      <c r="K4" s="57" t="s">
        <v>300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33</v>
      </c>
      <c r="B7" s="197"/>
      <c r="C7" s="197"/>
      <c r="D7" s="197"/>
      <c r="E7" s="197"/>
      <c r="F7" s="197"/>
      <c r="G7" s="197"/>
      <c r="H7" s="219"/>
      <c r="I7" s="3">
        <v>1</v>
      </c>
      <c r="J7" s="6"/>
      <c r="K7" s="6"/>
    </row>
    <row r="8" spans="1:11" ht="12.75">
      <c r="A8" s="208" t="s">
        <v>7</v>
      </c>
      <c r="B8" s="209"/>
      <c r="C8" s="209"/>
      <c r="D8" s="209"/>
      <c r="E8" s="209"/>
      <c r="F8" s="209"/>
      <c r="G8" s="209"/>
      <c r="H8" s="210"/>
      <c r="I8" s="1">
        <v>2</v>
      </c>
      <c r="J8" s="50">
        <f>J9+J16+J26+J35+J39</f>
        <v>0</v>
      </c>
      <c r="K8" s="50">
        <f>K9+K16+K26+K35+K39</f>
        <v>176683186</v>
      </c>
    </row>
    <row r="9" spans="1:11" ht="12.75">
      <c r="A9" s="200" t="s">
        <v>135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2396559</v>
      </c>
    </row>
    <row r="10" spans="1:11" ht="12.75">
      <c r="A10" s="200" t="s">
        <v>77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8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>
        <v>2396559</v>
      </c>
    </row>
    <row r="12" spans="1:11" ht="12.75">
      <c r="A12" s="200" t="s">
        <v>78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138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139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140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136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0</v>
      </c>
      <c r="K16" s="50">
        <f>SUM(K17:K25)</f>
        <v>166771241</v>
      </c>
    </row>
    <row r="17" spans="1:11" ht="12.75">
      <c r="A17" s="200" t="s">
        <v>141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>
        <v>11099080</v>
      </c>
    </row>
    <row r="18" spans="1:11" ht="12.75">
      <c r="A18" s="200" t="s">
        <v>176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>
        <v>71886092</v>
      </c>
    </row>
    <row r="19" spans="1:11" ht="12.75">
      <c r="A19" s="200" t="s">
        <v>142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>
        <v>67929089</v>
      </c>
    </row>
    <row r="20" spans="1:11" ht="12.75">
      <c r="A20" s="200" t="s">
        <v>17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/>
      <c r="K20" s="7">
        <v>9478007</v>
      </c>
    </row>
    <row r="21" spans="1:11" ht="12.75">
      <c r="A21" s="200" t="s">
        <v>18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41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>
        <v>755608</v>
      </c>
    </row>
    <row r="23" spans="1:11" ht="12.75">
      <c r="A23" s="200" t="s">
        <v>42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>
        <v>1669312</v>
      </c>
    </row>
    <row r="24" spans="1:11" ht="12.75">
      <c r="A24" s="200" t="s">
        <v>43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>
        <v>454053</v>
      </c>
    </row>
    <row r="25" spans="1:11" ht="12.75">
      <c r="A25" s="200" t="s">
        <v>44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/>
      <c r="K25" s="7">
        <v>3500000</v>
      </c>
    </row>
    <row r="26" spans="1:11" ht="12.75">
      <c r="A26" s="200" t="s">
        <v>123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SUM(J28:J34)</f>
        <v>0</v>
      </c>
      <c r="K26" s="50">
        <f>SUM(K27:K34)</f>
        <v>7251162</v>
      </c>
    </row>
    <row r="27" spans="1:11" ht="12.75">
      <c r="A27" s="200" t="s">
        <v>45</v>
      </c>
      <c r="B27" s="201"/>
      <c r="C27" s="201"/>
      <c r="D27" s="201"/>
      <c r="E27" s="201"/>
      <c r="F27" s="201"/>
      <c r="G27" s="201"/>
      <c r="H27" s="202"/>
      <c r="I27" s="1">
        <v>21</v>
      </c>
      <c r="K27" s="7"/>
    </row>
    <row r="28" spans="1:11" ht="12.75">
      <c r="A28" s="200" t="s">
        <v>46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47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>
        <v>2765328</v>
      </c>
    </row>
    <row r="30" spans="1:11" ht="12.75">
      <c r="A30" s="200" t="s">
        <v>52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53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>
        <v>39000</v>
      </c>
    </row>
    <row r="32" spans="1:11" ht="12.75">
      <c r="A32" s="200" t="s">
        <v>54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48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>
        <v>57782</v>
      </c>
    </row>
    <row r="34" spans="1:11" ht="12.75">
      <c r="A34" s="200" t="s">
        <v>116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>
        <v>4389052</v>
      </c>
    </row>
    <row r="35" spans="1:11" ht="12.75">
      <c r="A35" s="200" t="s">
        <v>117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49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50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51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118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>
        <v>264224</v>
      </c>
    </row>
    <row r="40" spans="1:11" ht="12.75">
      <c r="A40" s="208" t="s">
        <v>169</v>
      </c>
      <c r="B40" s="209"/>
      <c r="C40" s="209"/>
      <c r="D40" s="209"/>
      <c r="E40" s="209"/>
      <c r="F40" s="209"/>
      <c r="G40" s="209"/>
      <c r="H40" s="210"/>
      <c r="I40" s="1">
        <v>34</v>
      </c>
      <c r="J40" s="50">
        <f>J41+J49+J56+J64</f>
        <v>0</v>
      </c>
      <c r="K40" s="50">
        <f>K41+K49+K56+K64</f>
        <v>480935185</v>
      </c>
    </row>
    <row r="41" spans="1:11" ht="12.75">
      <c r="A41" s="200" t="s">
        <v>69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189033000</v>
      </c>
    </row>
    <row r="42" spans="1:11" ht="12.75">
      <c r="A42" s="200" t="s">
        <v>79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>
        <v>60700680</v>
      </c>
    </row>
    <row r="43" spans="1:11" ht="12.75">
      <c r="A43" s="200" t="s">
        <v>80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>
        <v>79822192</v>
      </c>
    </row>
    <row r="44" spans="1:11" ht="12.75">
      <c r="A44" s="200" t="s">
        <v>55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>
        <v>48480183</v>
      </c>
    </row>
    <row r="45" spans="1:11" ht="12.75">
      <c r="A45" s="200" t="s">
        <v>56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57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>
        <v>29945</v>
      </c>
    </row>
    <row r="47" spans="1:11" ht="12.75">
      <c r="A47" s="200" t="s">
        <v>58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59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70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0</v>
      </c>
      <c r="K49" s="50">
        <f>SUM(K50:K55)</f>
        <v>160976080</v>
      </c>
    </row>
    <row r="50" spans="1:11" ht="12.75">
      <c r="A50" s="200" t="s">
        <v>130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/>
      <c r="K50" s="7">
        <v>42906316</v>
      </c>
    </row>
    <row r="51" spans="1:11" ht="12.75">
      <c r="A51" s="200" t="s">
        <v>131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/>
      <c r="K51" s="7">
        <v>115269773</v>
      </c>
    </row>
    <row r="52" spans="1:11" ht="12.75">
      <c r="A52" s="200" t="s">
        <v>132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133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>
        <v>390887</v>
      </c>
    </row>
    <row r="54" spans="1:11" ht="12.75">
      <c r="A54" s="200" t="s">
        <v>4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/>
      <c r="K54" s="7">
        <v>1561335</v>
      </c>
    </row>
    <row r="55" spans="1:11" ht="12.75">
      <c r="A55" s="200" t="s">
        <v>5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/>
      <c r="K55" s="7">
        <v>847769</v>
      </c>
    </row>
    <row r="56" spans="1:11" ht="12.75">
      <c r="A56" s="200" t="s">
        <v>71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0</v>
      </c>
      <c r="K56" s="50">
        <f>SUM(K57:K63)</f>
        <v>882706</v>
      </c>
    </row>
    <row r="57" spans="1:11" ht="12.75">
      <c r="A57" s="200" t="s">
        <v>45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46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>
      <c r="A59" s="200" t="s">
        <v>171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52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53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54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27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>
        <v>882706</v>
      </c>
    </row>
    <row r="64" spans="1:11" ht="12.75">
      <c r="A64" s="200" t="s">
        <v>137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/>
      <c r="K64" s="7">
        <v>130043399</v>
      </c>
    </row>
    <row r="65" spans="1:11" ht="12.75">
      <c r="A65" s="208" t="s">
        <v>29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>
        <v>588460</v>
      </c>
    </row>
    <row r="66" spans="1:11" ht="12.75">
      <c r="A66" s="208" t="s">
        <v>170</v>
      </c>
      <c r="B66" s="209"/>
      <c r="C66" s="209"/>
      <c r="D66" s="209"/>
      <c r="E66" s="209"/>
      <c r="F66" s="209"/>
      <c r="G66" s="209"/>
      <c r="H66" s="210"/>
      <c r="I66" s="1">
        <v>60</v>
      </c>
      <c r="J66" s="50">
        <f>J7+J8+J40+J65</f>
        <v>0</v>
      </c>
      <c r="K66" s="50">
        <f>K7+K8+K40+K65</f>
        <v>658206831</v>
      </c>
    </row>
    <row r="67" spans="1:11" ht="12.75">
      <c r="A67" s="214" t="s">
        <v>60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>
        <v>197149947</v>
      </c>
    </row>
    <row r="68" spans="1:11" ht="12.75">
      <c r="A68" s="192" t="s">
        <v>31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124</v>
      </c>
      <c r="B69" s="197"/>
      <c r="C69" s="197"/>
      <c r="D69" s="197"/>
      <c r="E69" s="197"/>
      <c r="F69" s="197"/>
      <c r="G69" s="197"/>
      <c r="H69" s="219"/>
      <c r="I69" s="3">
        <v>62</v>
      </c>
      <c r="J69" s="51">
        <f>J70+J71+J72+J78+J79+J82+J85</f>
        <v>0</v>
      </c>
      <c r="K69" s="51">
        <f>K70+K71+K72+K78+K79+K82+K85</f>
        <v>307986734</v>
      </c>
    </row>
    <row r="70" spans="1:11" ht="12.75">
      <c r="A70" s="200" t="s">
        <v>93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/>
      <c r="K70" s="7">
        <v>76684800</v>
      </c>
    </row>
    <row r="71" spans="1:11" ht="12.75">
      <c r="A71" s="200" t="s">
        <v>94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95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0</v>
      </c>
      <c r="K72" s="50">
        <f>K73+K74-K75+K76+K77</f>
        <v>182440736</v>
      </c>
    </row>
    <row r="73" spans="1:11" ht="12.75">
      <c r="A73" s="200" t="s">
        <v>96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>
        <v>3839641</v>
      </c>
    </row>
    <row r="74" spans="1:11" ht="12.75">
      <c r="A74" s="200" t="s">
        <v>97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85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86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>
        <v>153369600</v>
      </c>
    </row>
    <row r="77" spans="1:11" ht="12.75">
      <c r="A77" s="200" t="s">
        <v>87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>
        <v>25231495</v>
      </c>
    </row>
    <row r="78" spans="1:11" ht="12.75">
      <c r="A78" s="200" t="s">
        <v>88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>
        <v>255504</v>
      </c>
    </row>
    <row r="79" spans="1:11" ht="12.75">
      <c r="A79" s="200" t="s">
        <v>167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0</v>
      </c>
      <c r="K79" s="50">
        <f>K80-K81</f>
        <v>2551542</v>
      </c>
    </row>
    <row r="80" spans="1:11" ht="12.75">
      <c r="A80" s="211" t="s">
        <v>107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>
        <v>2551542</v>
      </c>
    </row>
    <row r="81" spans="1:11" ht="12.75">
      <c r="A81" s="211" t="s">
        <v>108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/>
      <c r="K81" s="7"/>
    </row>
    <row r="82" spans="1:11" ht="12.75">
      <c r="A82" s="200" t="s">
        <v>168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0</v>
      </c>
      <c r="K82" s="50">
        <f>K83-K84</f>
        <v>46054152</v>
      </c>
    </row>
    <row r="83" spans="1:11" ht="12.75">
      <c r="A83" s="211" t="s">
        <v>109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>
        <v>46054152</v>
      </c>
    </row>
    <row r="84" spans="1:11" ht="12.75">
      <c r="A84" s="211" t="s">
        <v>110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/>
    </row>
    <row r="85" spans="1:11" ht="12.75">
      <c r="A85" s="200" t="s">
        <v>111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8" t="s">
        <v>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0">
        <f>SUM(J87:J89)</f>
        <v>0</v>
      </c>
      <c r="K86" s="50">
        <f>SUM(K87:K89)</f>
        <v>114737920</v>
      </c>
    </row>
    <row r="87" spans="1:11" ht="12.75">
      <c r="A87" s="200" t="s">
        <v>81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>
        <v>14847466</v>
      </c>
    </row>
    <row r="88" spans="1:11" ht="12.75">
      <c r="A88" s="200" t="s">
        <v>82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83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>
        <v>99890454</v>
      </c>
    </row>
    <row r="90" spans="1:11" ht="12.75">
      <c r="A90" s="208" t="s">
        <v>10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0">
        <f>SUM(J91:J99)</f>
        <v>0</v>
      </c>
      <c r="K90" s="50">
        <f>SUM(K91:K99)</f>
        <v>43614405</v>
      </c>
    </row>
    <row r="91" spans="1:11" ht="12.75">
      <c r="A91" s="200" t="s">
        <v>84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172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>
        <v>36895965</v>
      </c>
    </row>
    <row r="94" spans="1:11" ht="12.75">
      <c r="A94" s="200" t="s">
        <v>173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174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175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63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61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>
        <v>6718440</v>
      </c>
    </row>
    <row r="99" spans="1:11" ht="12.75">
      <c r="A99" s="200" t="s">
        <v>62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8" t="s">
        <v>11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0">
        <f>SUM(J101:J112)</f>
        <v>0</v>
      </c>
      <c r="K100" s="50">
        <f>SUM(K101:K112)</f>
        <v>140999360</v>
      </c>
    </row>
    <row r="101" spans="1:11" ht="12.75">
      <c r="A101" s="200" t="s">
        <v>84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/>
      <c r="K101" s="7">
        <v>6965266</v>
      </c>
    </row>
    <row r="102" spans="1:11" ht="12.75">
      <c r="A102" s="200" t="s">
        <v>172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/>
      <c r="K102" s="7"/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/>
      <c r="K103" s="7">
        <v>9614577</v>
      </c>
    </row>
    <row r="104" spans="1:11" ht="12.75">
      <c r="A104" s="200" t="s">
        <v>173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>
        <v>45825649</v>
      </c>
    </row>
    <row r="105" spans="1:11" ht="12.75">
      <c r="A105" s="200" t="s">
        <v>174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/>
      <c r="K105" s="7">
        <v>62928081</v>
      </c>
    </row>
    <row r="106" spans="1:11" ht="12.75">
      <c r="A106" s="200" t="s">
        <v>175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63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64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/>
      <c r="K108" s="7">
        <v>7801247</v>
      </c>
    </row>
    <row r="109" spans="1:11" ht="12.75">
      <c r="A109" s="200" t="s">
        <v>65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/>
      <c r="K109" s="7">
        <v>7631673</v>
      </c>
    </row>
    <row r="110" spans="1:11" ht="12.75">
      <c r="A110" s="200" t="s">
        <v>68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>
        <v>101616</v>
      </c>
    </row>
    <row r="111" spans="1:11" ht="12.75">
      <c r="A111" s="200" t="s">
        <v>66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67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>
        <v>131251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>
        <v>50868412</v>
      </c>
    </row>
    <row r="114" spans="1:11" ht="12.75">
      <c r="A114" s="208" t="s">
        <v>15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0">
        <f>J69+J86+J90+J100+J113</f>
        <v>0</v>
      </c>
      <c r="K114" s="50">
        <f>K69+K86+K90+K100+K113</f>
        <v>658206831</v>
      </c>
    </row>
    <row r="115" spans="1:11" ht="12.75">
      <c r="A115" s="189" t="s">
        <v>30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>
        <v>197149947</v>
      </c>
    </row>
    <row r="116" spans="1:11" ht="12.75">
      <c r="A116" s="192" t="s">
        <v>238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119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2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>
        <v>307986734</v>
      </c>
    </row>
    <row r="119" spans="1:11" ht="12.75">
      <c r="A119" s="203" t="s">
        <v>3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.75">
      <c r="A120" s="206" t="s">
        <v>239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114:H114"/>
    <mergeCell ref="A109:H109"/>
    <mergeCell ref="A110:H110"/>
    <mergeCell ref="A111:H111"/>
    <mergeCell ref="A112:H112"/>
    <mergeCell ref="A113:H113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0 K7:K67 K86:K115 K79:K84">
      <formula1>0</formula1>
    </dataValidation>
    <dataValidation allowBlank="1" sqref="J69:J115 J28:J67 J7:J26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1.00390625" style="49" customWidth="1"/>
    <col min="12" max="12" width="10.421875" style="49" customWidth="1"/>
    <col min="13" max="13" width="11.28125" style="49" customWidth="1"/>
    <col min="14" max="16384" width="9.140625" style="49" customWidth="1"/>
  </cols>
  <sheetData>
    <row r="1" spans="1:13" ht="12.75" customHeight="1">
      <c r="A1" s="224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302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8" t="s">
        <v>311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34.5">
      <c r="A4" s="247" t="s">
        <v>32</v>
      </c>
      <c r="B4" s="247"/>
      <c r="C4" s="247"/>
      <c r="D4" s="247"/>
      <c r="E4" s="247"/>
      <c r="F4" s="247"/>
      <c r="G4" s="247"/>
      <c r="H4" s="247"/>
      <c r="I4" s="55" t="s">
        <v>208</v>
      </c>
      <c r="J4" s="246" t="s">
        <v>244</v>
      </c>
      <c r="K4" s="246"/>
      <c r="L4" s="246" t="s">
        <v>245</v>
      </c>
      <c r="M4" s="246"/>
    </row>
    <row r="5" spans="1:13" ht="24" customHeight="1">
      <c r="A5" s="247"/>
      <c r="B5" s="247"/>
      <c r="C5" s="247"/>
      <c r="D5" s="247"/>
      <c r="E5" s="247"/>
      <c r="F5" s="247"/>
      <c r="G5" s="247"/>
      <c r="H5" s="247"/>
      <c r="I5" s="55"/>
      <c r="J5" s="57" t="s">
        <v>297</v>
      </c>
      <c r="K5" s="57" t="s">
        <v>298</v>
      </c>
      <c r="L5" s="57" t="s">
        <v>303</v>
      </c>
      <c r="M5" s="57" t="s">
        <v>304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6" t="s">
        <v>16</v>
      </c>
      <c r="B7" s="197"/>
      <c r="C7" s="197"/>
      <c r="D7" s="197"/>
      <c r="E7" s="197"/>
      <c r="F7" s="197"/>
      <c r="G7" s="197"/>
      <c r="H7" s="219"/>
      <c r="I7" s="3">
        <v>111</v>
      </c>
      <c r="J7" s="51">
        <f>SUM(J8:J9)</f>
        <v>0</v>
      </c>
      <c r="K7" s="51">
        <f>SUM(K8:K9)</f>
        <v>0</v>
      </c>
      <c r="L7" s="51">
        <f>SUM(L8:L9)</f>
        <v>909589282</v>
      </c>
      <c r="M7" s="51">
        <f>SUM(M8:M9)</f>
        <v>215353594</v>
      </c>
    </row>
    <row r="8" spans="1:13" ht="12.75">
      <c r="A8" s="208" t="s">
        <v>100</v>
      </c>
      <c r="B8" s="209"/>
      <c r="C8" s="209"/>
      <c r="D8" s="209"/>
      <c r="E8" s="209"/>
      <c r="F8" s="209"/>
      <c r="G8" s="209"/>
      <c r="H8" s="210"/>
      <c r="I8" s="1">
        <v>112</v>
      </c>
      <c r="J8" s="7"/>
      <c r="K8" s="7"/>
      <c r="L8" s="7">
        <v>907353277</v>
      </c>
      <c r="M8" s="7">
        <v>214519294</v>
      </c>
    </row>
    <row r="9" spans="1:13" ht="12.75">
      <c r="A9" s="208" t="s">
        <v>72</v>
      </c>
      <c r="B9" s="209"/>
      <c r="C9" s="209"/>
      <c r="D9" s="209"/>
      <c r="E9" s="209"/>
      <c r="F9" s="209"/>
      <c r="G9" s="209"/>
      <c r="H9" s="210"/>
      <c r="I9" s="1">
        <v>113</v>
      </c>
      <c r="J9" s="7"/>
      <c r="K9" s="7"/>
      <c r="L9" s="7">
        <v>2236005</v>
      </c>
      <c r="M9" s="7">
        <v>834300</v>
      </c>
    </row>
    <row r="10" spans="1:13" ht="12.75">
      <c r="A10" s="208" t="s">
        <v>6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0">
        <f>J11+J12+J16+J20+J21+J22+J25+J26</f>
        <v>0</v>
      </c>
      <c r="K10" s="50">
        <f>K11+K12+K16+K20+K21+K22+K25+K26</f>
        <v>0</v>
      </c>
      <c r="L10" s="50">
        <v>876425081</v>
      </c>
      <c r="M10" s="50">
        <v>209196956</v>
      </c>
    </row>
    <row r="11" spans="1:13" ht="12.75">
      <c r="A11" s="208" t="s">
        <v>73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>
        <v>22860142</v>
      </c>
      <c r="M11" s="7">
        <v>-323333</v>
      </c>
    </row>
    <row r="12" spans="1:13" ht="12.75">
      <c r="A12" s="208" t="s">
        <v>12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0">
        <f>SUM(J13:J15)</f>
        <v>0</v>
      </c>
      <c r="K12" s="50">
        <f>SUM(K13:K15)</f>
        <v>0</v>
      </c>
      <c r="L12" s="50">
        <v>642456530</v>
      </c>
      <c r="M12" s="50">
        <v>143074709</v>
      </c>
    </row>
    <row r="13" spans="1:13" ht="12.75">
      <c r="A13" s="200" t="s">
        <v>98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/>
      <c r="K13" s="7"/>
      <c r="L13" s="7">
        <v>545982311</v>
      </c>
      <c r="M13" s="7">
        <v>117519689</v>
      </c>
    </row>
    <row r="14" spans="1:13" ht="12.75">
      <c r="A14" s="200" t="s">
        <v>99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>
        <v>30880077</v>
      </c>
      <c r="M14" s="7">
        <v>8655601</v>
      </c>
    </row>
    <row r="15" spans="1:13" ht="12.75">
      <c r="A15" s="200" t="s">
        <v>34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/>
      <c r="K15" s="7"/>
      <c r="L15" s="7">
        <v>65594142</v>
      </c>
      <c r="M15" s="7">
        <v>16899419</v>
      </c>
    </row>
    <row r="16" spans="1:13" ht="12.75">
      <c r="A16" s="208" t="s">
        <v>13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0">
        <f>SUM(J17:J19)</f>
        <v>0</v>
      </c>
      <c r="K16" s="50">
        <f>SUM(K17:K19)</f>
        <v>0</v>
      </c>
      <c r="L16" s="50">
        <v>127930495</v>
      </c>
      <c r="M16" s="50">
        <v>27396754</v>
      </c>
    </row>
    <row r="17" spans="1:13" ht="12.75">
      <c r="A17" s="200" t="s">
        <v>35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/>
      <c r="K17" s="7"/>
      <c r="L17" s="7">
        <v>71799735</v>
      </c>
      <c r="M17" s="7">
        <v>14462337</v>
      </c>
    </row>
    <row r="18" spans="1:13" ht="12.75">
      <c r="A18" s="200" t="s">
        <v>36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/>
      <c r="K18" s="7"/>
      <c r="L18" s="7">
        <v>37311549</v>
      </c>
      <c r="M18" s="7">
        <v>6353999</v>
      </c>
    </row>
    <row r="19" spans="1:13" ht="12.75">
      <c r="A19" s="200" t="s">
        <v>37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/>
      <c r="K19" s="7"/>
      <c r="L19" s="7">
        <v>18819211</v>
      </c>
      <c r="M19" s="7">
        <v>6580418</v>
      </c>
    </row>
    <row r="20" spans="1:13" ht="12.75">
      <c r="A20" s="208" t="s">
        <v>74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/>
      <c r="K20" s="7"/>
      <c r="L20" s="7">
        <v>19617469</v>
      </c>
      <c r="M20" s="7">
        <v>4910112</v>
      </c>
    </row>
    <row r="21" spans="1:13" ht="12.75">
      <c r="A21" s="208" t="s">
        <v>75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/>
      <c r="K21" s="7"/>
      <c r="L21" s="7">
        <v>35629848</v>
      </c>
      <c r="M21" s="7">
        <v>11504376</v>
      </c>
    </row>
    <row r="22" spans="1:13" ht="12.75">
      <c r="A22" s="208" t="s">
        <v>14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0">
        <f>SUM(J23:J24)</f>
        <v>0</v>
      </c>
      <c r="K22" s="50">
        <f>SUM(K23:K24)</f>
        <v>0</v>
      </c>
      <c r="L22" s="50">
        <v>6295151</v>
      </c>
      <c r="M22" s="50">
        <v>6255236</v>
      </c>
    </row>
    <row r="23" spans="1:13" ht="12.75">
      <c r="A23" s="200" t="s">
        <v>89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>
        <v>500000</v>
      </c>
      <c r="M23" s="7">
        <v>500000</v>
      </c>
    </row>
    <row r="24" spans="1:13" ht="12.75">
      <c r="A24" s="200" t="s">
        <v>90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>
        <v>5795151</v>
      </c>
      <c r="M24" s="7">
        <v>5755236</v>
      </c>
    </row>
    <row r="25" spans="1:13" ht="12.75">
      <c r="A25" s="208" t="s">
        <v>76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>
        <v>20658483</v>
      </c>
      <c r="M25" s="7">
        <v>15658483</v>
      </c>
    </row>
    <row r="26" spans="1:13" ht="12.75">
      <c r="A26" s="208" t="s">
        <v>28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>
        <v>976963</v>
      </c>
      <c r="M26" s="7">
        <v>720619</v>
      </c>
    </row>
    <row r="27" spans="1:13" ht="12.75">
      <c r="A27" s="208" t="s">
        <v>143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0">
        <f>SUM(J28:J32)</f>
        <v>0</v>
      </c>
      <c r="K27" s="50">
        <f>SUM(K28:K32)</f>
        <v>0</v>
      </c>
      <c r="L27" s="50">
        <v>24634474</v>
      </c>
      <c r="M27" s="50">
        <v>14462990</v>
      </c>
    </row>
    <row r="28" spans="1:13" ht="12.75">
      <c r="A28" s="208" t="s">
        <v>261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>
        <v>97745</v>
      </c>
      <c r="M28" s="7">
        <v>-15234</v>
      </c>
    </row>
    <row r="29" spans="1:13" ht="12.75">
      <c r="A29" s="208" t="s">
        <v>262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/>
      <c r="K29" s="7"/>
      <c r="L29" s="7">
        <v>12347907</v>
      </c>
      <c r="M29" s="7">
        <v>4226934</v>
      </c>
    </row>
    <row r="30" spans="1:13" ht="12.75">
      <c r="A30" s="208" t="s">
        <v>91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>
        <v>305052</v>
      </c>
      <c r="M30" s="7">
        <v>305052</v>
      </c>
    </row>
    <row r="31" spans="1:13" ht="12.75">
      <c r="A31" s="208" t="s">
        <v>153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>
        <v>0</v>
      </c>
    </row>
    <row r="32" spans="1:13" ht="12.75">
      <c r="A32" s="208" t="s">
        <v>92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>
        <v>11883770</v>
      </c>
      <c r="M32" s="7">
        <v>9946238</v>
      </c>
    </row>
    <row r="33" spans="1:13" ht="12.75">
      <c r="A33" s="208" t="s">
        <v>144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0">
        <f>SUM(J34:J37)</f>
        <v>0</v>
      </c>
      <c r="K33" s="50">
        <f>SUM(K34:K37)</f>
        <v>0</v>
      </c>
      <c r="L33" s="50">
        <v>10193945</v>
      </c>
      <c r="M33" s="50">
        <v>2738716</v>
      </c>
    </row>
    <row r="34" spans="1:13" ht="12.75">
      <c r="A34" s="208" t="s">
        <v>39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>
        <v>159526</v>
      </c>
      <c r="M34" s="7">
        <v>83396</v>
      </c>
    </row>
    <row r="35" spans="1:13" ht="12.75">
      <c r="A35" s="208" t="s">
        <v>38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/>
      <c r="K35" s="7"/>
      <c r="L35" s="7">
        <v>10034419</v>
      </c>
      <c r="M35" s="7">
        <v>2655320</v>
      </c>
    </row>
    <row r="36" spans="1:13" ht="12.75">
      <c r="A36" s="208" t="s">
        <v>154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40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128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129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155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156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145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0">
        <f>J7+J27+J38+J40</f>
        <v>0</v>
      </c>
      <c r="K42" s="50">
        <f>K7+K27+K38+K40</f>
        <v>0</v>
      </c>
      <c r="L42" s="50">
        <v>934223756</v>
      </c>
      <c r="M42" s="50">
        <f>M7+M27+M38+M40</f>
        <v>229816584</v>
      </c>
    </row>
    <row r="43" spans="1:13" ht="12.75">
      <c r="A43" s="208" t="s">
        <v>146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0">
        <f>J10+J33+J39+J41</f>
        <v>0</v>
      </c>
      <c r="K43" s="50">
        <f>K10+K33+K39+K41</f>
        <v>0</v>
      </c>
      <c r="L43" s="50">
        <v>886619026</v>
      </c>
      <c r="M43" s="50">
        <f>M10+M33+M39+M41</f>
        <v>211935672</v>
      </c>
    </row>
    <row r="44" spans="1:13" ht="12.75">
      <c r="A44" s="208" t="s">
        <v>165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0">
        <f>J42-J43</f>
        <v>0</v>
      </c>
      <c r="K44" s="50">
        <f>K42-K43</f>
        <v>0</v>
      </c>
      <c r="L44" s="50">
        <v>47604730</v>
      </c>
      <c r="M44" s="50">
        <f>M42-M43</f>
        <v>17880912</v>
      </c>
    </row>
    <row r="45" spans="1:13" ht="12.75">
      <c r="A45" s="211" t="s">
        <v>148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v>47604730</v>
      </c>
      <c r="M45" s="50">
        <f>IF(M42&gt;M43,M42-M43,0)</f>
        <v>17880912</v>
      </c>
    </row>
    <row r="46" spans="1:13" ht="12.75">
      <c r="A46" s="211" t="s">
        <v>149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0</v>
      </c>
      <c r="K46" s="50">
        <f>IF(K43&gt;K42,K43-K42,0)</f>
        <v>0</v>
      </c>
      <c r="L46" s="50">
        <v>0</v>
      </c>
      <c r="M46" s="50">
        <f>IF(M43&gt;M42,M43-M42,0)</f>
        <v>0</v>
      </c>
    </row>
    <row r="47" spans="1:13" ht="12.75">
      <c r="A47" s="208" t="s">
        <v>147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>
        <v>1550578</v>
      </c>
      <c r="M47" s="7">
        <v>-4325945</v>
      </c>
    </row>
    <row r="48" spans="1:13" ht="12.75">
      <c r="A48" s="208" t="s">
        <v>166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0">
        <f>J44-J47</f>
        <v>0</v>
      </c>
      <c r="K48" s="50">
        <f>K44-K47</f>
        <v>0</v>
      </c>
      <c r="L48" s="50">
        <v>46054152</v>
      </c>
      <c r="M48" s="50">
        <f>M44-M47</f>
        <v>22206857</v>
      </c>
    </row>
    <row r="49" spans="1:13" ht="12.75">
      <c r="A49" s="211" t="s">
        <v>125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v>46054152</v>
      </c>
      <c r="M49" s="50">
        <f>IF(M48&gt;0,M48,0)</f>
        <v>22206857</v>
      </c>
    </row>
    <row r="50" spans="1:13" ht="12.75">
      <c r="A50" s="243" t="s">
        <v>150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2" t="s">
        <v>240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120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.75">
      <c r="A53" s="238" t="s">
        <v>163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>
        <f>+L49</f>
        <v>46054152</v>
      </c>
      <c r="M53" s="7">
        <f>+M49</f>
        <v>22206857</v>
      </c>
    </row>
    <row r="54" spans="1:13" ht="12.75">
      <c r="A54" s="238" t="s">
        <v>164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192" t="s">
        <v>122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134</v>
      </c>
      <c r="B56" s="197"/>
      <c r="C56" s="197"/>
      <c r="D56" s="197"/>
      <c r="E56" s="197"/>
      <c r="F56" s="197"/>
      <c r="G56" s="197"/>
      <c r="H56" s="219"/>
      <c r="I56" s="9">
        <v>157</v>
      </c>
      <c r="J56" s="6">
        <f>J48</f>
        <v>0</v>
      </c>
      <c r="K56" s="6">
        <f>K48</f>
        <v>0</v>
      </c>
      <c r="L56" s="6">
        <f>L48</f>
        <v>46054152</v>
      </c>
      <c r="M56" s="6">
        <f>M48</f>
        <v>22206857</v>
      </c>
    </row>
    <row r="57" spans="1:13" ht="12.75">
      <c r="A57" s="208" t="s">
        <v>151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255504</v>
      </c>
      <c r="M57" s="50">
        <f>SUM(M58:M64)</f>
        <v>565484</v>
      </c>
    </row>
    <row r="58" spans="1:13" ht="12.75">
      <c r="A58" s="208" t="s">
        <v>157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>
        <v>255504</v>
      </c>
      <c r="M58" s="7">
        <v>565484</v>
      </c>
    </row>
    <row r="59" spans="1:13" ht="12.75">
      <c r="A59" s="208" t="s">
        <v>158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26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159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160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161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162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152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126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0">
        <f>J57-J65</f>
        <v>0</v>
      </c>
      <c r="K66" s="50">
        <f>K57-K65</f>
        <v>0</v>
      </c>
      <c r="L66" s="50">
        <f>L57-L65</f>
        <v>255504</v>
      </c>
      <c r="M66" s="50">
        <f>M57-M65</f>
        <v>565484</v>
      </c>
    </row>
    <row r="67" spans="1:13" ht="12.75">
      <c r="A67" s="208" t="s">
        <v>127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8">
        <f>J56+J66</f>
        <v>0</v>
      </c>
      <c r="K67" s="58">
        <f>K56+K66</f>
        <v>0</v>
      </c>
      <c r="L67" s="58">
        <f>L56+L66</f>
        <v>46309656</v>
      </c>
      <c r="M67" s="58">
        <f>M56+M66</f>
        <v>22772341</v>
      </c>
    </row>
    <row r="68" spans="1:13" ht="12.75" customHeight="1">
      <c r="A68" s="236" t="s">
        <v>241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41" t="s">
        <v>121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38" t="s">
        <v>163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>
        <v>46309656</v>
      </c>
      <c r="M70" s="7">
        <f>+M67</f>
        <v>22772341</v>
      </c>
    </row>
    <row r="71" spans="1:13" ht="12.75">
      <c r="A71" s="233" t="s">
        <v>164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27:H27"/>
    <mergeCell ref="A28:H28"/>
    <mergeCell ref="A29:H29"/>
    <mergeCell ref="A30:H30"/>
    <mergeCell ref="A37:H37"/>
    <mergeCell ref="A38:H38"/>
    <mergeCell ref="A43:H43"/>
    <mergeCell ref="A44:H44"/>
    <mergeCell ref="A45:H45"/>
    <mergeCell ref="A46:H46"/>
    <mergeCell ref="A47:H47"/>
    <mergeCell ref="A48:H48"/>
    <mergeCell ref="A63:H63"/>
    <mergeCell ref="A64:H64"/>
    <mergeCell ref="A49:H49"/>
    <mergeCell ref="A50:H50"/>
    <mergeCell ref="A56:H56"/>
    <mergeCell ref="A55:M55"/>
    <mergeCell ref="A53:H53"/>
    <mergeCell ref="A54:H54"/>
    <mergeCell ref="A71:H71"/>
    <mergeCell ref="A65:H65"/>
    <mergeCell ref="A66:H66"/>
    <mergeCell ref="A67:H67"/>
    <mergeCell ref="A68:M68"/>
    <mergeCell ref="A70:H70"/>
    <mergeCell ref="A69:M69"/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2" t="s">
        <v>263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254" t="s">
        <v>311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33.75">
      <c r="A4" s="255" t="s">
        <v>32</v>
      </c>
      <c r="B4" s="255"/>
      <c r="C4" s="255"/>
      <c r="D4" s="255"/>
      <c r="E4" s="255"/>
      <c r="F4" s="255"/>
      <c r="G4" s="255"/>
      <c r="H4" s="255"/>
      <c r="I4" s="63" t="s">
        <v>208</v>
      </c>
      <c r="J4" s="64" t="s">
        <v>305</v>
      </c>
      <c r="K4" s="64" t="s">
        <v>306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119">
        <v>2</v>
      </c>
      <c r="J5" s="120" t="s">
        <v>211</v>
      </c>
      <c r="K5" s="120" t="s">
        <v>212</v>
      </c>
    </row>
    <row r="6" spans="1:11" ht="12.75">
      <c r="A6" s="192" t="s">
        <v>103</v>
      </c>
      <c r="B6" s="193"/>
      <c r="C6" s="193"/>
      <c r="D6" s="193"/>
      <c r="E6" s="193"/>
      <c r="F6" s="193"/>
      <c r="G6" s="193"/>
      <c r="H6" s="193"/>
      <c r="I6" s="250"/>
      <c r="J6" s="250"/>
      <c r="K6" s="251"/>
    </row>
    <row r="7" spans="1:11" ht="12.75">
      <c r="A7" s="200" t="s">
        <v>264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>
        <v>911163420</v>
      </c>
    </row>
    <row r="8" spans="1:11" ht="12.75">
      <c r="A8" s="200" t="s">
        <v>265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266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>
        <v>15797</v>
      </c>
    </row>
    <row r="10" spans="1:11" ht="12.75">
      <c r="A10" s="200" t="s">
        <v>267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>
        <v>43096205</v>
      </c>
    </row>
    <row r="11" spans="1:11" ht="12.75">
      <c r="A11" s="200" t="s">
        <v>268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>
        <v>4698988</v>
      </c>
    </row>
    <row r="12" spans="1:11" ht="12.75">
      <c r="A12" s="208" t="s">
        <v>269</v>
      </c>
      <c r="B12" s="209"/>
      <c r="C12" s="209"/>
      <c r="D12" s="209"/>
      <c r="E12" s="209"/>
      <c r="F12" s="209"/>
      <c r="G12" s="209"/>
      <c r="H12" s="209"/>
      <c r="I12" s="1">
        <v>6</v>
      </c>
      <c r="J12" s="61">
        <f>SUM(J7:J11)</f>
        <v>0</v>
      </c>
      <c r="K12" s="50">
        <f>SUM(K7:K11)</f>
        <v>958974410</v>
      </c>
    </row>
    <row r="13" spans="1:11" ht="12.75">
      <c r="A13" s="200" t="s">
        <v>270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>
        <v>720862506</v>
      </c>
    </row>
    <row r="14" spans="1:11" ht="12.75">
      <c r="A14" s="200" t="s">
        <v>271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>
        <v>108856820</v>
      </c>
    </row>
    <row r="15" spans="1:11" ht="12.75">
      <c r="A15" s="200" t="s">
        <v>272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>
        <v>1646759</v>
      </c>
    </row>
    <row r="16" spans="1:11" ht="12.75">
      <c r="A16" s="200" t="s">
        <v>273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>
        <v>1065055</v>
      </c>
    </row>
    <row r="17" spans="1:11" ht="12.75">
      <c r="A17" s="200" t="s">
        <v>274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>
        <v>21355762</v>
      </c>
    </row>
    <row r="18" spans="1:11" ht="12.75">
      <c r="A18" s="200" t="s">
        <v>275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>
        <v>33459033</v>
      </c>
    </row>
    <row r="19" spans="1:11" ht="12.75">
      <c r="A19" s="208" t="s">
        <v>276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1">
        <f>SUM(J13:J18)</f>
        <v>0</v>
      </c>
      <c r="K19" s="50">
        <f>SUM(K13:K18)</f>
        <v>887245935</v>
      </c>
    </row>
    <row r="20" spans="1:11" ht="12.75">
      <c r="A20" s="208" t="s">
        <v>277</v>
      </c>
      <c r="B20" s="256"/>
      <c r="C20" s="256"/>
      <c r="D20" s="256"/>
      <c r="E20" s="256"/>
      <c r="F20" s="256"/>
      <c r="G20" s="256"/>
      <c r="H20" s="257"/>
      <c r="I20" s="1">
        <v>14</v>
      </c>
      <c r="J20" s="61">
        <f>IF(J12&gt;J19,J12-J19,0)</f>
        <v>0</v>
      </c>
      <c r="K20" s="50">
        <f>IF(K12&gt;K19,K12-K19,0)</f>
        <v>71728475</v>
      </c>
    </row>
    <row r="21" spans="1:11" ht="12.75">
      <c r="A21" s="214" t="s">
        <v>278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2" t="s">
        <v>104</v>
      </c>
      <c r="B22" s="193"/>
      <c r="C22" s="193"/>
      <c r="D22" s="193"/>
      <c r="E22" s="193"/>
      <c r="F22" s="193"/>
      <c r="G22" s="193"/>
      <c r="H22" s="193"/>
      <c r="I22" s="250"/>
      <c r="J22" s="250"/>
      <c r="K22" s="251"/>
    </row>
    <row r="23" spans="1:11" ht="12.75">
      <c r="A23" s="200" t="s">
        <v>279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>
        <v>338798</v>
      </c>
    </row>
    <row r="24" spans="1:11" ht="12.75">
      <c r="A24" s="200" t="s">
        <v>280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281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282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>
        <v>2113086</v>
      </c>
    </row>
    <row r="27" spans="1:11" ht="12.75">
      <c r="A27" s="200" t="s">
        <v>283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8" t="s">
        <v>284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1">
        <f>SUM(J23:J27)</f>
        <v>0</v>
      </c>
      <c r="K28" s="50">
        <f>SUM(K23:K27)</f>
        <v>2451884</v>
      </c>
    </row>
    <row r="29" spans="1:11" ht="12.75">
      <c r="A29" s="200" t="s">
        <v>285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>
        <v>14945387</v>
      </c>
    </row>
    <row r="30" spans="1:11" ht="12.75">
      <c r="A30" s="200" t="s">
        <v>286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287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8" t="s">
        <v>288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1">
        <f>SUM(J29:J31)</f>
        <v>0</v>
      </c>
      <c r="K32" s="50">
        <f>SUM(K29:K31)</f>
        <v>14945387</v>
      </c>
    </row>
    <row r="33" spans="1:11" ht="12.75">
      <c r="A33" s="208" t="s">
        <v>289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8" t="s">
        <v>290</v>
      </c>
      <c r="B34" s="209"/>
      <c r="C34" s="209"/>
      <c r="D34" s="209"/>
      <c r="E34" s="209"/>
      <c r="F34" s="209"/>
      <c r="G34" s="209"/>
      <c r="H34" s="209"/>
      <c r="I34" s="1">
        <v>27</v>
      </c>
      <c r="J34" s="61">
        <f>IF(J32&gt;J28,J32-J28,0)</f>
        <v>0</v>
      </c>
      <c r="K34" s="50">
        <f>IF(K32&gt;K28,K32-K28,0)</f>
        <v>12493503</v>
      </c>
    </row>
    <row r="35" spans="1:11" ht="12.75">
      <c r="A35" s="192" t="s">
        <v>105</v>
      </c>
      <c r="B35" s="193"/>
      <c r="C35" s="193"/>
      <c r="D35" s="193"/>
      <c r="E35" s="193"/>
      <c r="F35" s="193"/>
      <c r="G35" s="193"/>
      <c r="H35" s="193"/>
      <c r="I35" s="250">
        <v>0</v>
      </c>
      <c r="J35" s="250"/>
      <c r="K35" s="251"/>
    </row>
    <row r="36" spans="1:11" ht="12.75">
      <c r="A36" s="200" t="s">
        <v>112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19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>
        <v>23341065</v>
      </c>
    </row>
    <row r="38" spans="1:11" ht="12.75">
      <c r="A38" s="200" t="s">
        <v>20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>
        <v>156454</v>
      </c>
    </row>
    <row r="39" spans="1:11" ht="12.75">
      <c r="A39" s="208" t="s">
        <v>291</v>
      </c>
      <c r="B39" s="209"/>
      <c r="C39" s="209"/>
      <c r="D39" s="209"/>
      <c r="E39" s="209"/>
      <c r="F39" s="209"/>
      <c r="G39" s="209"/>
      <c r="H39" s="209"/>
      <c r="I39" s="1">
        <v>31</v>
      </c>
      <c r="J39" s="61">
        <f>SUM(J36:J38)</f>
        <v>0</v>
      </c>
      <c r="K39" s="50">
        <f>SUM(K36:K38)</f>
        <v>23497519</v>
      </c>
    </row>
    <row r="40" spans="1:11" ht="12.75">
      <c r="A40" s="200" t="s">
        <v>21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>
        <v>9016884</v>
      </c>
    </row>
    <row r="41" spans="1:11" ht="12.75">
      <c r="A41" s="200" t="s">
        <v>22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>
        <v>14373288</v>
      </c>
    </row>
    <row r="42" spans="1:11" ht="12.75">
      <c r="A42" s="200" t="s">
        <v>23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>
        <v>592391</v>
      </c>
    </row>
    <row r="43" spans="1:11" ht="12.75">
      <c r="A43" s="200" t="s">
        <v>24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25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>
        <v>157300</v>
      </c>
    </row>
    <row r="45" spans="1:11" ht="12.75">
      <c r="A45" s="208" t="s">
        <v>292</v>
      </c>
      <c r="B45" s="209"/>
      <c r="C45" s="209"/>
      <c r="D45" s="209"/>
      <c r="E45" s="209"/>
      <c r="F45" s="209"/>
      <c r="G45" s="209"/>
      <c r="H45" s="209"/>
      <c r="I45" s="1">
        <v>37</v>
      </c>
      <c r="J45" s="61">
        <f>SUM(J40:J44)</f>
        <v>0</v>
      </c>
      <c r="K45" s="50">
        <f>SUM(K40:K44)</f>
        <v>24139863</v>
      </c>
    </row>
    <row r="46" spans="1:11" ht="12.75">
      <c r="A46" s="208" t="s">
        <v>293</v>
      </c>
      <c r="B46" s="209"/>
      <c r="C46" s="209"/>
      <c r="D46" s="209"/>
      <c r="E46" s="209"/>
      <c r="F46" s="209"/>
      <c r="G46" s="209"/>
      <c r="H46" s="209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8" t="s">
        <v>294</v>
      </c>
      <c r="B47" s="209"/>
      <c r="C47" s="209"/>
      <c r="D47" s="209"/>
      <c r="E47" s="209"/>
      <c r="F47" s="209"/>
      <c r="G47" s="209"/>
      <c r="H47" s="209"/>
      <c r="I47" s="1">
        <v>39</v>
      </c>
      <c r="J47" s="61">
        <f>IF(J45&gt;J39,J45-J39,0)</f>
        <v>0</v>
      </c>
      <c r="K47" s="50">
        <f>IF(K45&gt;K39,K45-K39,0)</f>
        <v>642344</v>
      </c>
    </row>
    <row r="48" spans="1:11" ht="12.75">
      <c r="A48" s="208" t="s">
        <v>295</v>
      </c>
      <c r="B48" s="209"/>
      <c r="C48" s="209"/>
      <c r="D48" s="209"/>
      <c r="E48" s="209"/>
      <c r="F48" s="209"/>
      <c r="G48" s="209"/>
      <c r="H48" s="209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58592628</v>
      </c>
    </row>
    <row r="49" spans="1:11" ht="12.75">
      <c r="A49" s="208" t="s">
        <v>296</v>
      </c>
      <c r="B49" s="209"/>
      <c r="C49" s="209"/>
      <c r="D49" s="209"/>
      <c r="E49" s="209"/>
      <c r="F49" s="209"/>
      <c r="G49" s="209"/>
      <c r="H49" s="209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8" t="s">
        <v>106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71450771</v>
      </c>
    </row>
    <row r="51" spans="1:11" ht="12.75">
      <c r="A51" s="208" t="s">
        <v>113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58592628</v>
      </c>
    </row>
    <row r="52" spans="1:11" ht="12.75">
      <c r="A52" s="208" t="s">
        <v>114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115</v>
      </c>
      <c r="B53" s="215"/>
      <c r="C53" s="215"/>
      <c r="D53" s="215"/>
      <c r="E53" s="215"/>
      <c r="F53" s="215"/>
      <c r="G53" s="215"/>
      <c r="H53" s="215"/>
      <c r="I53" s="4">
        <v>45</v>
      </c>
      <c r="J53" s="62">
        <f>J50+J51-J52</f>
        <v>0</v>
      </c>
      <c r="K53" s="58">
        <f>K50+K51-K52</f>
        <v>130043399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75" t="s">
        <v>209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7"/>
    </row>
    <row r="2" spans="1:12" ht="15.75">
      <c r="A2" s="39"/>
      <c r="B2" s="66"/>
      <c r="C2" s="262" t="s">
        <v>210</v>
      </c>
      <c r="D2" s="262"/>
      <c r="E2" s="69">
        <v>42736</v>
      </c>
      <c r="F2" s="40" t="s">
        <v>179</v>
      </c>
      <c r="G2" s="263">
        <v>43100</v>
      </c>
      <c r="H2" s="264"/>
      <c r="I2" s="66"/>
      <c r="J2" s="66"/>
      <c r="K2" s="66"/>
      <c r="L2" s="70"/>
    </row>
    <row r="3" spans="1:11" ht="27" customHeight="1">
      <c r="A3" s="265" t="s">
        <v>32</v>
      </c>
      <c r="B3" s="265"/>
      <c r="C3" s="265"/>
      <c r="D3" s="265"/>
      <c r="E3" s="265"/>
      <c r="F3" s="265"/>
      <c r="G3" s="265"/>
      <c r="H3" s="265"/>
      <c r="I3" s="73" t="s">
        <v>233</v>
      </c>
      <c r="J3" s="64" t="s">
        <v>307</v>
      </c>
      <c r="K3" s="64" t="s">
        <v>308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75">
        <v>2</v>
      </c>
      <c r="J4" s="74" t="s">
        <v>211</v>
      </c>
      <c r="K4" s="65" t="s">
        <v>212</v>
      </c>
    </row>
    <row r="5" spans="1:11" ht="12.75">
      <c r="A5" s="260" t="s">
        <v>213</v>
      </c>
      <c r="B5" s="261"/>
      <c r="C5" s="261"/>
      <c r="D5" s="261"/>
      <c r="E5" s="261"/>
      <c r="F5" s="261"/>
      <c r="G5" s="261"/>
      <c r="H5" s="261"/>
      <c r="I5" s="41">
        <v>1</v>
      </c>
      <c r="J5" s="42"/>
      <c r="K5" s="42">
        <v>76684800</v>
      </c>
    </row>
    <row r="6" spans="1:11" ht="12.75">
      <c r="A6" s="260" t="s">
        <v>214</v>
      </c>
      <c r="B6" s="261"/>
      <c r="C6" s="261"/>
      <c r="D6" s="261"/>
      <c r="E6" s="261"/>
      <c r="F6" s="261"/>
      <c r="G6" s="261"/>
      <c r="H6" s="261"/>
      <c r="I6" s="41">
        <v>2</v>
      </c>
      <c r="J6" s="43"/>
      <c r="K6" s="43"/>
    </row>
    <row r="7" spans="1:11" ht="12.75">
      <c r="A7" s="260" t="s">
        <v>215</v>
      </c>
      <c r="B7" s="261"/>
      <c r="C7" s="261"/>
      <c r="D7" s="261"/>
      <c r="E7" s="261"/>
      <c r="F7" s="261"/>
      <c r="G7" s="261"/>
      <c r="H7" s="261"/>
      <c r="I7" s="41">
        <v>3</v>
      </c>
      <c r="J7" s="43"/>
      <c r="K7" s="43">
        <v>182440736</v>
      </c>
    </row>
    <row r="8" spans="1:11" ht="12.75">
      <c r="A8" s="260" t="s">
        <v>216</v>
      </c>
      <c r="B8" s="261"/>
      <c r="C8" s="261"/>
      <c r="D8" s="261"/>
      <c r="E8" s="261"/>
      <c r="F8" s="261"/>
      <c r="G8" s="261"/>
      <c r="H8" s="261"/>
      <c r="I8" s="41">
        <v>4</v>
      </c>
      <c r="J8" s="43"/>
      <c r="K8" s="43">
        <v>2551542</v>
      </c>
    </row>
    <row r="9" spans="1:11" ht="12.75">
      <c r="A9" s="260" t="s">
        <v>217</v>
      </c>
      <c r="B9" s="261"/>
      <c r="C9" s="261"/>
      <c r="D9" s="261"/>
      <c r="E9" s="261"/>
      <c r="F9" s="261"/>
      <c r="G9" s="261"/>
      <c r="H9" s="261"/>
      <c r="I9" s="41">
        <v>5</v>
      </c>
      <c r="J9" s="43"/>
      <c r="K9" s="43">
        <v>46054152</v>
      </c>
    </row>
    <row r="10" spans="1:11" ht="12.75">
      <c r="A10" s="260" t="s">
        <v>218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/>
      <c r="K10" s="43"/>
    </row>
    <row r="11" spans="1:11" ht="12.75">
      <c r="A11" s="260" t="s">
        <v>219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1" ht="12.75">
      <c r="A12" s="260" t="s">
        <v>220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/>
      <c r="K12" s="43"/>
    </row>
    <row r="13" spans="1:11" ht="12.75">
      <c r="A13" s="260" t="s">
        <v>221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>
        <v>255504</v>
      </c>
    </row>
    <row r="14" spans="1:11" ht="12.75">
      <c r="A14" s="267" t="s">
        <v>222</v>
      </c>
      <c r="B14" s="268"/>
      <c r="C14" s="268"/>
      <c r="D14" s="268"/>
      <c r="E14" s="268"/>
      <c r="F14" s="268"/>
      <c r="G14" s="268"/>
      <c r="H14" s="268"/>
      <c r="I14" s="41">
        <v>10</v>
      </c>
      <c r="J14" s="71">
        <f>SUM(J5:J13)</f>
        <v>0</v>
      </c>
      <c r="K14" s="71">
        <f>SUM(K5:K13)</f>
        <v>307986734</v>
      </c>
    </row>
    <row r="15" spans="1:11" ht="12.75">
      <c r="A15" s="260" t="s">
        <v>223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.75">
      <c r="A16" s="260" t="s">
        <v>224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.75">
      <c r="A17" s="260" t="s">
        <v>225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.75">
      <c r="A18" s="260" t="s">
        <v>226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.75">
      <c r="A19" s="260" t="s">
        <v>227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.75">
      <c r="A20" s="260" t="s">
        <v>228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.75">
      <c r="A21" s="267" t="s">
        <v>229</v>
      </c>
      <c r="B21" s="268"/>
      <c r="C21" s="268"/>
      <c r="D21" s="268"/>
      <c r="E21" s="268"/>
      <c r="F21" s="268"/>
      <c r="G21" s="268"/>
      <c r="H21" s="268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230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/>
      <c r="K23" s="42">
        <v>307986734</v>
      </c>
    </row>
    <row r="24" spans="1:11" ht="17.25" customHeight="1">
      <c r="A24" s="271" t="s">
        <v>231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2"/>
      <c r="K24" s="72"/>
    </row>
    <row r="25" spans="1:11" ht="30" customHeight="1">
      <c r="A25" s="273" t="s">
        <v>232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2014-04-22T06:49:29Z</cp:lastPrinted>
  <dcterms:created xsi:type="dcterms:W3CDTF">2008-10-17T11:51:54Z</dcterms:created>
  <dcterms:modified xsi:type="dcterms:W3CDTF">2018-02-21T15:59:25Z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