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 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<sst xmlns="http://schemas.openxmlformats.org/spreadsheetml/2006/main" count="337" uniqueCount="309">
  <si>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</si>
  <si>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</si>
  <si>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</si>
  <si>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</si>
  <si>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</si>
  <si>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</si>
  <si>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</si>
  <si>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</si>
  <si>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</si>
  <si>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</si>
  <si>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</si>
  <si>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</si>
  <si>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</si>
  <si>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</si>
  <si>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</si>
  <si>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</si>
  <si>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</si>
  <si>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</si>
  <si>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</si>
  <si>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</si>
  <si>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</si>
  <si>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</si>
  <si>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</si>
  <si>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</si>
  <si>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</si>
  <si>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</si>
  <si>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</si>
  <si>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</si>
  <si>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</si>
  <si>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</si>
  <si>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</si>
  <si>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</si>
  <si>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</si>
  <si>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</si>
  <si>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</si>
  <si>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</si>
  <si>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</si>
  <si>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</si>
  <si>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</si>
  <si>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</si>
  <si>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</si>
  <si>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</si>
  <si>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</si>
  <si>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</si>
  <si>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</si>
  <si>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</si>
  <si>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</si>
  <si>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</si>
  <si>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</si>
  <si>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</si>
  <si>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</si>
  <si>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</si>
  <si>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</si>
  <si>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</si>
  <si>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</si>
  <si>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</si>
  <si>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</si>
  <si>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</si>
  <si>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</si>
  <si>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</si>
  <si>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</si>
  <si>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</si>
  <si>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</si>
  <si>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</si>
  <si>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</si>
  <si>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</si>
  <si>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</si>
  <si>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</si>
  <si>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</si>
  <si>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</si>
  <si>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</si>
  <si>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</si>
  <si>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</si>
  <si>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</si>
  <si>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</si>
  <si>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</si>
  <si>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</si>
  <si>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</si>
  <si>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</si>
  <si>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</si>
  <si>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</si>
  <si>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</si>
  <si>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</si>
  <si>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</si>
  <si>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</si>
  <si>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</si>
  <si>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</si>
  <si>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</si>
  <si>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</si>
  <si>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</si>
  <si>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</si>
  <si>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</si>
  <si>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</si>
  <si>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</si>
  <si>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</si>
  <si>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</si>
  <si>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</si>
  <si>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</si>
  <si>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</si>
  <si>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</si>
  <si>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</si>
  <si>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</si>
  <si>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</si>
  <si>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</si>
  <si>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</si>
  <si>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</si>
  <si>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</si>
  <si>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</si>
  <si>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</si>
  <si>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</si>
  <si>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</si>
  <si>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</si>
  <si>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</si>
  <si>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</si>
  <si>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</si>
  <si>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</si>
  <si>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</si>
  <si>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</si>
  <si>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</si>
  <si>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</si>
  <si>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</si>
  <si>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</si>
  <si>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</si>
  <si>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</si>
  <si>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</si>
  <si>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</si>
  <si>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</si>
  <si>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</si>
  <si>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</si>
  <si>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</si>
  <si>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</si>
  <si>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</si>
  <si>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</si>
  <si>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</si>
  <si>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</si>
  <si>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</si>
  <si>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</si>
  <si>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</si>
  <si>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</si>
  <si>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</si>
  <si>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</si>
  <si>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</si>
  <si>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</si>
  <si>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</si>
  <si>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</si>
  <si>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</si>
  <si>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</si>
  <si>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</si>
  <si>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</si>
  <si>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</si>
  <si>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</si>
  <si>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</si>
  <si>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</si>
  <si>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</si>
  <si>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</si>
  <si>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</si>
  <si>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</si>
  <si>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</si>
  <si>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</si>
  <si>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</si>
  <si>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</si>
  <si>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</si>
  <si>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</si>
  <si>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</si>
  <si>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</si>
  <si>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</si>
  <si>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</si>
  <si>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</si>
  <si>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</si>
  <si>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</si>
  <si>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</si>
  <si>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</si>
  <si>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</si>
  <si>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</si>
  <si>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</si>
  <si>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</si>
  <si>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</si>
  <si>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</si>
  <si>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</si>
  <si>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</si>
  <si>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</si>
  <si>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</si>
  <si>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</si>
  <si>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</si>
  <si>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</si>
  <si>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</si>
  <si>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</si>
  <si>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</si>
  <si>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</si>
  <si>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</si>
  <si>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</si>
  <si>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</si>
  <si>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</si>
  <si>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</si>
  <si>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</si>
  <si>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</si>
  <si>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</si>
  <si>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</si>
  <si>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</si>
  <si>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</si>
  <si>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</si>
  <si>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</si>
  <si>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</si>
  <si>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</si>
  <si>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</si>
  <si>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</si>
  <si>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</si>
  <si>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</si>
  <si>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</si>
  <si>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</si>
  <si>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</si>
  <si>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</si>
  <si>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</si>
  <si>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</si>
  <si>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</si>
  <si>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</si>
  <si>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</si>
  <si>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</si>
  <si>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</si>
  <si>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</si>
  <si>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</si>
  <si>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</si>
  <si>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</si>
  <si>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</si>
  <si>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</si>
  <si>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</si>
  <si>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</si>
  <si>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</si>
  <si>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</si>
  <si>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</si>
  <si>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</si>
  <si>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</si>
  <si>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</si>
  <si>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</si>
  <si>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</si>
  <si>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</si>
  <si>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</si>
  <si>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</si>
  <si>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</si>
  <si>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</si>
  <si>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</si>
  <si>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</si>
  <si>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Tromjesečni financijski izvještaj poduzetnika TFI-POD</t>
  </si>
  <si>
    <t>(krajem izvještajnog razdoblja)</t>
  </si>
  <si>
    <t>Prethodno razdoblje</t>
  </si>
  <si>
    <t>Tekuće razdoblje</t>
  </si>
  <si>
    <t>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</si>
  <si>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</si>
  <si>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</si>
  <si>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</si>
  <si>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</si>
  <si>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</si>
  <si>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</si>
  <si>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</si>
  <si>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</si>
  <si>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</si>
  <si>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2711</t>
  </si>
  <si>
    <t>NE</t>
  </si>
  <si>
    <t>KRPAN DARKO</t>
  </si>
  <si>
    <t>013783702</t>
  </si>
  <si>
    <t>013783714</t>
  </si>
  <si>
    <t>VLAIĆ PETAR</t>
  </si>
  <si>
    <t>Obveznik: KONČAR DISTRIBUTIVNI I SPECIJALNI TRANSFORMATORI d.d.</t>
  </si>
  <si>
    <t>stanje na dan 31.12.2012.</t>
  </si>
  <si>
    <t>u razdoblju 01.01.2012. do 31.12.2012.</t>
  </si>
  <si>
    <t>Tekuće razdoblje 31.12.2012.</t>
  </si>
  <si>
    <t>Kumulativno   1 - 12 / 2011</t>
  </si>
  <si>
    <t>Kumulativno   1 - 12 / 2012</t>
  </si>
  <si>
    <t xml:space="preserve">     1. Kamate, tečajne razlike, dividende i slični prihodi iz odnosa s PP
         povezanim poduzetnicima</t>
  </si>
  <si>
    <t xml:space="preserve">     2. Kamate, tečajne razlike, dividende, slični prihodi iz odnosa s NP
          nepovezanim poduzetnicima i drugim osobama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</si>
  <si>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</si>
  <si>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</si>
  <si>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</si>
  <si>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</si>
  <si>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</si>
  <si>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</si>
  <si>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</si>
  <si>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</si>
  <si>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</si>
  <si>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</si>
  <si>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</si>
  <si>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</si>
  <si>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</si>
  <si>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</si>
  <si>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</si>
  <si>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</si>
  <si>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</si>
  <si>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</si>
  <si>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</si>
  <si>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</si>
  <si>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</si>
  <si>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</si>
  <si>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</si>
  <si>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</si>
  <si>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</si>
  <si>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</si>
  <si>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</si>
  <si>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</si>
  <si>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</si>
  <si>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</si>
  <si>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</si>
  <si>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</si>
  <si>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</si>
  <si>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</si>
  <si>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Prethodno razdoblje 31.12.2011.</t>
  </si>
  <si>
    <t>Tromjesečje   10 - 12 / 2011</t>
  </si>
  <si>
    <t>Tromjesečje   10 - 12 / 2012</t>
  </si>
  <si>
    <t>Prethodna godina</t>
  </si>
  <si>
    <t>Tekuća godina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</si>
</sst>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#,##0_ ;\-#,##0\ 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31">
      <selection activeCell="E37" sqref="E3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8.7109375" style="11" customWidth="1"/>
    <col min="10" max="16384" width="9.140625" style="11" customWidth="1"/>
  </cols>
  <sheetData>
    <row r="1" spans="1:12" ht="15.75">
      <c r="A1" s="180" t="s">
        <v>177</v>
      </c>
      <c r="B1" s="181"/>
      <c r="C1" s="181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43" t="s">
        <v>178</v>
      </c>
      <c r="B2" s="144"/>
      <c r="C2" s="144"/>
      <c r="D2" s="145"/>
      <c r="E2" s="111">
        <v>40909</v>
      </c>
      <c r="F2" s="12"/>
      <c r="G2" s="13" t="s">
        <v>179</v>
      </c>
      <c r="H2" s="111">
        <v>41274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46" t="s">
        <v>242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49" t="s">
        <v>180</v>
      </c>
      <c r="B6" s="150"/>
      <c r="C6" s="141" t="s">
        <v>246</v>
      </c>
      <c r="D6" s="142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51" t="s">
        <v>181</v>
      </c>
      <c r="B8" s="152"/>
      <c r="C8" s="141" t="s">
        <v>247</v>
      </c>
      <c r="D8" s="142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38" t="s">
        <v>182</v>
      </c>
      <c r="B10" s="139"/>
      <c r="C10" s="141" t="s">
        <v>248</v>
      </c>
      <c r="D10" s="142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40"/>
      <c r="B11" s="139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49" t="s">
        <v>183</v>
      </c>
      <c r="B12" s="150"/>
      <c r="C12" s="135" t="s">
        <v>249</v>
      </c>
      <c r="D12" s="136"/>
      <c r="E12" s="136"/>
      <c r="F12" s="136"/>
      <c r="G12" s="136"/>
      <c r="H12" s="136"/>
      <c r="I12" s="137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49" t="s">
        <v>184</v>
      </c>
      <c r="B14" s="150"/>
      <c r="C14" s="133">
        <v>10090</v>
      </c>
      <c r="D14" s="134"/>
      <c r="E14" s="16"/>
      <c r="F14" s="135" t="s">
        <v>250</v>
      </c>
      <c r="G14" s="136"/>
      <c r="H14" s="136"/>
      <c r="I14" s="137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49" t="s">
        <v>185</v>
      </c>
      <c r="B16" s="150"/>
      <c r="C16" s="135" t="s">
        <v>251</v>
      </c>
      <c r="D16" s="136"/>
      <c r="E16" s="136"/>
      <c r="F16" s="136"/>
      <c r="G16" s="136"/>
      <c r="H16" s="136"/>
      <c r="I16" s="137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49" t="s">
        <v>186</v>
      </c>
      <c r="B18" s="150"/>
      <c r="C18" s="130" t="s">
        <v>252</v>
      </c>
      <c r="D18" s="131"/>
      <c r="E18" s="131"/>
      <c r="F18" s="131"/>
      <c r="G18" s="131"/>
      <c r="H18" s="131"/>
      <c r="I18" s="132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49" t="s">
        <v>187</v>
      </c>
      <c r="B20" s="150"/>
      <c r="C20" s="130" t="s">
        <v>253</v>
      </c>
      <c r="D20" s="131"/>
      <c r="E20" s="131"/>
      <c r="F20" s="131"/>
      <c r="G20" s="131"/>
      <c r="H20" s="131"/>
      <c r="I20" s="132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49" t="s">
        <v>188</v>
      </c>
      <c r="B22" s="150"/>
      <c r="C22" s="112">
        <v>133</v>
      </c>
      <c r="D22" s="135" t="s">
        <v>254</v>
      </c>
      <c r="E22" s="123"/>
      <c r="F22" s="124"/>
      <c r="G22" s="149"/>
      <c r="H22" s="126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49" t="s">
        <v>189</v>
      </c>
      <c r="B24" s="150"/>
      <c r="C24" s="112">
        <v>21</v>
      </c>
      <c r="D24" s="135" t="s">
        <v>255</v>
      </c>
      <c r="E24" s="123"/>
      <c r="F24" s="123"/>
      <c r="G24" s="124"/>
      <c r="H24" s="48" t="s">
        <v>190</v>
      </c>
      <c r="I24" s="113">
        <v>447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243</v>
      </c>
      <c r="I25" s="89"/>
      <c r="J25" s="10"/>
      <c r="K25" s="10"/>
      <c r="L25" s="10"/>
    </row>
    <row r="26" spans="1:12" ht="12.75">
      <c r="A26" s="149" t="s">
        <v>191</v>
      </c>
      <c r="B26" s="150"/>
      <c r="C26" s="114" t="s">
        <v>257</v>
      </c>
      <c r="D26" s="25"/>
      <c r="E26" s="33"/>
      <c r="F26" s="24"/>
      <c r="G26" s="125" t="s">
        <v>192</v>
      </c>
      <c r="H26" s="150"/>
      <c r="I26" s="115" t="s">
        <v>256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27" t="s">
        <v>193</v>
      </c>
      <c r="B28" s="128"/>
      <c r="C28" s="129"/>
      <c r="D28" s="129"/>
      <c r="E28" s="153" t="s">
        <v>194</v>
      </c>
      <c r="F28" s="154"/>
      <c r="G28" s="154"/>
      <c r="H28" s="155" t="s">
        <v>195</v>
      </c>
      <c r="I28" s="156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7"/>
      <c r="B30" s="158"/>
      <c r="C30" s="158"/>
      <c r="D30" s="159"/>
      <c r="E30" s="157"/>
      <c r="F30" s="158"/>
      <c r="G30" s="158"/>
      <c r="H30" s="141"/>
      <c r="I30" s="142"/>
      <c r="J30" s="10"/>
      <c r="K30" s="10"/>
      <c r="L30" s="10"/>
    </row>
    <row r="31" spans="1:12" ht="12.75">
      <c r="A31" s="85"/>
      <c r="B31" s="22"/>
      <c r="C31" s="21"/>
      <c r="D31" s="160"/>
      <c r="E31" s="160"/>
      <c r="F31" s="160"/>
      <c r="G31" s="161"/>
      <c r="H31" s="16"/>
      <c r="I31" s="92"/>
      <c r="J31" s="10"/>
      <c r="K31" s="10"/>
      <c r="L31" s="10"/>
    </row>
    <row r="32" spans="1:12" ht="12.75">
      <c r="A32" s="157"/>
      <c r="B32" s="158"/>
      <c r="C32" s="158"/>
      <c r="D32" s="159"/>
      <c r="E32" s="157"/>
      <c r="F32" s="158"/>
      <c r="G32" s="158"/>
      <c r="H32" s="141"/>
      <c r="I32" s="142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41"/>
      <c r="I34" s="142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41"/>
      <c r="I36" s="142"/>
      <c r="J36" s="10"/>
      <c r="K36" s="10"/>
      <c r="L36" s="10"/>
    </row>
    <row r="37" spans="1:12" ht="12.75">
      <c r="A37" s="94"/>
      <c r="B37" s="30"/>
      <c r="C37" s="162"/>
      <c r="D37" s="163"/>
      <c r="E37" s="16"/>
      <c r="F37" s="162"/>
      <c r="G37" s="163"/>
      <c r="H37" s="16"/>
      <c r="I37" s="86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41"/>
      <c r="I38" s="142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41"/>
      <c r="I40" s="142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38" t="s">
        <v>196</v>
      </c>
      <c r="B44" s="170"/>
      <c r="C44" s="141"/>
      <c r="D44" s="142"/>
      <c r="E44" s="26"/>
      <c r="F44" s="135"/>
      <c r="G44" s="158"/>
      <c r="H44" s="158"/>
      <c r="I44" s="159"/>
      <c r="J44" s="10"/>
      <c r="K44" s="10"/>
      <c r="L44" s="10"/>
    </row>
    <row r="45" spans="1:12" ht="12.75">
      <c r="A45" s="94"/>
      <c r="B45" s="30"/>
      <c r="C45" s="162"/>
      <c r="D45" s="163"/>
      <c r="E45" s="16"/>
      <c r="F45" s="162"/>
      <c r="G45" s="164"/>
      <c r="H45" s="35"/>
      <c r="I45" s="98"/>
      <c r="J45" s="10"/>
      <c r="K45" s="10"/>
      <c r="L45" s="10"/>
    </row>
    <row r="46" spans="1:12" ht="12.75">
      <c r="A46" s="138" t="s">
        <v>197</v>
      </c>
      <c r="B46" s="170"/>
      <c r="C46" s="135" t="s">
        <v>258</v>
      </c>
      <c r="D46" s="183"/>
      <c r="E46" s="183"/>
      <c r="F46" s="183"/>
      <c r="G46" s="183"/>
      <c r="H46" s="183"/>
      <c r="I46" s="184"/>
      <c r="J46" s="10"/>
      <c r="K46" s="10"/>
      <c r="L46" s="10"/>
    </row>
    <row r="47" spans="1:12" ht="12.75">
      <c r="A47" s="85"/>
      <c r="B47" s="22"/>
      <c r="C47" s="21" t="s">
        <v>198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38" t="s">
        <v>199</v>
      </c>
      <c r="B48" s="170"/>
      <c r="C48" s="174" t="s">
        <v>260</v>
      </c>
      <c r="D48" s="172"/>
      <c r="E48" s="173"/>
      <c r="F48" s="16"/>
      <c r="G48" s="48" t="s">
        <v>200</v>
      </c>
      <c r="H48" s="174" t="s">
        <v>259</v>
      </c>
      <c r="I48" s="173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38" t="s">
        <v>186</v>
      </c>
      <c r="B50" s="170"/>
      <c r="C50" s="171" t="s">
        <v>252</v>
      </c>
      <c r="D50" s="172"/>
      <c r="E50" s="172"/>
      <c r="F50" s="172"/>
      <c r="G50" s="172"/>
      <c r="H50" s="172"/>
      <c r="I50" s="173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49" t="s">
        <v>201</v>
      </c>
      <c r="B52" s="150"/>
      <c r="C52" s="174" t="s">
        <v>261</v>
      </c>
      <c r="D52" s="172"/>
      <c r="E52" s="172"/>
      <c r="F52" s="172"/>
      <c r="G52" s="172"/>
      <c r="H52" s="172"/>
      <c r="I52" s="137"/>
      <c r="J52" s="10"/>
      <c r="K52" s="10"/>
      <c r="L52" s="10"/>
    </row>
    <row r="53" spans="1:12" ht="12.75">
      <c r="A53" s="99"/>
      <c r="B53" s="20"/>
      <c r="C53" s="182" t="s">
        <v>202</v>
      </c>
      <c r="D53" s="182"/>
      <c r="E53" s="182"/>
      <c r="F53" s="182"/>
      <c r="G53" s="182"/>
      <c r="H53" s="182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75" t="s">
        <v>203</v>
      </c>
      <c r="C55" s="176"/>
      <c r="D55" s="176"/>
      <c r="E55" s="176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77" t="s">
        <v>234</v>
      </c>
      <c r="C56" s="178"/>
      <c r="D56" s="178"/>
      <c r="E56" s="178"/>
      <c r="F56" s="178"/>
      <c r="G56" s="178"/>
      <c r="H56" s="178"/>
      <c r="I56" s="179"/>
      <c r="J56" s="10"/>
      <c r="K56" s="10"/>
      <c r="L56" s="10"/>
    </row>
    <row r="57" spans="1:12" ht="12.75">
      <c r="A57" s="99"/>
      <c r="B57" s="177" t="s">
        <v>235</v>
      </c>
      <c r="C57" s="178"/>
      <c r="D57" s="178"/>
      <c r="E57" s="178"/>
      <c r="F57" s="178"/>
      <c r="G57" s="178"/>
      <c r="H57" s="178"/>
      <c r="I57" s="101"/>
      <c r="J57" s="10"/>
      <c r="K57" s="10"/>
      <c r="L57" s="10"/>
    </row>
    <row r="58" spans="1:12" ht="12.75">
      <c r="A58" s="99"/>
      <c r="B58" s="177" t="s">
        <v>236</v>
      </c>
      <c r="C58" s="178"/>
      <c r="D58" s="178"/>
      <c r="E58" s="178"/>
      <c r="F58" s="178"/>
      <c r="G58" s="178"/>
      <c r="H58" s="178"/>
      <c r="I58" s="179"/>
      <c r="J58" s="10"/>
      <c r="K58" s="10"/>
      <c r="L58" s="10"/>
    </row>
    <row r="59" spans="1:12" ht="12.75">
      <c r="A59" s="99"/>
      <c r="B59" s="177" t="s">
        <v>237</v>
      </c>
      <c r="C59" s="178"/>
      <c r="D59" s="178"/>
      <c r="E59" s="178"/>
      <c r="F59" s="178"/>
      <c r="G59" s="178"/>
      <c r="H59" s="178"/>
      <c r="I59" s="179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204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205</v>
      </c>
      <c r="F62" s="33"/>
      <c r="G62" s="165" t="s">
        <v>206</v>
      </c>
      <c r="H62" s="166"/>
      <c r="I62" s="167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68"/>
      <c r="H63" s="169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35" right="0.31496062992125984" top="0.7480314960629921" bottom="0.35433070866141736" header="0.31496062992125984" footer="0.2362204724409449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">
      <selection activeCell="A37" sqref="A37:H37"/>
    </sheetView>
  </sheetViews>
  <sheetFormatPr defaultColWidth="9.140625" defaultRowHeight="12.75"/>
  <cols>
    <col min="1" max="6" width="9.140625" style="49" customWidth="1"/>
    <col min="7" max="7" width="6.140625" style="49" customWidth="1"/>
    <col min="8" max="8" width="1.421875" style="49" customWidth="1"/>
    <col min="9" max="9" width="7.00390625" style="49" customWidth="1"/>
    <col min="10" max="10" width="16.00390625" style="49" customWidth="1"/>
    <col min="11" max="11" width="15.28125" style="49" customWidth="1"/>
    <col min="12" max="16384" width="9.140625" style="49" customWidth="1"/>
  </cols>
  <sheetData>
    <row r="1" spans="1:11" ht="12.75" customHeight="1">
      <c r="A1" s="222" t="s">
        <v>101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263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262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9.25" customHeight="1">
      <c r="A4" s="227" t="s">
        <v>32</v>
      </c>
      <c r="B4" s="228"/>
      <c r="C4" s="228"/>
      <c r="D4" s="228"/>
      <c r="E4" s="228"/>
      <c r="F4" s="228"/>
      <c r="G4" s="228"/>
      <c r="H4" s="229"/>
      <c r="I4" s="55" t="s">
        <v>207</v>
      </c>
      <c r="J4" s="56" t="s">
        <v>304</v>
      </c>
      <c r="K4" s="57" t="s">
        <v>265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4">
        <v>2</v>
      </c>
      <c r="J5" s="53">
        <v>3</v>
      </c>
      <c r="K5" s="53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4" t="s">
        <v>33</v>
      </c>
      <c r="B7" s="195"/>
      <c r="C7" s="195"/>
      <c r="D7" s="195"/>
      <c r="E7" s="195"/>
      <c r="F7" s="195"/>
      <c r="G7" s="195"/>
      <c r="H7" s="217"/>
      <c r="I7" s="3">
        <v>1</v>
      </c>
      <c r="J7" s="6"/>
      <c r="K7" s="6"/>
    </row>
    <row r="8" spans="1:11" ht="12.75">
      <c r="A8" s="206" t="s">
        <v>7</v>
      </c>
      <c r="B8" s="207"/>
      <c r="C8" s="207"/>
      <c r="D8" s="207"/>
      <c r="E8" s="207"/>
      <c r="F8" s="207"/>
      <c r="G8" s="207"/>
      <c r="H8" s="208"/>
      <c r="I8" s="1">
        <v>2</v>
      </c>
      <c r="J8" s="50">
        <f>J9+J16+J26+J35+J39</f>
        <v>86995965</v>
      </c>
      <c r="K8" s="50">
        <f>K9+K16+K26+K35+K39</f>
        <v>159400585</v>
      </c>
    </row>
    <row r="9" spans="1:11" ht="12.75">
      <c r="A9" s="198" t="s">
        <v>135</v>
      </c>
      <c r="B9" s="199"/>
      <c r="C9" s="199"/>
      <c r="D9" s="199"/>
      <c r="E9" s="199"/>
      <c r="F9" s="199"/>
      <c r="G9" s="199"/>
      <c r="H9" s="200"/>
      <c r="I9" s="1">
        <v>3</v>
      </c>
      <c r="J9" s="50">
        <f>SUM(J10:J15)</f>
        <v>1158526</v>
      </c>
      <c r="K9" s="50">
        <f>SUM(K10:K15)</f>
        <v>1857335</v>
      </c>
    </row>
    <row r="10" spans="1:11" ht="12.75">
      <c r="A10" s="198" t="s">
        <v>77</v>
      </c>
      <c r="B10" s="199"/>
      <c r="C10" s="199"/>
      <c r="D10" s="199"/>
      <c r="E10" s="199"/>
      <c r="F10" s="199"/>
      <c r="G10" s="199"/>
      <c r="H10" s="200"/>
      <c r="I10" s="1">
        <v>4</v>
      </c>
      <c r="J10" s="7"/>
      <c r="K10" s="7"/>
    </row>
    <row r="11" spans="1:11" ht="12.75">
      <c r="A11" s="198" t="s">
        <v>8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684196</v>
      </c>
      <c r="K11" s="7">
        <v>1027484</v>
      </c>
    </row>
    <row r="12" spans="1:11" ht="12.75">
      <c r="A12" s="198" t="s">
        <v>78</v>
      </c>
      <c r="B12" s="199"/>
      <c r="C12" s="199"/>
      <c r="D12" s="199"/>
      <c r="E12" s="199"/>
      <c r="F12" s="199"/>
      <c r="G12" s="199"/>
      <c r="H12" s="200"/>
      <c r="I12" s="1">
        <v>6</v>
      </c>
      <c r="J12" s="7"/>
      <c r="K12" s="7"/>
    </row>
    <row r="13" spans="1:11" ht="12.75">
      <c r="A13" s="198" t="s">
        <v>138</v>
      </c>
      <c r="B13" s="199"/>
      <c r="C13" s="199"/>
      <c r="D13" s="199"/>
      <c r="E13" s="199"/>
      <c r="F13" s="199"/>
      <c r="G13" s="199"/>
      <c r="H13" s="200"/>
      <c r="I13" s="1">
        <v>7</v>
      </c>
      <c r="J13" s="7"/>
      <c r="K13" s="7"/>
    </row>
    <row r="14" spans="1:11" ht="12.75">
      <c r="A14" s="198" t="s">
        <v>139</v>
      </c>
      <c r="B14" s="199"/>
      <c r="C14" s="199"/>
      <c r="D14" s="199"/>
      <c r="E14" s="199"/>
      <c r="F14" s="199"/>
      <c r="G14" s="199"/>
      <c r="H14" s="200"/>
      <c r="I14" s="1">
        <v>8</v>
      </c>
      <c r="J14" s="7">
        <v>474330</v>
      </c>
      <c r="K14" s="7">
        <v>829851</v>
      </c>
    </row>
    <row r="15" spans="1:11" ht="12.75">
      <c r="A15" s="198" t="s">
        <v>140</v>
      </c>
      <c r="B15" s="199"/>
      <c r="C15" s="199"/>
      <c r="D15" s="199"/>
      <c r="E15" s="199"/>
      <c r="F15" s="199"/>
      <c r="G15" s="199"/>
      <c r="H15" s="200"/>
      <c r="I15" s="1">
        <v>9</v>
      </c>
      <c r="J15" s="7"/>
      <c r="K15" s="7"/>
    </row>
    <row r="16" spans="1:11" ht="12.75">
      <c r="A16" s="198" t="s">
        <v>136</v>
      </c>
      <c r="B16" s="199"/>
      <c r="C16" s="199"/>
      <c r="D16" s="199"/>
      <c r="E16" s="199"/>
      <c r="F16" s="199"/>
      <c r="G16" s="199"/>
      <c r="H16" s="200"/>
      <c r="I16" s="1">
        <v>10</v>
      </c>
      <c r="J16" s="50">
        <f>SUM(J17:J25)</f>
        <v>83374665</v>
      </c>
      <c r="K16" s="50">
        <f>SUM(K17:K25)</f>
        <v>155080476</v>
      </c>
    </row>
    <row r="17" spans="1:11" ht="12.75">
      <c r="A17" s="198" t="s">
        <v>141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9012529</v>
      </c>
      <c r="K17" s="7">
        <v>9012529</v>
      </c>
    </row>
    <row r="18" spans="1:11" ht="12.75">
      <c r="A18" s="198" t="s">
        <v>176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13530515</v>
      </c>
      <c r="K18" s="7">
        <v>12229581</v>
      </c>
    </row>
    <row r="19" spans="1:11" ht="12.75">
      <c r="A19" s="198" t="s">
        <v>142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27898245</v>
      </c>
      <c r="K19" s="7">
        <v>25167113</v>
      </c>
    </row>
    <row r="20" spans="1:11" ht="12.75">
      <c r="A20" s="198" t="s">
        <v>17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5587895</v>
      </c>
      <c r="K20" s="7">
        <v>4830082</v>
      </c>
    </row>
    <row r="21" spans="1:11" ht="12.75">
      <c r="A21" s="198" t="s">
        <v>18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/>
      <c r="K21" s="7"/>
    </row>
    <row r="22" spans="1:11" ht="12.75">
      <c r="A22" s="198" t="s">
        <v>41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7293000</v>
      </c>
      <c r="K22" s="7">
        <v>5213586</v>
      </c>
    </row>
    <row r="23" spans="1:11" ht="12.75">
      <c r="A23" s="198" t="s">
        <v>42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20052481</v>
      </c>
      <c r="K23" s="7">
        <v>98627585</v>
      </c>
    </row>
    <row r="24" spans="1:11" ht="12.75">
      <c r="A24" s="198" t="s">
        <v>43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/>
      <c r="K24" s="7"/>
    </row>
    <row r="25" spans="1:11" ht="12.75">
      <c r="A25" s="198" t="s">
        <v>44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/>
      <c r="K25" s="7"/>
    </row>
    <row r="26" spans="1:11" ht="12.75">
      <c r="A26" s="198" t="s">
        <v>123</v>
      </c>
      <c r="B26" s="199"/>
      <c r="C26" s="199"/>
      <c r="D26" s="199"/>
      <c r="E26" s="199"/>
      <c r="F26" s="199"/>
      <c r="G26" s="199"/>
      <c r="H26" s="200"/>
      <c r="I26" s="1">
        <v>20</v>
      </c>
      <c r="J26" s="50">
        <f>SUM(J27:J34)</f>
        <v>2462774</v>
      </c>
      <c r="K26" s="50">
        <f>SUM(K27:K34)</f>
        <v>2462774</v>
      </c>
    </row>
    <row r="27" spans="1:11" ht="12.75">
      <c r="A27" s="198" t="s">
        <v>45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/>
      <c r="K27" s="7"/>
    </row>
    <row r="28" spans="1:11" ht="12.75">
      <c r="A28" s="198" t="s">
        <v>46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/>
      <c r="K28" s="7"/>
    </row>
    <row r="29" spans="1:11" ht="12.75">
      <c r="A29" s="198" t="s">
        <v>47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2423774</v>
      </c>
      <c r="K29" s="7">
        <v>2423774</v>
      </c>
    </row>
    <row r="30" spans="1:11" ht="12.75">
      <c r="A30" s="198" t="s">
        <v>52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/>
      <c r="K30" s="7"/>
    </row>
    <row r="31" spans="1:11" ht="12.75">
      <c r="A31" s="198" t="s">
        <v>53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39000</v>
      </c>
      <c r="K31" s="7">
        <v>39000</v>
      </c>
    </row>
    <row r="32" spans="1:11" ht="12.75">
      <c r="A32" s="198" t="s">
        <v>54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/>
      <c r="K32" s="7"/>
    </row>
    <row r="33" spans="1:11" ht="12.75">
      <c r="A33" s="198" t="s">
        <v>48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/>
      <c r="K33" s="7"/>
    </row>
    <row r="34" spans="1:11" ht="12.75">
      <c r="A34" s="198" t="s">
        <v>116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/>
      <c r="K34" s="7"/>
    </row>
    <row r="35" spans="1:11" ht="12.75">
      <c r="A35" s="198" t="s">
        <v>117</v>
      </c>
      <c r="B35" s="199"/>
      <c r="C35" s="199"/>
      <c r="D35" s="199"/>
      <c r="E35" s="199"/>
      <c r="F35" s="199"/>
      <c r="G35" s="199"/>
      <c r="H35" s="200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8" t="s">
        <v>49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/>
      <c r="K36" s="7"/>
    </row>
    <row r="37" spans="1:11" ht="12.75">
      <c r="A37" s="198" t="s">
        <v>50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/>
      <c r="K37" s="7"/>
    </row>
    <row r="38" spans="1:11" ht="12.75">
      <c r="A38" s="198" t="s">
        <v>51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/>
      <c r="K38" s="7"/>
    </row>
    <row r="39" spans="1:11" ht="12.75">
      <c r="A39" s="198" t="s">
        <v>118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/>
      <c r="K39" s="7"/>
    </row>
    <row r="40" spans="1:11" ht="12.75">
      <c r="A40" s="206" t="s">
        <v>169</v>
      </c>
      <c r="B40" s="207"/>
      <c r="C40" s="207"/>
      <c r="D40" s="207"/>
      <c r="E40" s="207"/>
      <c r="F40" s="207"/>
      <c r="G40" s="207"/>
      <c r="H40" s="208"/>
      <c r="I40" s="1">
        <v>34</v>
      </c>
      <c r="J40" s="50">
        <f>J41+J49+J56+J64</f>
        <v>354424583</v>
      </c>
      <c r="K40" s="50">
        <f>K41+K49+K56+K64</f>
        <v>357607647</v>
      </c>
    </row>
    <row r="41" spans="1:11" ht="12.75">
      <c r="A41" s="198" t="s">
        <v>69</v>
      </c>
      <c r="B41" s="199"/>
      <c r="C41" s="199"/>
      <c r="D41" s="199"/>
      <c r="E41" s="199"/>
      <c r="F41" s="199"/>
      <c r="G41" s="199"/>
      <c r="H41" s="200"/>
      <c r="I41" s="1">
        <v>35</v>
      </c>
      <c r="J41" s="50">
        <f>SUM(J42:J48)</f>
        <v>122051272</v>
      </c>
      <c r="K41" s="50">
        <f>SUM(K42:K48)</f>
        <v>149197044</v>
      </c>
    </row>
    <row r="42" spans="1:11" ht="12.75">
      <c r="A42" s="198" t="s">
        <v>79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57901727</v>
      </c>
      <c r="K42" s="7">
        <v>55310293</v>
      </c>
    </row>
    <row r="43" spans="1:11" ht="12.75">
      <c r="A43" s="198" t="s">
        <v>80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42863390</v>
      </c>
      <c r="K43" s="7">
        <v>53814235</v>
      </c>
    </row>
    <row r="44" spans="1:11" ht="12.75">
      <c r="A44" s="198" t="s">
        <v>55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18119754</v>
      </c>
      <c r="K44" s="7">
        <v>34109468</v>
      </c>
    </row>
    <row r="45" spans="1:11" ht="12.75">
      <c r="A45" s="198" t="s">
        <v>56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/>
      <c r="K45" s="7"/>
    </row>
    <row r="46" spans="1:11" ht="12.75">
      <c r="A46" s="198" t="s">
        <v>57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3166401</v>
      </c>
      <c r="K46" s="7">
        <v>3048</v>
      </c>
    </row>
    <row r="47" spans="1:11" ht="12.75">
      <c r="A47" s="198" t="s">
        <v>58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/>
      <c r="K47" s="7">
        <v>5960000</v>
      </c>
    </row>
    <row r="48" spans="1:11" ht="12.75">
      <c r="A48" s="198" t="s">
        <v>59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/>
      <c r="K48" s="7"/>
    </row>
    <row r="49" spans="1:11" ht="12.75">
      <c r="A49" s="198" t="s">
        <v>70</v>
      </c>
      <c r="B49" s="199"/>
      <c r="C49" s="199"/>
      <c r="D49" s="199"/>
      <c r="E49" s="199"/>
      <c r="F49" s="199"/>
      <c r="G49" s="199"/>
      <c r="H49" s="200"/>
      <c r="I49" s="1">
        <v>43</v>
      </c>
      <c r="J49" s="50">
        <f>SUM(J50:J55)</f>
        <v>130436295</v>
      </c>
      <c r="K49" s="50">
        <f>SUM(K50:K55)</f>
        <v>192749952</v>
      </c>
    </row>
    <row r="50" spans="1:11" ht="12.75">
      <c r="A50" s="198" t="s">
        <v>130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14448070</v>
      </c>
      <c r="K50" s="7">
        <v>14801699</v>
      </c>
    </row>
    <row r="51" spans="1:11" ht="12.75">
      <c r="A51" s="198" t="s">
        <v>131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97101243</v>
      </c>
      <c r="K51" s="7">
        <v>162361333</v>
      </c>
    </row>
    <row r="52" spans="1:11" ht="12.75">
      <c r="A52" s="198" t="s">
        <v>132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/>
      <c r="K52" s="7"/>
    </row>
    <row r="53" spans="1:11" ht="12.75">
      <c r="A53" s="198" t="s">
        <v>133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84376</v>
      </c>
      <c r="K53" s="7">
        <v>29726</v>
      </c>
    </row>
    <row r="54" spans="1:11" ht="12.75">
      <c r="A54" s="198" t="s">
        <v>4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18802606</v>
      </c>
      <c r="K54" s="7">
        <v>15557194</v>
      </c>
    </row>
    <row r="55" spans="1:11" ht="12.75">
      <c r="A55" s="198" t="s">
        <v>5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/>
      <c r="K55" s="7"/>
    </row>
    <row r="56" spans="1:11" ht="12.75">
      <c r="A56" s="198" t="s">
        <v>71</v>
      </c>
      <c r="B56" s="199"/>
      <c r="C56" s="199"/>
      <c r="D56" s="199"/>
      <c r="E56" s="199"/>
      <c r="F56" s="199"/>
      <c r="G56" s="199"/>
      <c r="H56" s="200"/>
      <c r="I56" s="1">
        <v>50</v>
      </c>
      <c r="J56" s="50">
        <f>SUM(J57:J63)</f>
        <v>64008570</v>
      </c>
      <c r="K56" s="50">
        <f>SUM(K57:K63)</f>
        <v>0</v>
      </c>
    </row>
    <row r="57" spans="1:11" ht="12.75">
      <c r="A57" s="198" t="s">
        <v>45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/>
      <c r="K57" s="7"/>
    </row>
    <row r="58" spans="1:11" ht="12.75">
      <c r="A58" s="198" t="s">
        <v>46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/>
      <c r="K58" s="7"/>
    </row>
    <row r="59" spans="1:11" ht="12.75">
      <c r="A59" s="198" t="s">
        <v>171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/>
      <c r="K59" s="7"/>
    </row>
    <row r="60" spans="1:11" ht="12.75">
      <c r="A60" s="198" t="s">
        <v>52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/>
      <c r="K60" s="7"/>
    </row>
    <row r="61" spans="1:11" ht="12.75">
      <c r="A61" s="198" t="s">
        <v>53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/>
      <c r="K61" s="7"/>
    </row>
    <row r="62" spans="1:11" ht="12.75">
      <c r="A62" s="198" t="s">
        <v>54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>
        <v>64008570</v>
      </c>
      <c r="K62" s="7"/>
    </row>
    <row r="63" spans="1:11" ht="12.75">
      <c r="A63" s="198" t="s">
        <v>27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/>
      <c r="K63" s="7"/>
    </row>
    <row r="64" spans="1:11" ht="12.75">
      <c r="A64" s="198" t="s">
        <v>137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37928446</v>
      </c>
      <c r="K64" s="7">
        <v>15660651</v>
      </c>
    </row>
    <row r="65" spans="1:11" ht="12.75">
      <c r="A65" s="206" t="s">
        <v>29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204846</v>
      </c>
      <c r="K65" s="7">
        <v>275822</v>
      </c>
    </row>
    <row r="66" spans="1:11" ht="12.75">
      <c r="A66" s="206" t="s">
        <v>170</v>
      </c>
      <c r="B66" s="207"/>
      <c r="C66" s="207"/>
      <c r="D66" s="207"/>
      <c r="E66" s="207"/>
      <c r="F66" s="207"/>
      <c r="G66" s="207"/>
      <c r="H66" s="208"/>
      <c r="I66" s="1">
        <v>60</v>
      </c>
      <c r="J66" s="50">
        <f>J7+J8+J40+J65</f>
        <v>441625394</v>
      </c>
      <c r="K66" s="50">
        <f>K7+K8+K40+K65</f>
        <v>517284054</v>
      </c>
    </row>
    <row r="67" spans="1:11" ht="12.75">
      <c r="A67" s="212" t="s">
        <v>60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105110808</v>
      </c>
      <c r="K67" s="8">
        <v>94749530</v>
      </c>
    </row>
    <row r="68" spans="1:11" ht="12.75">
      <c r="A68" s="190" t="s">
        <v>31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124</v>
      </c>
      <c r="B69" s="195"/>
      <c r="C69" s="195"/>
      <c r="D69" s="195"/>
      <c r="E69" s="195"/>
      <c r="F69" s="195"/>
      <c r="G69" s="195"/>
      <c r="H69" s="217"/>
      <c r="I69" s="3">
        <v>62</v>
      </c>
      <c r="J69" s="51">
        <f>J70+J71+J72+J78+J79+J82+J85</f>
        <v>179749771</v>
      </c>
      <c r="K69" s="51">
        <f>K70+K71+K72+K78+K79+K82+K85</f>
        <v>198738316</v>
      </c>
    </row>
    <row r="70" spans="1:11" ht="12.75">
      <c r="A70" s="198" t="s">
        <v>93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76684800</v>
      </c>
      <c r="K70" s="7">
        <v>76684800</v>
      </c>
    </row>
    <row r="71" spans="1:11" ht="12.75">
      <c r="A71" s="198" t="s">
        <v>94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/>
      <c r="K71" s="7"/>
    </row>
    <row r="72" spans="1:11" ht="12.75">
      <c r="A72" s="198" t="s">
        <v>95</v>
      </c>
      <c r="B72" s="199"/>
      <c r="C72" s="199"/>
      <c r="D72" s="199"/>
      <c r="E72" s="199"/>
      <c r="F72" s="199"/>
      <c r="G72" s="199"/>
      <c r="H72" s="200"/>
      <c r="I72" s="1">
        <v>65</v>
      </c>
      <c r="J72" s="50">
        <f>J73+J74-J75+J76+J77</f>
        <v>69412988</v>
      </c>
      <c r="K72" s="50">
        <f>K73+K74-K75+K76+K77</f>
        <v>88762356</v>
      </c>
    </row>
    <row r="73" spans="1:11" ht="12.75">
      <c r="A73" s="198" t="s">
        <v>96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3839641</v>
      </c>
      <c r="K73" s="7">
        <v>3839641</v>
      </c>
    </row>
    <row r="74" spans="1:11" ht="12.75">
      <c r="A74" s="198" t="s">
        <v>97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/>
      <c r="K74" s="7"/>
    </row>
    <row r="75" spans="1:11" ht="12.75">
      <c r="A75" s="198" t="s">
        <v>85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/>
      <c r="K75" s="7"/>
    </row>
    <row r="76" spans="1:11" ht="12.75">
      <c r="A76" s="198" t="s">
        <v>86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52898242</v>
      </c>
      <c r="K76" s="7">
        <v>73089487</v>
      </c>
    </row>
    <row r="77" spans="1:11" ht="12.75">
      <c r="A77" s="198" t="s">
        <v>87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12675105</v>
      </c>
      <c r="K77" s="7">
        <v>11833228</v>
      </c>
    </row>
    <row r="78" spans="1:11" ht="12.75">
      <c r="A78" s="198" t="s">
        <v>88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/>
      <c r="K78" s="7"/>
    </row>
    <row r="79" spans="1:11" ht="12.75">
      <c r="A79" s="198" t="s">
        <v>167</v>
      </c>
      <c r="B79" s="199"/>
      <c r="C79" s="199"/>
      <c r="D79" s="199"/>
      <c r="E79" s="199"/>
      <c r="F79" s="199"/>
      <c r="G79" s="199"/>
      <c r="H79" s="200"/>
      <c r="I79" s="1">
        <v>72</v>
      </c>
      <c r="J79" s="50">
        <f>J80-J81</f>
        <v>0</v>
      </c>
      <c r="K79" s="50">
        <f>K80-K81</f>
        <v>0</v>
      </c>
    </row>
    <row r="80" spans="1:11" ht="12.75">
      <c r="A80" s="209" t="s">
        <v>107</v>
      </c>
      <c r="B80" s="210"/>
      <c r="C80" s="210"/>
      <c r="D80" s="210"/>
      <c r="E80" s="210"/>
      <c r="F80" s="210"/>
      <c r="G80" s="210"/>
      <c r="H80" s="211"/>
      <c r="I80" s="1">
        <v>73</v>
      </c>
      <c r="J80" s="7"/>
      <c r="K80" s="7"/>
    </row>
    <row r="81" spans="1:11" ht="12.75">
      <c r="A81" s="209" t="s">
        <v>108</v>
      </c>
      <c r="B81" s="210"/>
      <c r="C81" s="210"/>
      <c r="D81" s="210"/>
      <c r="E81" s="210"/>
      <c r="F81" s="210"/>
      <c r="G81" s="210"/>
      <c r="H81" s="211"/>
      <c r="I81" s="1">
        <v>74</v>
      </c>
      <c r="J81" s="7"/>
      <c r="K81" s="7"/>
    </row>
    <row r="82" spans="1:11" ht="12.75">
      <c r="A82" s="198" t="s">
        <v>168</v>
      </c>
      <c r="B82" s="199"/>
      <c r="C82" s="199"/>
      <c r="D82" s="199"/>
      <c r="E82" s="199"/>
      <c r="F82" s="199"/>
      <c r="G82" s="199"/>
      <c r="H82" s="200"/>
      <c r="I82" s="1">
        <v>75</v>
      </c>
      <c r="J82" s="50">
        <f>J83-J84</f>
        <v>33651983</v>
      </c>
      <c r="K82" s="50">
        <f>K83-K84</f>
        <v>33291160</v>
      </c>
    </row>
    <row r="83" spans="1:11" ht="12.75">
      <c r="A83" s="209" t="s">
        <v>109</v>
      </c>
      <c r="B83" s="210"/>
      <c r="C83" s="210"/>
      <c r="D83" s="210"/>
      <c r="E83" s="210"/>
      <c r="F83" s="210"/>
      <c r="G83" s="210"/>
      <c r="H83" s="211"/>
      <c r="I83" s="1">
        <v>76</v>
      </c>
      <c r="J83" s="7">
        <v>33651983</v>
      </c>
      <c r="K83" s="7">
        <v>33291160</v>
      </c>
    </row>
    <row r="84" spans="1:11" ht="12.75">
      <c r="A84" s="209" t="s">
        <v>110</v>
      </c>
      <c r="B84" s="210"/>
      <c r="C84" s="210"/>
      <c r="D84" s="210"/>
      <c r="E84" s="210"/>
      <c r="F84" s="210"/>
      <c r="G84" s="210"/>
      <c r="H84" s="211"/>
      <c r="I84" s="1">
        <v>77</v>
      </c>
      <c r="J84" s="7"/>
      <c r="K84" s="7"/>
    </row>
    <row r="85" spans="1:11" ht="12.75">
      <c r="A85" s="198" t="s">
        <v>111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/>
      <c r="K85" s="7"/>
    </row>
    <row r="86" spans="1:11" ht="12.75">
      <c r="A86" s="206" t="s">
        <v>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0">
        <f>SUM(J87:J89)</f>
        <v>134831261</v>
      </c>
      <c r="K86" s="50">
        <f>SUM(K87:K89)</f>
        <v>140020886</v>
      </c>
    </row>
    <row r="87" spans="1:11" ht="12.75">
      <c r="A87" s="198" t="s">
        <v>81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1114588</v>
      </c>
      <c r="K87" s="7">
        <v>1463380</v>
      </c>
    </row>
    <row r="88" spans="1:11" ht="12.75">
      <c r="A88" s="198" t="s">
        <v>82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/>
      <c r="K88" s="7"/>
    </row>
    <row r="89" spans="1:11" ht="12.75">
      <c r="A89" s="198" t="s">
        <v>83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133716673</v>
      </c>
      <c r="K89" s="7">
        <v>138557506</v>
      </c>
    </row>
    <row r="90" spans="1:11" ht="12.75">
      <c r="A90" s="206" t="s">
        <v>10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0">
        <f>SUM(J91:J99)</f>
        <v>5722796</v>
      </c>
      <c r="K90" s="50">
        <f>SUM(K91:K99)</f>
        <v>57724815</v>
      </c>
    </row>
    <row r="91" spans="1:11" ht="12.75">
      <c r="A91" s="198" t="s">
        <v>84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/>
      <c r="K91" s="7"/>
    </row>
    <row r="92" spans="1:11" ht="12.75">
      <c r="A92" s="198" t="s">
        <v>172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/>
      <c r="K92" s="7"/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5722796</v>
      </c>
      <c r="K93" s="7">
        <v>57724815</v>
      </c>
    </row>
    <row r="94" spans="1:11" ht="12.75">
      <c r="A94" s="198" t="s">
        <v>173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/>
      <c r="K94" s="7"/>
    </row>
    <row r="95" spans="1:11" ht="12.75">
      <c r="A95" s="198" t="s">
        <v>174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/>
      <c r="K95" s="7"/>
    </row>
    <row r="96" spans="1:11" ht="12.75">
      <c r="A96" s="198" t="s">
        <v>175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/>
      <c r="K96" s="7"/>
    </row>
    <row r="97" spans="1:11" ht="12.75">
      <c r="A97" s="198" t="s">
        <v>63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/>
      <c r="K97" s="7"/>
    </row>
    <row r="98" spans="1:11" ht="12.75">
      <c r="A98" s="198" t="s">
        <v>61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/>
      <c r="K98" s="7"/>
    </row>
    <row r="99" spans="1:11" ht="12.75">
      <c r="A99" s="198" t="s">
        <v>62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/>
      <c r="K99" s="7"/>
    </row>
    <row r="100" spans="1:11" ht="12.75">
      <c r="A100" s="206" t="s">
        <v>11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0">
        <f>SUM(J101:J112)</f>
        <v>115252376</v>
      </c>
      <c r="K100" s="50">
        <f>SUM(K101:K112)</f>
        <v>112567937</v>
      </c>
    </row>
    <row r="101" spans="1:11" ht="12.75">
      <c r="A101" s="198" t="s">
        <v>84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4390404</v>
      </c>
      <c r="K101" s="7">
        <v>6196229</v>
      </c>
    </row>
    <row r="102" spans="1:11" ht="12.75">
      <c r="A102" s="198" t="s">
        <v>172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/>
      <c r="K102" s="7"/>
    </row>
    <row r="103" spans="1:11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3576748</v>
      </c>
      <c r="K103" s="7">
        <v>8346736</v>
      </c>
    </row>
    <row r="104" spans="1:11" ht="12.75">
      <c r="A104" s="198" t="s">
        <v>173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30820423</v>
      </c>
      <c r="K104" s="7">
        <v>29091643</v>
      </c>
    </row>
    <row r="105" spans="1:11" ht="12.75">
      <c r="A105" s="198" t="s">
        <v>174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64090158</v>
      </c>
      <c r="K105" s="7">
        <v>56553005</v>
      </c>
    </row>
    <row r="106" spans="1:11" ht="12.75">
      <c r="A106" s="198" t="s">
        <v>175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/>
      <c r="K106" s="7"/>
    </row>
    <row r="107" spans="1:11" ht="12.75">
      <c r="A107" s="198" t="s">
        <v>63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/>
      <c r="K107" s="7"/>
    </row>
    <row r="108" spans="1:11" ht="12.75">
      <c r="A108" s="198" t="s">
        <v>64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4629218</v>
      </c>
      <c r="K108" s="7">
        <v>4862115</v>
      </c>
    </row>
    <row r="109" spans="1:11" ht="12.75">
      <c r="A109" s="198" t="s">
        <v>65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7457179</v>
      </c>
      <c r="K109" s="7">
        <v>6765724</v>
      </c>
    </row>
    <row r="110" spans="1:11" ht="12.75">
      <c r="A110" s="198" t="s">
        <v>68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/>
      <c r="K110" s="7">
        <v>98655</v>
      </c>
    </row>
    <row r="111" spans="1:11" ht="12.75">
      <c r="A111" s="198" t="s">
        <v>66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/>
      <c r="K111" s="7"/>
    </row>
    <row r="112" spans="1:11" ht="12.75">
      <c r="A112" s="198" t="s">
        <v>67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288246</v>
      </c>
      <c r="K112" s="7">
        <v>653830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6069190</v>
      </c>
      <c r="K113" s="7">
        <v>8232100</v>
      </c>
    </row>
    <row r="114" spans="1:11" ht="12.75">
      <c r="A114" s="206" t="s">
        <v>15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0">
        <f>J69+J86+J90+J100+J113</f>
        <v>441625394</v>
      </c>
      <c r="K114" s="50">
        <f>K69+K86+K90+K100+K113</f>
        <v>517284054</v>
      </c>
    </row>
    <row r="115" spans="1:11" ht="12.75">
      <c r="A115" s="187" t="s">
        <v>30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8">
        <v>105110808</v>
      </c>
      <c r="K115" s="8">
        <v>94749530</v>
      </c>
    </row>
    <row r="116" spans="1:11" ht="12.75">
      <c r="A116" s="190" t="s">
        <v>238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</row>
    <row r="117" spans="1:11" ht="12.75">
      <c r="A117" s="194" t="s">
        <v>119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2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</row>
    <row r="119" spans="1:11" ht="12.75">
      <c r="A119" s="201" t="s">
        <v>3</v>
      </c>
      <c r="B119" s="202"/>
      <c r="C119" s="202"/>
      <c r="D119" s="202"/>
      <c r="E119" s="202"/>
      <c r="F119" s="202"/>
      <c r="G119" s="202"/>
      <c r="H119" s="203"/>
      <c r="I119" s="4">
        <v>110</v>
      </c>
      <c r="J119" s="8"/>
      <c r="K119" s="8"/>
    </row>
    <row r="120" spans="1:11" ht="12.75">
      <c r="A120" s="204" t="s">
        <v>239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  <row r="121" spans="1:11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7:H107"/>
    <mergeCell ref="A108:H108"/>
    <mergeCell ref="A114:H114"/>
    <mergeCell ref="A109:H109"/>
    <mergeCell ref="A110:H110"/>
    <mergeCell ref="A111:H111"/>
    <mergeCell ref="A112:H112"/>
    <mergeCell ref="A113:H113"/>
    <mergeCell ref="A103:H103"/>
    <mergeCell ref="A104:H104"/>
    <mergeCell ref="A105:H105"/>
    <mergeCell ref="A106:H106"/>
    <mergeCell ref="A121:K121"/>
    <mergeCell ref="A115:H115"/>
    <mergeCell ref="A116:K116"/>
    <mergeCell ref="A117:K117"/>
    <mergeCell ref="A118:H118"/>
    <mergeCell ref="A119:H119"/>
    <mergeCell ref="A120:K120"/>
  </mergeCells>
  <dataValidations count="6">
    <dataValidation type="whole" operator="notEqual" allowBlank="1" showInputMessage="1" showErrorMessage="1" errorTitle="Pogrešan unos" error="Mogu se unijeti samo cjelobrojne vrijednosti." sqref="J118:K119 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2:K77 K79:K84 K86:K115 K7:K67 K70">
      <formula1>0</formula1>
    </dataValidation>
    <dataValidation allowBlank="1" sqref="J7:J67 J69:J115"/>
  </dataValidations>
  <printOptions/>
  <pageMargins left="0.3937007874015748" right="0.1968503937007874" top="0.2755905511811024" bottom="0.2362204724409449" header="0.15748031496062992" footer="0.1574803149606299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7" sqref="C37:D37"/>
    </sheetView>
  </sheetViews>
  <sheetFormatPr defaultColWidth="9.140625" defaultRowHeight="12.75"/>
  <cols>
    <col min="1" max="6" width="9.140625" style="49" customWidth="1"/>
    <col min="7" max="7" width="2.421875" style="49" customWidth="1"/>
    <col min="8" max="8" width="0.2890625" style="49" customWidth="1"/>
    <col min="9" max="9" width="6.28125" style="49" customWidth="1"/>
    <col min="10" max="10" width="10.7109375" style="49" customWidth="1"/>
    <col min="11" max="11" width="11.00390625" style="49" customWidth="1"/>
    <col min="12" max="12" width="10.421875" style="49" customWidth="1"/>
    <col min="13" max="13" width="11.28125" style="49" customWidth="1"/>
    <col min="14" max="16384" width="9.140625" style="49" customWidth="1"/>
  </cols>
  <sheetData>
    <row r="1" spans="1:13" ht="12.75" customHeight="1">
      <c r="A1" s="222" t="s">
        <v>102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264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4" t="s">
        <v>262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34.5">
      <c r="A4" s="245" t="s">
        <v>32</v>
      </c>
      <c r="B4" s="245"/>
      <c r="C4" s="245"/>
      <c r="D4" s="245"/>
      <c r="E4" s="245"/>
      <c r="F4" s="245"/>
      <c r="G4" s="245"/>
      <c r="H4" s="245"/>
      <c r="I4" s="55" t="s">
        <v>208</v>
      </c>
      <c r="J4" s="246" t="s">
        <v>244</v>
      </c>
      <c r="K4" s="246"/>
      <c r="L4" s="246" t="s">
        <v>245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5"/>
      <c r="J5" s="57" t="s">
        <v>266</v>
      </c>
      <c r="K5" s="57" t="s">
        <v>305</v>
      </c>
      <c r="L5" s="57" t="s">
        <v>267</v>
      </c>
      <c r="M5" s="57" t="s">
        <v>306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4" t="s">
        <v>16</v>
      </c>
      <c r="B7" s="195"/>
      <c r="C7" s="195"/>
      <c r="D7" s="195"/>
      <c r="E7" s="195"/>
      <c r="F7" s="195"/>
      <c r="G7" s="195"/>
      <c r="H7" s="217"/>
      <c r="I7" s="3">
        <v>111</v>
      </c>
      <c r="J7" s="51">
        <f>SUM(J8:J9)</f>
        <v>675132792</v>
      </c>
      <c r="K7" s="51">
        <f>SUM(K8:K9)</f>
        <v>139418370</v>
      </c>
      <c r="L7" s="51">
        <f>SUM(L8:L9)</f>
        <v>689133924</v>
      </c>
      <c r="M7" s="51">
        <f>SUM(M8:M9)</f>
        <v>219831071</v>
      </c>
    </row>
    <row r="8" spans="1:13" ht="12.75">
      <c r="A8" s="206" t="s">
        <v>100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673071461</v>
      </c>
      <c r="K8" s="7">
        <v>137917221</v>
      </c>
      <c r="L8" s="7">
        <v>680123230</v>
      </c>
      <c r="M8" s="7">
        <v>217179704</v>
      </c>
    </row>
    <row r="9" spans="1:13" ht="12.75">
      <c r="A9" s="206" t="s">
        <v>72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2061331</v>
      </c>
      <c r="K9" s="7">
        <v>1501149</v>
      </c>
      <c r="L9" s="7">
        <v>9010694</v>
      </c>
      <c r="M9" s="7">
        <v>2651367</v>
      </c>
    </row>
    <row r="10" spans="1:13" ht="12.75">
      <c r="A10" s="206" t="s">
        <v>6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0">
        <f>J11+J12+J16+J20+J21+J22+J25+J26</f>
        <v>643092065</v>
      </c>
      <c r="K10" s="50">
        <f>K11+K12+K16+K20+K21+K22+K25+K26</f>
        <v>133142309</v>
      </c>
      <c r="L10" s="50">
        <f>L11+L12+L16+L20+L21+L22+L25+L26</f>
        <v>654138898</v>
      </c>
      <c r="M10" s="50">
        <f>M11+M12+M16+M20+M21+M22+M25+M26</f>
        <v>207716185</v>
      </c>
    </row>
    <row r="11" spans="1:13" ht="12.75">
      <c r="A11" s="206" t="s">
        <v>73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25532776</v>
      </c>
      <c r="K11" s="7">
        <v>16352796</v>
      </c>
      <c r="L11" s="7">
        <v>-26940559</v>
      </c>
      <c r="M11" s="7">
        <v>39875786</v>
      </c>
    </row>
    <row r="12" spans="1:13" ht="12.75">
      <c r="A12" s="206" t="s">
        <v>12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0">
        <f>SUM(J13:J15)</f>
        <v>464927090</v>
      </c>
      <c r="K12" s="50">
        <f>SUM(K13:K15)</f>
        <v>81116058</v>
      </c>
      <c r="L12" s="50">
        <f>SUM(L13:L15)</f>
        <v>543974603</v>
      </c>
      <c r="M12" s="50">
        <f>SUM(M13:M15)</f>
        <v>138605752</v>
      </c>
    </row>
    <row r="13" spans="1:13" ht="12.75">
      <c r="A13" s="198" t="s">
        <v>98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383893796</v>
      </c>
      <c r="K13" s="7">
        <v>59580668</v>
      </c>
      <c r="L13" s="7">
        <v>457840873</v>
      </c>
      <c r="M13" s="7">
        <v>108304407</v>
      </c>
    </row>
    <row r="14" spans="1:13" ht="12.75">
      <c r="A14" s="198" t="s">
        <v>99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40440693</v>
      </c>
      <c r="K14" s="7">
        <v>7683068</v>
      </c>
      <c r="L14" s="7">
        <v>45507450</v>
      </c>
      <c r="M14" s="7">
        <v>12172879</v>
      </c>
    </row>
    <row r="15" spans="1:13" ht="12.75">
      <c r="A15" s="198" t="s">
        <v>34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40592601</v>
      </c>
      <c r="K15" s="7">
        <v>13852322</v>
      </c>
      <c r="L15" s="7">
        <v>40626280</v>
      </c>
      <c r="M15" s="7">
        <v>18128466</v>
      </c>
    </row>
    <row r="16" spans="1:13" ht="12.75">
      <c r="A16" s="206" t="s">
        <v>13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0">
        <f>SUM(J17:J19)</f>
        <v>90737679</v>
      </c>
      <c r="K16" s="50">
        <f>SUM(K17:K19)</f>
        <v>21495687</v>
      </c>
      <c r="L16" s="50">
        <f>SUM(L17:L19)</f>
        <v>94059406</v>
      </c>
      <c r="M16" s="50">
        <f>SUM(M17:M19)</f>
        <v>21984346</v>
      </c>
    </row>
    <row r="17" spans="1:13" ht="12.75">
      <c r="A17" s="198" t="s">
        <v>35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48731285</v>
      </c>
      <c r="K17" s="7">
        <v>10611896</v>
      </c>
      <c r="L17" s="7">
        <v>50413409</v>
      </c>
      <c r="M17" s="7">
        <v>10961676</v>
      </c>
    </row>
    <row r="18" spans="1:13" ht="12.75">
      <c r="A18" s="198" t="s">
        <v>36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28901938</v>
      </c>
      <c r="K18" s="7">
        <v>7905506</v>
      </c>
      <c r="L18" s="7">
        <v>30884695</v>
      </c>
      <c r="M18" s="7">
        <v>7056553</v>
      </c>
    </row>
    <row r="19" spans="1:13" ht="12.75">
      <c r="A19" s="198" t="s">
        <v>37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13104456</v>
      </c>
      <c r="K19" s="7">
        <v>2978285</v>
      </c>
      <c r="L19" s="7">
        <v>12761302</v>
      </c>
      <c r="M19" s="7">
        <v>3966117</v>
      </c>
    </row>
    <row r="20" spans="1:13" ht="12.75">
      <c r="A20" s="206" t="s">
        <v>74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15631415</v>
      </c>
      <c r="K20" s="7">
        <v>3718565</v>
      </c>
      <c r="L20" s="7">
        <v>8172824</v>
      </c>
      <c r="M20" s="7">
        <v>1949441</v>
      </c>
    </row>
    <row r="21" spans="1:13" ht="12.75">
      <c r="A21" s="206" t="s">
        <v>75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24238392</v>
      </c>
      <c r="K21" s="7">
        <v>7416370</v>
      </c>
      <c r="L21" s="7">
        <v>25904861</v>
      </c>
      <c r="M21" s="7">
        <v>2896556</v>
      </c>
    </row>
    <row r="22" spans="1:13" ht="12.75">
      <c r="A22" s="206" t="s">
        <v>14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0">
        <f>SUM(J23:J24)</f>
        <v>4748626</v>
      </c>
      <c r="K22" s="50">
        <f>SUM(K23:K24)</f>
        <v>4735944</v>
      </c>
      <c r="L22" s="50">
        <f>SUM(L23:L24)</f>
        <v>8869</v>
      </c>
      <c r="M22" s="50">
        <f>SUM(M23:M24)</f>
        <v>8869</v>
      </c>
    </row>
    <row r="23" spans="1:13" ht="12.75">
      <c r="A23" s="198" t="s">
        <v>89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/>
      <c r="K23" s="7"/>
      <c r="L23" s="7"/>
      <c r="M23" s="7"/>
    </row>
    <row r="24" spans="1:13" ht="12.75">
      <c r="A24" s="198" t="s">
        <v>90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>
        <v>4748626</v>
      </c>
      <c r="K24" s="7">
        <v>4735944</v>
      </c>
      <c r="L24" s="7">
        <v>8869</v>
      </c>
      <c r="M24" s="7">
        <v>8869</v>
      </c>
    </row>
    <row r="25" spans="1:13" ht="12.75">
      <c r="A25" s="206" t="s">
        <v>76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14955642</v>
      </c>
      <c r="K25" s="7">
        <v>-3044358</v>
      </c>
      <c r="L25" s="7">
        <v>5189625</v>
      </c>
      <c r="M25" s="7">
        <v>189625</v>
      </c>
    </row>
    <row r="26" spans="1:13" ht="12.75">
      <c r="A26" s="206" t="s">
        <v>28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2320445</v>
      </c>
      <c r="K26" s="7">
        <v>1351247</v>
      </c>
      <c r="L26" s="7">
        <v>3769269</v>
      </c>
      <c r="M26" s="7">
        <v>2205810</v>
      </c>
    </row>
    <row r="27" spans="1:13" ht="12.75">
      <c r="A27" s="206" t="s">
        <v>143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0">
        <f>SUM(J28:J32)</f>
        <v>11747539</v>
      </c>
      <c r="K27" s="50">
        <f>SUM(K28:K32)</f>
        <v>3306412</v>
      </c>
      <c r="L27" s="50">
        <f>SUM(L28:L32)</f>
        <v>10076917</v>
      </c>
      <c r="M27" s="50">
        <f>SUM(M28:M32)</f>
        <v>1791039</v>
      </c>
    </row>
    <row r="28" spans="1:13" ht="12.75">
      <c r="A28" s="206" t="s">
        <v>268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12480</v>
      </c>
      <c r="K28" s="7">
        <v>4294</v>
      </c>
      <c r="L28" s="7">
        <v>149240</v>
      </c>
      <c r="M28" s="7">
        <v>84229</v>
      </c>
    </row>
    <row r="29" spans="1:13" ht="12.75">
      <c r="A29" s="206" t="s">
        <v>269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11735059</v>
      </c>
      <c r="K29" s="7">
        <v>3302118</v>
      </c>
      <c r="L29" s="7">
        <v>9927677</v>
      </c>
      <c r="M29" s="7">
        <v>1706810</v>
      </c>
    </row>
    <row r="30" spans="1:13" ht="12.75">
      <c r="A30" s="206" t="s">
        <v>91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153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92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144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0">
        <f>SUM(J34:J37)</f>
        <v>6768482</v>
      </c>
      <c r="K33" s="50">
        <f>SUM(K34:K37)</f>
        <v>1760943</v>
      </c>
      <c r="L33" s="50">
        <f>SUM(L34:L37)</f>
        <v>9427311</v>
      </c>
      <c r="M33" s="50">
        <f>SUM(M34:M37)</f>
        <v>2912089</v>
      </c>
    </row>
    <row r="34" spans="1:13" ht="12.75">
      <c r="A34" s="206" t="s">
        <v>39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80122</v>
      </c>
      <c r="K34" s="7">
        <v>26319</v>
      </c>
      <c r="L34" s="7">
        <v>14344</v>
      </c>
      <c r="M34" s="7">
        <v>-35548</v>
      </c>
    </row>
    <row r="35" spans="1:13" ht="12.75">
      <c r="A35" s="206" t="s">
        <v>38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6688360</v>
      </c>
      <c r="K35" s="7">
        <v>1734624</v>
      </c>
      <c r="L35" s="7">
        <v>9412967</v>
      </c>
      <c r="M35" s="7">
        <v>2947637</v>
      </c>
    </row>
    <row r="36" spans="1:13" ht="12.75">
      <c r="A36" s="206" t="s">
        <v>154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40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128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129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155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156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145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0">
        <f>J7+J27+J38+J40</f>
        <v>686880331</v>
      </c>
      <c r="K42" s="50">
        <f>K7+K27+K38+K40</f>
        <v>142724782</v>
      </c>
      <c r="L42" s="50">
        <f>L7+L27+L38+L40</f>
        <v>699210841</v>
      </c>
      <c r="M42" s="50">
        <f>M7+M27+M38+M40</f>
        <v>221622110</v>
      </c>
    </row>
    <row r="43" spans="1:13" ht="12.75">
      <c r="A43" s="206" t="s">
        <v>146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0">
        <f>J10+J33+J39+J41</f>
        <v>649860547</v>
      </c>
      <c r="K43" s="50">
        <f>K10+K33+K39+K41</f>
        <v>134903252</v>
      </c>
      <c r="L43" s="50">
        <f>L10+L33+L39+L41</f>
        <v>663566209</v>
      </c>
      <c r="M43" s="50">
        <f>M10+M33+M39+M41</f>
        <v>210628274</v>
      </c>
    </row>
    <row r="44" spans="1:13" ht="12.75">
      <c r="A44" s="206" t="s">
        <v>165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0">
        <f>J42-J43</f>
        <v>37019784</v>
      </c>
      <c r="K44" s="50">
        <f>K42-K43</f>
        <v>7821530</v>
      </c>
      <c r="L44" s="50">
        <f>L42-L43</f>
        <v>35644632</v>
      </c>
      <c r="M44" s="50">
        <f>M42-M43</f>
        <v>10993836</v>
      </c>
    </row>
    <row r="45" spans="1:13" ht="12.75">
      <c r="A45" s="209" t="s">
        <v>148</v>
      </c>
      <c r="B45" s="210"/>
      <c r="C45" s="210"/>
      <c r="D45" s="210"/>
      <c r="E45" s="210"/>
      <c r="F45" s="210"/>
      <c r="G45" s="210"/>
      <c r="H45" s="211"/>
      <c r="I45" s="1">
        <v>149</v>
      </c>
      <c r="J45" s="50">
        <f>IF(J42&gt;J43,J42-J43,0)</f>
        <v>37019784</v>
      </c>
      <c r="K45" s="50">
        <f>IF(K42&gt;K43,K42-K43,0)</f>
        <v>7821530</v>
      </c>
      <c r="L45" s="50">
        <f>IF(L42&gt;L43,L42-L43,0)</f>
        <v>35644632</v>
      </c>
      <c r="M45" s="50">
        <f>IF(M42&gt;M43,M42-M43,0)</f>
        <v>10993836</v>
      </c>
    </row>
    <row r="46" spans="1:13" ht="12.75">
      <c r="A46" s="209" t="s">
        <v>149</v>
      </c>
      <c r="B46" s="210"/>
      <c r="C46" s="210"/>
      <c r="D46" s="210"/>
      <c r="E46" s="210"/>
      <c r="F46" s="210"/>
      <c r="G46" s="210"/>
      <c r="H46" s="211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6" t="s">
        <v>147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3367801</v>
      </c>
      <c r="K47" s="7">
        <v>-2471850</v>
      </c>
      <c r="L47" s="7">
        <v>2353472</v>
      </c>
      <c r="M47" s="7">
        <v>-2576687</v>
      </c>
    </row>
    <row r="48" spans="1:13" ht="12.75">
      <c r="A48" s="206" t="s">
        <v>166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0">
        <f>J44-J47</f>
        <v>33651983</v>
      </c>
      <c r="K48" s="50">
        <f>K44-K47</f>
        <v>10293380</v>
      </c>
      <c r="L48" s="50">
        <f>L44-L47</f>
        <v>33291160</v>
      </c>
      <c r="M48" s="50">
        <f>M44-M47</f>
        <v>13570523</v>
      </c>
    </row>
    <row r="49" spans="1:13" ht="12.75">
      <c r="A49" s="209" t="s">
        <v>125</v>
      </c>
      <c r="B49" s="210"/>
      <c r="C49" s="210"/>
      <c r="D49" s="210"/>
      <c r="E49" s="210"/>
      <c r="F49" s="210"/>
      <c r="G49" s="210"/>
      <c r="H49" s="211"/>
      <c r="I49" s="1">
        <v>153</v>
      </c>
      <c r="J49" s="50">
        <f>IF(J48&gt;0,J48,0)</f>
        <v>33651983</v>
      </c>
      <c r="K49" s="50">
        <f>IF(K48&gt;0,K48,0)</f>
        <v>10293380</v>
      </c>
      <c r="L49" s="50">
        <f>IF(L48&gt;0,L48,0)</f>
        <v>33291160</v>
      </c>
      <c r="M49" s="50">
        <f>IF(M48&gt;0,M48,0)</f>
        <v>13570523</v>
      </c>
    </row>
    <row r="50" spans="1:13" ht="12.75">
      <c r="A50" s="241" t="s">
        <v>150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90" t="s">
        <v>240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ht="12.75" customHeight="1">
      <c r="A52" s="194" t="s">
        <v>120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59"/>
    </row>
    <row r="53" spans="1:13" ht="12.75">
      <c r="A53" s="236" t="s">
        <v>163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164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190" t="s">
        <v>122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ht="12.75">
      <c r="A56" s="194" t="s">
        <v>134</v>
      </c>
      <c r="B56" s="195"/>
      <c r="C56" s="195"/>
      <c r="D56" s="195"/>
      <c r="E56" s="195"/>
      <c r="F56" s="195"/>
      <c r="G56" s="195"/>
      <c r="H56" s="217"/>
      <c r="I56" s="9">
        <v>157</v>
      </c>
      <c r="J56" s="6">
        <f>J48</f>
        <v>33651983</v>
      </c>
      <c r="K56" s="6">
        <f>K48</f>
        <v>10293380</v>
      </c>
      <c r="L56" s="6">
        <f>L48</f>
        <v>33291160</v>
      </c>
      <c r="M56" s="6">
        <f>M48</f>
        <v>13570523</v>
      </c>
    </row>
    <row r="57" spans="1:13" ht="12.75">
      <c r="A57" s="206" t="s">
        <v>151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6" t="s">
        <v>157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158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26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159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160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161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162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152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126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6" t="s">
        <v>127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8">
        <f>J56+J66</f>
        <v>33651983</v>
      </c>
      <c r="K67" s="58">
        <f>K56+K66</f>
        <v>10293380</v>
      </c>
      <c r="L67" s="58">
        <f>L56+L66</f>
        <v>33291160</v>
      </c>
      <c r="M67" s="58">
        <f>M56+M66</f>
        <v>13570523</v>
      </c>
    </row>
    <row r="68" spans="1:13" ht="12.75" customHeight="1">
      <c r="A68" s="234" t="s">
        <v>241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9" t="s">
        <v>121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36" t="s">
        <v>163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31" t="s">
        <v>164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/>
      <c r="K71" s="8"/>
      <c r="L71" s="8"/>
      <c r="M71" s="8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3:H23"/>
    <mergeCell ref="A24:H24"/>
    <mergeCell ref="A25:H25"/>
    <mergeCell ref="A26:H26"/>
    <mergeCell ref="A19:H19"/>
    <mergeCell ref="A20:H20"/>
    <mergeCell ref="A21:H21"/>
    <mergeCell ref="A22:H22"/>
    <mergeCell ref="A41:H41"/>
    <mergeCell ref="A42:H42"/>
    <mergeCell ref="A31:H31"/>
    <mergeCell ref="A32:H32"/>
    <mergeCell ref="A33:H33"/>
    <mergeCell ref="A34:H34"/>
    <mergeCell ref="A39:H39"/>
    <mergeCell ref="A40:H40"/>
    <mergeCell ref="A35:H35"/>
    <mergeCell ref="A36:H36"/>
    <mergeCell ref="A27:H27"/>
    <mergeCell ref="A28:H28"/>
    <mergeCell ref="A29:H29"/>
    <mergeCell ref="A30:H30"/>
    <mergeCell ref="A37:H37"/>
    <mergeCell ref="A38:H38"/>
    <mergeCell ref="A53:H53"/>
    <mergeCell ref="A54:H54"/>
    <mergeCell ref="A43:H43"/>
    <mergeCell ref="A44:H44"/>
    <mergeCell ref="A45:H45"/>
    <mergeCell ref="A46:H46"/>
    <mergeCell ref="A47:H47"/>
    <mergeCell ref="A48:H48"/>
    <mergeCell ref="A63:H63"/>
    <mergeCell ref="A64:H64"/>
    <mergeCell ref="A49:H49"/>
    <mergeCell ref="A50:H50"/>
    <mergeCell ref="A56:H56"/>
    <mergeCell ref="A55:M55"/>
    <mergeCell ref="A71:H71"/>
    <mergeCell ref="A65:H65"/>
    <mergeCell ref="A66:H66"/>
    <mergeCell ref="A67:H67"/>
    <mergeCell ref="A68:M68"/>
    <mergeCell ref="A70:H70"/>
    <mergeCell ref="A69:M69"/>
    <mergeCell ref="A2:M2"/>
    <mergeCell ref="A1:M1"/>
    <mergeCell ref="A62:H62"/>
    <mergeCell ref="A51:M51"/>
    <mergeCell ref="A52:H52"/>
    <mergeCell ref="A58:H58"/>
    <mergeCell ref="A59:H59"/>
    <mergeCell ref="A61:H61"/>
    <mergeCell ref="A57:H57"/>
    <mergeCell ref="A60:H60"/>
  </mergeCells>
  <dataValidations count="4">
    <dataValidation type="whole" operator="notEqual" allowBlank="1" showInputMessage="1" showErrorMessage="1" errorTitle="Pogrešan unos" error="Mogu se unijeti samo cjelobrojne vrijednosti." sqref="K56:M57 J70:L71 J53:L54 J56:J67 K66:M6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9 M3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26 K12:M22 J48:M50 K27:M27 M26 K33:M33 K28:L32 K34:L41 M28 J7:M10 L23:L26 K23:K24 M35">
      <formula1>0</formula1>
    </dataValidation>
    <dataValidation allowBlank="1" sqref="K25"/>
  </dataValidations>
  <printOptions/>
  <pageMargins left="0.48" right="0.15748031496062992" top="0.31" bottom="0.14" header="0.18" footer="0.1"/>
  <pageSetup horizontalDpi="600" verticalDpi="600" orientation="portrait" paperSize="9" scale="87" r:id="rId1"/>
  <ignoredErrors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37" sqref="C37:D37"/>
    </sheetView>
  </sheetViews>
  <sheetFormatPr defaultColWidth="9.140625" defaultRowHeight="12.75"/>
  <cols>
    <col min="1" max="7" width="9.140625" style="49" customWidth="1"/>
    <col min="8" max="8" width="1.28515625" style="49" customWidth="1"/>
    <col min="9" max="9" width="7.140625" style="49" customWidth="1"/>
    <col min="10" max="10" width="13.140625" style="49" customWidth="1"/>
    <col min="11" max="11" width="14.00390625" style="49" customWidth="1"/>
    <col min="12" max="16384" width="9.140625" style="49" customWidth="1"/>
  </cols>
  <sheetData>
    <row r="1" spans="1:11" ht="12.75" customHeight="1">
      <c r="A1" s="250" t="s">
        <v>270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264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2" t="s">
        <v>262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3.25">
      <c r="A4" s="253" t="s">
        <v>32</v>
      </c>
      <c r="B4" s="253"/>
      <c r="C4" s="253"/>
      <c r="D4" s="253"/>
      <c r="E4" s="253"/>
      <c r="F4" s="253"/>
      <c r="G4" s="253"/>
      <c r="H4" s="253"/>
      <c r="I4" s="63" t="s">
        <v>208</v>
      </c>
      <c r="J4" s="64" t="s">
        <v>244</v>
      </c>
      <c r="K4" s="64" t="s">
        <v>245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119">
        <v>2</v>
      </c>
      <c r="J5" s="120" t="s">
        <v>211</v>
      </c>
      <c r="K5" s="120" t="s">
        <v>212</v>
      </c>
    </row>
    <row r="6" spans="1:11" ht="12.75">
      <c r="A6" s="190" t="s">
        <v>103</v>
      </c>
      <c r="B6" s="191"/>
      <c r="C6" s="191"/>
      <c r="D6" s="191"/>
      <c r="E6" s="191"/>
      <c r="F6" s="191"/>
      <c r="G6" s="191"/>
      <c r="H6" s="191"/>
      <c r="I6" s="248"/>
      <c r="J6" s="248"/>
      <c r="K6" s="249"/>
    </row>
    <row r="7" spans="1:11" ht="12.75">
      <c r="A7" s="198" t="s">
        <v>271</v>
      </c>
      <c r="B7" s="199"/>
      <c r="C7" s="199"/>
      <c r="D7" s="199"/>
      <c r="E7" s="199"/>
      <c r="F7" s="199"/>
      <c r="G7" s="199"/>
      <c r="H7" s="199"/>
      <c r="I7" s="1">
        <v>1</v>
      </c>
      <c r="J7" s="5">
        <v>619473240</v>
      </c>
      <c r="K7" s="7">
        <v>660755017</v>
      </c>
    </row>
    <row r="8" spans="1:11" ht="12.75">
      <c r="A8" s="198" t="s">
        <v>272</v>
      </c>
      <c r="B8" s="199"/>
      <c r="C8" s="199"/>
      <c r="D8" s="199"/>
      <c r="E8" s="199"/>
      <c r="F8" s="199"/>
      <c r="G8" s="199"/>
      <c r="H8" s="199"/>
      <c r="I8" s="1">
        <v>2</v>
      </c>
      <c r="J8" s="5"/>
      <c r="K8" s="7"/>
    </row>
    <row r="9" spans="1:11" ht="12.75">
      <c r="A9" s="198" t="s">
        <v>273</v>
      </c>
      <c r="B9" s="199"/>
      <c r="C9" s="199"/>
      <c r="D9" s="199"/>
      <c r="E9" s="199"/>
      <c r="F9" s="199"/>
      <c r="G9" s="199"/>
      <c r="H9" s="199"/>
      <c r="I9" s="1">
        <v>3</v>
      </c>
      <c r="J9" s="5">
        <v>58221</v>
      </c>
      <c r="K9" s="7">
        <v>232392</v>
      </c>
    </row>
    <row r="10" spans="1:11" ht="12.75">
      <c r="A10" s="198" t="s">
        <v>274</v>
      </c>
      <c r="B10" s="199"/>
      <c r="C10" s="199"/>
      <c r="D10" s="199"/>
      <c r="E10" s="199"/>
      <c r="F10" s="199"/>
      <c r="G10" s="199"/>
      <c r="H10" s="199"/>
      <c r="I10" s="1">
        <v>4</v>
      </c>
      <c r="J10" s="5">
        <v>79193737</v>
      </c>
      <c r="K10" s="7">
        <v>113752447</v>
      </c>
    </row>
    <row r="11" spans="1:11" ht="12.75">
      <c r="A11" s="198" t="s">
        <v>275</v>
      </c>
      <c r="B11" s="199"/>
      <c r="C11" s="199"/>
      <c r="D11" s="199"/>
      <c r="E11" s="199"/>
      <c r="F11" s="199"/>
      <c r="G11" s="199"/>
      <c r="H11" s="199"/>
      <c r="I11" s="1">
        <v>5</v>
      </c>
      <c r="J11" s="5"/>
      <c r="K11" s="7">
        <v>2019480</v>
      </c>
    </row>
    <row r="12" spans="1:11" ht="12.75">
      <c r="A12" s="206" t="s">
        <v>276</v>
      </c>
      <c r="B12" s="207"/>
      <c r="C12" s="207"/>
      <c r="D12" s="207"/>
      <c r="E12" s="207"/>
      <c r="F12" s="207"/>
      <c r="G12" s="207"/>
      <c r="H12" s="207"/>
      <c r="I12" s="1">
        <v>6</v>
      </c>
      <c r="J12" s="61">
        <f>SUM(J7:J11)</f>
        <v>698725198</v>
      </c>
      <c r="K12" s="50">
        <f>SUM(K7:K11)</f>
        <v>776759336</v>
      </c>
    </row>
    <row r="13" spans="1:11" ht="12.75">
      <c r="A13" s="198" t="s">
        <v>277</v>
      </c>
      <c r="B13" s="199"/>
      <c r="C13" s="199"/>
      <c r="D13" s="199"/>
      <c r="E13" s="199"/>
      <c r="F13" s="199"/>
      <c r="G13" s="199"/>
      <c r="H13" s="199"/>
      <c r="I13" s="1">
        <v>7</v>
      </c>
      <c r="J13" s="5">
        <v>502163563</v>
      </c>
      <c r="K13" s="7">
        <v>599079868</v>
      </c>
    </row>
    <row r="14" spans="1:11" ht="12.75">
      <c r="A14" s="198" t="s">
        <v>278</v>
      </c>
      <c r="B14" s="199"/>
      <c r="C14" s="199"/>
      <c r="D14" s="199"/>
      <c r="E14" s="199"/>
      <c r="F14" s="199"/>
      <c r="G14" s="199"/>
      <c r="H14" s="199"/>
      <c r="I14" s="1">
        <v>8</v>
      </c>
      <c r="J14" s="5">
        <v>86975143</v>
      </c>
      <c r="K14" s="7">
        <v>89865947</v>
      </c>
    </row>
    <row r="15" spans="1:11" ht="12.75">
      <c r="A15" s="198" t="s">
        <v>279</v>
      </c>
      <c r="B15" s="199"/>
      <c r="C15" s="199"/>
      <c r="D15" s="199"/>
      <c r="E15" s="199"/>
      <c r="F15" s="199"/>
      <c r="G15" s="199"/>
      <c r="H15" s="199"/>
      <c r="I15" s="1">
        <v>9</v>
      </c>
      <c r="J15" s="5">
        <v>1051727</v>
      </c>
      <c r="K15" s="7">
        <v>1186873</v>
      </c>
    </row>
    <row r="16" spans="1:11" ht="12.75">
      <c r="A16" s="198" t="s">
        <v>280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>
        <v>457237</v>
      </c>
      <c r="K16" s="7">
        <v>1117819</v>
      </c>
    </row>
    <row r="17" spans="1:11" ht="12.75">
      <c r="A17" s="198" t="s">
        <v>281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>
        <v>65129717</v>
      </c>
      <c r="K17" s="7">
        <v>88405630</v>
      </c>
    </row>
    <row r="18" spans="1:11" ht="12.75">
      <c r="A18" s="198" t="s">
        <v>282</v>
      </c>
      <c r="B18" s="199"/>
      <c r="C18" s="199"/>
      <c r="D18" s="199"/>
      <c r="E18" s="199"/>
      <c r="F18" s="199"/>
      <c r="G18" s="199"/>
      <c r="H18" s="199"/>
      <c r="I18" s="1">
        <v>12</v>
      </c>
      <c r="J18" s="5">
        <v>10932359</v>
      </c>
      <c r="K18" s="7">
        <v>12561234</v>
      </c>
    </row>
    <row r="19" spans="1:11" ht="12.75">
      <c r="A19" s="206" t="s">
        <v>283</v>
      </c>
      <c r="B19" s="207"/>
      <c r="C19" s="207"/>
      <c r="D19" s="207"/>
      <c r="E19" s="207"/>
      <c r="F19" s="207"/>
      <c r="G19" s="207"/>
      <c r="H19" s="207"/>
      <c r="I19" s="1">
        <v>13</v>
      </c>
      <c r="J19" s="61">
        <f>SUM(J13:J18)</f>
        <v>666709746</v>
      </c>
      <c r="K19" s="50">
        <f>SUM(K13:K18)</f>
        <v>792217371</v>
      </c>
    </row>
    <row r="20" spans="1:11" ht="12.75">
      <c r="A20" s="206" t="s">
        <v>284</v>
      </c>
      <c r="B20" s="254"/>
      <c r="C20" s="254"/>
      <c r="D20" s="254"/>
      <c r="E20" s="254"/>
      <c r="F20" s="254"/>
      <c r="G20" s="254"/>
      <c r="H20" s="255"/>
      <c r="I20" s="1">
        <v>14</v>
      </c>
      <c r="J20" s="61">
        <f>IF(J12&gt;J19,J12-J19,0)</f>
        <v>32015452</v>
      </c>
      <c r="K20" s="50">
        <f>IF(K12&gt;K19,K12-K19,0)</f>
        <v>0</v>
      </c>
    </row>
    <row r="21" spans="1:11" ht="12.75">
      <c r="A21" s="212" t="s">
        <v>285</v>
      </c>
      <c r="B21" s="256"/>
      <c r="C21" s="256"/>
      <c r="D21" s="256"/>
      <c r="E21" s="256"/>
      <c r="F21" s="256"/>
      <c r="G21" s="256"/>
      <c r="H21" s="257"/>
      <c r="I21" s="1">
        <v>15</v>
      </c>
      <c r="J21" s="61">
        <f>IF(J19&gt;J12,J19-J12,0)</f>
        <v>0</v>
      </c>
      <c r="K21" s="50">
        <f>IF(K19&gt;K12,K19-K12,0)</f>
        <v>15458035</v>
      </c>
    </row>
    <row r="22" spans="1:11" ht="12.75">
      <c r="A22" s="190" t="s">
        <v>104</v>
      </c>
      <c r="B22" s="191"/>
      <c r="C22" s="191"/>
      <c r="D22" s="191"/>
      <c r="E22" s="191"/>
      <c r="F22" s="191"/>
      <c r="G22" s="191"/>
      <c r="H22" s="191"/>
      <c r="I22" s="248"/>
      <c r="J22" s="248"/>
      <c r="K22" s="249"/>
    </row>
    <row r="23" spans="1:11" ht="12.75">
      <c r="A23" s="198" t="s">
        <v>286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>
        <v>238327</v>
      </c>
      <c r="K23" s="7">
        <v>538330</v>
      </c>
    </row>
    <row r="24" spans="1:11" ht="12.75">
      <c r="A24" s="198" t="s">
        <v>287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/>
      <c r="K24" s="7"/>
    </row>
    <row r="25" spans="1:11" ht="12.75">
      <c r="A25" s="198" t="s">
        <v>288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>
        <v>136173</v>
      </c>
      <c r="K25" s="7">
        <v>63489</v>
      </c>
    </row>
    <row r="26" spans="1:11" ht="12.75">
      <c r="A26" s="198" t="s">
        <v>289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>
        <v>1848958</v>
      </c>
      <c r="K26" s="7">
        <v>1739648</v>
      </c>
    </row>
    <row r="27" spans="1:11" ht="12.75">
      <c r="A27" s="198" t="s">
        <v>290</v>
      </c>
      <c r="B27" s="199"/>
      <c r="C27" s="199"/>
      <c r="D27" s="199"/>
      <c r="E27" s="199"/>
      <c r="F27" s="199"/>
      <c r="G27" s="199"/>
      <c r="H27" s="199"/>
      <c r="I27" s="1">
        <v>20</v>
      </c>
      <c r="J27" s="5"/>
      <c r="K27" s="7"/>
    </row>
    <row r="28" spans="1:11" ht="12.75">
      <c r="A28" s="206" t="s">
        <v>291</v>
      </c>
      <c r="B28" s="207"/>
      <c r="C28" s="207"/>
      <c r="D28" s="207"/>
      <c r="E28" s="207"/>
      <c r="F28" s="207"/>
      <c r="G28" s="207"/>
      <c r="H28" s="207"/>
      <c r="I28" s="1">
        <v>21</v>
      </c>
      <c r="J28" s="61">
        <f>SUM(J23:J27)</f>
        <v>2223458</v>
      </c>
      <c r="K28" s="50">
        <f>SUM(K23:K27)</f>
        <v>2341467</v>
      </c>
    </row>
    <row r="29" spans="1:11" ht="12.75">
      <c r="A29" s="198" t="s">
        <v>292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>
        <v>33619353</v>
      </c>
      <c r="K29" s="7">
        <v>117111489</v>
      </c>
    </row>
    <row r="30" spans="1:11" ht="12.75">
      <c r="A30" s="198" t="s">
        <v>293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/>
      <c r="K30" s="7"/>
    </row>
    <row r="31" spans="1:11" ht="12.75">
      <c r="A31" s="198" t="s">
        <v>294</v>
      </c>
      <c r="B31" s="199"/>
      <c r="C31" s="199"/>
      <c r="D31" s="199"/>
      <c r="E31" s="199"/>
      <c r="F31" s="199"/>
      <c r="G31" s="199"/>
      <c r="H31" s="199"/>
      <c r="I31" s="1">
        <v>24</v>
      </c>
      <c r="J31" s="5"/>
      <c r="K31" s="7"/>
    </row>
    <row r="32" spans="1:11" ht="12.75">
      <c r="A32" s="206" t="s">
        <v>295</v>
      </c>
      <c r="B32" s="207"/>
      <c r="C32" s="207"/>
      <c r="D32" s="207"/>
      <c r="E32" s="207"/>
      <c r="F32" s="207"/>
      <c r="G32" s="207"/>
      <c r="H32" s="207"/>
      <c r="I32" s="1">
        <v>25</v>
      </c>
      <c r="J32" s="61">
        <f>SUM(J29:J31)</f>
        <v>33619353</v>
      </c>
      <c r="K32" s="50">
        <f>SUM(K29:K31)</f>
        <v>117111489</v>
      </c>
    </row>
    <row r="33" spans="1:11" ht="12.75">
      <c r="A33" s="206" t="s">
        <v>296</v>
      </c>
      <c r="B33" s="207"/>
      <c r="C33" s="207"/>
      <c r="D33" s="207"/>
      <c r="E33" s="207"/>
      <c r="F33" s="207"/>
      <c r="G33" s="207"/>
      <c r="H33" s="207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6" t="s">
        <v>297</v>
      </c>
      <c r="B34" s="207"/>
      <c r="C34" s="207"/>
      <c r="D34" s="207"/>
      <c r="E34" s="207"/>
      <c r="F34" s="207"/>
      <c r="G34" s="207"/>
      <c r="H34" s="207"/>
      <c r="I34" s="1">
        <v>27</v>
      </c>
      <c r="J34" s="61">
        <f>IF(J32&gt;J28,J32-J28,0)</f>
        <v>31395895</v>
      </c>
      <c r="K34" s="50">
        <f>IF(K32&gt;K28,K32-K28,0)</f>
        <v>114770022</v>
      </c>
    </row>
    <row r="35" spans="1:11" ht="12.75">
      <c r="A35" s="190" t="s">
        <v>105</v>
      </c>
      <c r="B35" s="191"/>
      <c r="C35" s="191"/>
      <c r="D35" s="191"/>
      <c r="E35" s="191"/>
      <c r="F35" s="191"/>
      <c r="G35" s="191"/>
      <c r="H35" s="191"/>
      <c r="I35" s="248">
        <v>0</v>
      </c>
      <c r="J35" s="248"/>
      <c r="K35" s="249"/>
    </row>
    <row r="36" spans="1:11" ht="12.75">
      <c r="A36" s="198" t="s">
        <v>112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/>
      <c r="K36" s="7"/>
    </row>
    <row r="37" spans="1:11" ht="12.75">
      <c r="A37" s="198" t="s">
        <v>19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/>
      <c r="K37" s="7"/>
    </row>
    <row r="38" spans="1:11" ht="12.75">
      <c r="A38" s="198" t="s">
        <v>20</v>
      </c>
      <c r="B38" s="199"/>
      <c r="C38" s="199"/>
      <c r="D38" s="199"/>
      <c r="E38" s="199"/>
      <c r="F38" s="199"/>
      <c r="G38" s="199"/>
      <c r="H38" s="199"/>
      <c r="I38" s="1">
        <v>30</v>
      </c>
      <c r="J38" s="5">
        <v>128124317</v>
      </c>
      <c r="K38" s="7">
        <v>192673038</v>
      </c>
    </row>
    <row r="39" spans="1:11" ht="12.75">
      <c r="A39" s="206" t="s">
        <v>298</v>
      </c>
      <c r="B39" s="207"/>
      <c r="C39" s="207"/>
      <c r="D39" s="207"/>
      <c r="E39" s="207"/>
      <c r="F39" s="207"/>
      <c r="G39" s="207"/>
      <c r="H39" s="207"/>
      <c r="I39" s="1">
        <v>31</v>
      </c>
      <c r="J39" s="61">
        <f>SUM(J36:J38)</f>
        <v>128124317</v>
      </c>
      <c r="K39" s="50">
        <f>SUM(K36:K38)</f>
        <v>192673038</v>
      </c>
    </row>
    <row r="40" spans="1:11" ht="12.75">
      <c r="A40" s="198" t="s">
        <v>21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>
        <v>7759760</v>
      </c>
      <c r="K40" s="7">
        <v>3562603</v>
      </c>
    </row>
    <row r="41" spans="1:11" ht="12.75">
      <c r="A41" s="198" t="s">
        <v>22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>
        <v>14134363</v>
      </c>
      <c r="K41" s="7">
        <v>13483871</v>
      </c>
    </row>
    <row r="42" spans="1:11" ht="12.75">
      <c r="A42" s="198" t="s">
        <v>23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/>
      <c r="K42" s="7"/>
    </row>
    <row r="43" spans="1:11" ht="12.75">
      <c r="A43" s="198" t="s">
        <v>24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/>
      <c r="K43" s="7"/>
    </row>
    <row r="44" spans="1:11" ht="12.75">
      <c r="A44" s="198" t="s">
        <v>25</v>
      </c>
      <c r="B44" s="199"/>
      <c r="C44" s="199"/>
      <c r="D44" s="199"/>
      <c r="E44" s="199"/>
      <c r="F44" s="199"/>
      <c r="G44" s="199"/>
      <c r="H44" s="199"/>
      <c r="I44" s="1">
        <v>36</v>
      </c>
      <c r="J44" s="5">
        <v>188955085</v>
      </c>
      <c r="K44" s="7">
        <v>67666302</v>
      </c>
    </row>
    <row r="45" spans="1:11" ht="12.75">
      <c r="A45" s="206" t="s">
        <v>299</v>
      </c>
      <c r="B45" s="207"/>
      <c r="C45" s="207"/>
      <c r="D45" s="207"/>
      <c r="E45" s="207"/>
      <c r="F45" s="207"/>
      <c r="G45" s="207"/>
      <c r="H45" s="207"/>
      <c r="I45" s="1">
        <v>37</v>
      </c>
      <c r="J45" s="61">
        <f>SUM(J40:J44)</f>
        <v>210849208</v>
      </c>
      <c r="K45" s="50">
        <f>SUM(K40:K44)</f>
        <v>84712776</v>
      </c>
    </row>
    <row r="46" spans="1:11" ht="12.75">
      <c r="A46" s="206" t="s">
        <v>300</v>
      </c>
      <c r="B46" s="207"/>
      <c r="C46" s="207"/>
      <c r="D46" s="207"/>
      <c r="E46" s="207"/>
      <c r="F46" s="207"/>
      <c r="G46" s="207"/>
      <c r="H46" s="207"/>
      <c r="I46" s="1">
        <v>38</v>
      </c>
      <c r="J46" s="61">
        <f>IF(J39&gt;J45,J39-J45,0)</f>
        <v>0</v>
      </c>
      <c r="K46" s="50">
        <f>IF(K39&gt;K45,K39-K45,0)</f>
        <v>107960262</v>
      </c>
    </row>
    <row r="47" spans="1:11" ht="12.75">
      <c r="A47" s="206" t="s">
        <v>301</v>
      </c>
      <c r="B47" s="207"/>
      <c r="C47" s="207"/>
      <c r="D47" s="207"/>
      <c r="E47" s="207"/>
      <c r="F47" s="207"/>
      <c r="G47" s="207"/>
      <c r="H47" s="207"/>
      <c r="I47" s="1">
        <v>39</v>
      </c>
      <c r="J47" s="61">
        <f>IF(J45&gt;J39,J45-J39,0)</f>
        <v>82724891</v>
      </c>
      <c r="K47" s="50">
        <f>IF(K45&gt;K39,K45-K39,0)</f>
        <v>0</v>
      </c>
    </row>
    <row r="48" spans="1:11" ht="12.75">
      <c r="A48" s="206" t="s">
        <v>302</v>
      </c>
      <c r="B48" s="207"/>
      <c r="C48" s="207"/>
      <c r="D48" s="207"/>
      <c r="E48" s="207"/>
      <c r="F48" s="207"/>
      <c r="G48" s="207"/>
      <c r="H48" s="207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6" t="s">
        <v>303</v>
      </c>
      <c r="B49" s="207"/>
      <c r="C49" s="207"/>
      <c r="D49" s="207"/>
      <c r="E49" s="207"/>
      <c r="F49" s="207"/>
      <c r="G49" s="207"/>
      <c r="H49" s="207"/>
      <c r="I49" s="1">
        <v>41</v>
      </c>
      <c r="J49" s="61">
        <f>IF(J21-J20+J34-J33+J47-J46&gt;0,J21-J20+J34-J33+J47-J46,0)</f>
        <v>82105334</v>
      </c>
      <c r="K49" s="50">
        <f>IF(K21-K20+K34-K33+K47-K46&gt;0,K21-K20+K34-K33+K47-K46,0)</f>
        <v>22267795</v>
      </c>
    </row>
    <row r="50" spans="1:11" ht="12.75">
      <c r="A50" s="206" t="s">
        <v>106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112428967</v>
      </c>
      <c r="K50" s="7">
        <v>37928446</v>
      </c>
    </row>
    <row r="51" spans="1:11" ht="12.75">
      <c r="A51" s="206" t="s">
        <v>113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114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>
        <v>74500521</v>
      </c>
      <c r="K52" s="7">
        <v>22267795</v>
      </c>
    </row>
    <row r="53" spans="1:11" ht="12.75">
      <c r="A53" s="212" t="s">
        <v>115</v>
      </c>
      <c r="B53" s="213"/>
      <c r="C53" s="213"/>
      <c r="D53" s="213"/>
      <c r="E53" s="213"/>
      <c r="F53" s="213"/>
      <c r="G53" s="213"/>
      <c r="H53" s="213"/>
      <c r="I53" s="4">
        <v>45</v>
      </c>
      <c r="J53" s="62">
        <f>J50+J51-J52</f>
        <v>37928446</v>
      </c>
      <c r="K53" s="58">
        <f>K50+K51-K52</f>
        <v>15660651</v>
      </c>
    </row>
    <row r="54" spans="1:11" ht="12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</sheetData>
  <sheetProtection/>
  <mergeCells count="53">
    <mergeCell ref="A52:H52"/>
    <mergeCell ref="A39:H39"/>
    <mergeCell ref="A40:H40"/>
    <mergeCell ref="A41:H41"/>
    <mergeCell ref="A42:H42"/>
    <mergeCell ref="A53:H53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31:H31"/>
    <mergeCell ref="A32:H32"/>
    <mergeCell ref="A33:H33"/>
    <mergeCell ref="A34:H34"/>
    <mergeCell ref="A35:K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K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38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7" sqref="C37:D37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6" width="4.57421875" style="68" customWidth="1"/>
    <col min="7" max="8" width="5.57421875" style="68" customWidth="1"/>
    <col min="9" max="9" width="6.7109375" style="68" customWidth="1"/>
    <col min="10" max="10" width="14.140625" style="68" customWidth="1"/>
    <col min="11" max="11" width="14.00390625" style="68" customWidth="1"/>
    <col min="12" max="16384" width="9.140625" style="68" customWidth="1"/>
  </cols>
  <sheetData>
    <row r="1" spans="1:12" ht="12.75">
      <c r="A1" s="273" t="s">
        <v>209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7"/>
    </row>
    <row r="2" spans="1:12" ht="15.75">
      <c r="A2" s="39"/>
      <c r="B2" s="66"/>
      <c r="C2" s="260" t="s">
        <v>210</v>
      </c>
      <c r="D2" s="260"/>
      <c r="E2" s="69">
        <v>40909</v>
      </c>
      <c r="F2" s="40" t="s">
        <v>179</v>
      </c>
      <c r="G2" s="261">
        <v>41274</v>
      </c>
      <c r="H2" s="262"/>
      <c r="I2" s="66"/>
      <c r="J2" s="66"/>
      <c r="K2" s="66"/>
      <c r="L2" s="70"/>
    </row>
    <row r="3" spans="1:11" ht="23.25">
      <c r="A3" s="263" t="s">
        <v>32</v>
      </c>
      <c r="B3" s="263"/>
      <c r="C3" s="263"/>
      <c r="D3" s="263"/>
      <c r="E3" s="263"/>
      <c r="F3" s="263"/>
      <c r="G3" s="263"/>
      <c r="H3" s="263"/>
      <c r="I3" s="73" t="s">
        <v>233</v>
      </c>
      <c r="J3" s="64" t="s">
        <v>307</v>
      </c>
      <c r="K3" s="64" t="s">
        <v>308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75">
        <v>2</v>
      </c>
      <c r="J4" s="74" t="s">
        <v>211</v>
      </c>
      <c r="K4" s="65" t="s">
        <v>212</v>
      </c>
    </row>
    <row r="5" spans="1:11" ht="12.75">
      <c r="A5" s="258" t="s">
        <v>213</v>
      </c>
      <c r="B5" s="259"/>
      <c r="C5" s="259"/>
      <c r="D5" s="259"/>
      <c r="E5" s="259"/>
      <c r="F5" s="259"/>
      <c r="G5" s="259"/>
      <c r="H5" s="259"/>
      <c r="I5" s="41">
        <v>1</v>
      </c>
      <c r="J5" s="42">
        <v>76684800</v>
      </c>
      <c r="K5" s="42">
        <v>76684800</v>
      </c>
    </row>
    <row r="6" spans="1:11" ht="12.75">
      <c r="A6" s="258" t="s">
        <v>214</v>
      </c>
      <c r="B6" s="259"/>
      <c r="C6" s="259"/>
      <c r="D6" s="259"/>
      <c r="E6" s="259"/>
      <c r="F6" s="259"/>
      <c r="G6" s="259"/>
      <c r="H6" s="259"/>
      <c r="I6" s="41">
        <v>2</v>
      </c>
      <c r="J6" s="43"/>
      <c r="K6" s="43"/>
    </row>
    <row r="7" spans="1:11" ht="12.75">
      <c r="A7" s="258" t="s">
        <v>215</v>
      </c>
      <c r="B7" s="259"/>
      <c r="C7" s="259"/>
      <c r="D7" s="259"/>
      <c r="E7" s="259"/>
      <c r="F7" s="259"/>
      <c r="G7" s="259"/>
      <c r="H7" s="259"/>
      <c r="I7" s="41">
        <v>3</v>
      </c>
      <c r="J7" s="43">
        <v>69412988</v>
      </c>
      <c r="K7" s="43">
        <v>88762356</v>
      </c>
    </row>
    <row r="8" spans="1:11" ht="12.75">
      <c r="A8" s="258" t="s">
        <v>216</v>
      </c>
      <c r="B8" s="259"/>
      <c r="C8" s="259"/>
      <c r="D8" s="259"/>
      <c r="E8" s="259"/>
      <c r="F8" s="259"/>
      <c r="G8" s="259"/>
      <c r="H8" s="259"/>
      <c r="I8" s="41">
        <v>4</v>
      </c>
      <c r="J8" s="43"/>
      <c r="K8" s="43"/>
    </row>
    <row r="9" spans="1:11" ht="12.75">
      <c r="A9" s="258" t="s">
        <v>217</v>
      </c>
      <c r="B9" s="259"/>
      <c r="C9" s="259"/>
      <c r="D9" s="259"/>
      <c r="E9" s="259"/>
      <c r="F9" s="259"/>
      <c r="G9" s="259"/>
      <c r="H9" s="259"/>
      <c r="I9" s="41">
        <v>5</v>
      </c>
      <c r="J9" s="43">
        <v>33651983</v>
      </c>
      <c r="K9" s="43">
        <v>33291160</v>
      </c>
    </row>
    <row r="10" spans="1:11" ht="12.75">
      <c r="A10" s="258" t="s">
        <v>218</v>
      </c>
      <c r="B10" s="259"/>
      <c r="C10" s="259"/>
      <c r="D10" s="259"/>
      <c r="E10" s="259"/>
      <c r="F10" s="259"/>
      <c r="G10" s="259"/>
      <c r="H10" s="259"/>
      <c r="I10" s="41">
        <v>6</v>
      </c>
      <c r="J10" s="43"/>
      <c r="K10" s="43"/>
    </row>
    <row r="11" spans="1:11" ht="12.75">
      <c r="A11" s="258" t="s">
        <v>219</v>
      </c>
      <c r="B11" s="259"/>
      <c r="C11" s="259"/>
      <c r="D11" s="259"/>
      <c r="E11" s="259"/>
      <c r="F11" s="259"/>
      <c r="G11" s="259"/>
      <c r="H11" s="259"/>
      <c r="I11" s="41">
        <v>7</v>
      </c>
      <c r="J11" s="43"/>
      <c r="K11" s="43"/>
    </row>
    <row r="12" spans="1:11" ht="12.75">
      <c r="A12" s="258" t="s">
        <v>220</v>
      </c>
      <c r="B12" s="259"/>
      <c r="C12" s="259"/>
      <c r="D12" s="259"/>
      <c r="E12" s="259"/>
      <c r="F12" s="259"/>
      <c r="G12" s="259"/>
      <c r="H12" s="259"/>
      <c r="I12" s="41">
        <v>8</v>
      </c>
      <c r="J12" s="43"/>
      <c r="K12" s="43"/>
    </row>
    <row r="13" spans="1:11" ht="12.75">
      <c r="A13" s="258" t="s">
        <v>221</v>
      </c>
      <c r="B13" s="259"/>
      <c r="C13" s="259"/>
      <c r="D13" s="259"/>
      <c r="E13" s="259"/>
      <c r="F13" s="259"/>
      <c r="G13" s="259"/>
      <c r="H13" s="259"/>
      <c r="I13" s="41">
        <v>9</v>
      </c>
      <c r="J13" s="43"/>
      <c r="K13" s="43"/>
    </row>
    <row r="14" spans="1:11" ht="12.75">
      <c r="A14" s="265" t="s">
        <v>222</v>
      </c>
      <c r="B14" s="266"/>
      <c r="C14" s="266"/>
      <c r="D14" s="266"/>
      <c r="E14" s="266"/>
      <c r="F14" s="266"/>
      <c r="G14" s="266"/>
      <c r="H14" s="266"/>
      <c r="I14" s="41">
        <v>10</v>
      </c>
      <c r="J14" s="71">
        <f>SUM(J5:J13)</f>
        <v>179749771</v>
      </c>
      <c r="K14" s="71">
        <f>SUM(K5:K13)</f>
        <v>198738316</v>
      </c>
    </row>
    <row r="15" spans="1:11" ht="12.75">
      <c r="A15" s="258" t="s">
        <v>223</v>
      </c>
      <c r="B15" s="259"/>
      <c r="C15" s="259"/>
      <c r="D15" s="259"/>
      <c r="E15" s="259"/>
      <c r="F15" s="259"/>
      <c r="G15" s="259"/>
      <c r="H15" s="259"/>
      <c r="I15" s="41">
        <v>11</v>
      </c>
      <c r="J15" s="43"/>
      <c r="K15" s="43"/>
    </row>
    <row r="16" spans="1:11" ht="12.75">
      <c r="A16" s="258" t="s">
        <v>224</v>
      </c>
      <c r="B16" s="259"/>
      <c r="C16" s="259"/>
      <c r="D16" s="259"/>
      <c r="E16" s="259"/>
      <c r="F16" s="259"/>
      <c r="G16" s="259"/>
      <c r="H16" s="259"/>
      <c r="I16" s="41">
        <v>12</v>
      </c>
      <c r="J16" s="43"/>
      <c r="K16" s="43"/>
    </row>
    <row r="17" spans="1:11" ht="12.75">
      <c r="A17" s="258" t="s">
        <v>225</v>
      </c>
      <c r="B17" s="259"/>
      <c r="C17" s="259"/>
      <c r="D17" s="259"/>
      <c r="E17" s="259"/>
      <c r="F17" s="259"/>
      <c r="G17" s="259"/>
      <c r="H17" s="259"/>
      <c r="I17" s="41">
        <v>13</v>
      </c>
      <c r="J17" s="43"/>
      <c r="K17" s="43"/>
    </row>
    <row r="18" spans="1:11" ht="12.75">
      <c r="A18" s="258" t="s">
        <v>226</v>
      </c>
      <c r="B18" s="259"/>
      <c r="C18" s="259"/>
      <c r="D18" s="259"/>
      <c r="E18" s="259"/>
      <c r="F18" s="259"/>
      <c r="G18" s="259"/>
      <c r="H18" s="259"/>
      <c r="I18" s="41">
        <v>14</v>
      </c>
      <c r="J18" s="43"/>
      <c r="K18" s="43"/>
    </row>
    <row r="19" spans="1:11" ht="12.75">
      <c r="A19" s="258" t="s">
        <v>227</v>
      </c>
      <c r="B19" s="259"/>
      <c r="C19" s="259"/>
      <c r="D19" s="259"/>
      <c r="E19" s="259"/>
      <c r="F19" s="259"/>
      <c r="G19" s="259"/>
      <c r="H19" s="259"/>
      <c r="I19" s="41">
        <v>15</v>
      </c>
      <c r="J19" s="43"/>
      <c r="K19" s="43"/>
    </row>
    <row r="20" spans="1:11" ht="12.75">
      <c r="A20" s="258" t="s">
        <v>228</v>
      </c>
      <c r="B20" s="259"/>
      <c r="C20" s="259"/>
      <c r="D20" s="259"/>
      <c r="E20" s="259"/>
      <c r="F20" s="259"/>
      <c r="G20" s="259"/>
      <c r="H20" s="259"/>
      <c r="I20" s="41">
        <v>16</v>
      </c>
      <c r="J20" s="43"/>
      <c r="K20" s="43"/>
    </row>
    <row r="21" spans="1:11" ht="12.75">
      <c r="A21" s="265" t="s">
        <v>229</v>
      </c>
      <c r="B21" s="266"/>
      <c r="C21" s="266"/>
      <c r="D21" s="266"/>
      <c r="E21" s="266"/>
      <c r="F21" s="266"/>
      <c r="G21" s="266"/>
      <c r="H21" s="266"/>
      <c r="I21" s="41">
        <v>17</v>
      </c>
      <c r="J21" s="72">
        <f>SUM(J15:J20)</f>
        <v>0</v>
      </c>
      <c r="K21" s="72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230</v>
      </c>
      <c r="B23" s="268"/>
      <c r="C23" s="268"/>
      <c r="D23" s="268"/>
      <c r="E23" s="268"/>
      <c r="F23" s="268"/>
      <c r="G23" s="268"/>
      <c r="H23" s="268"/>
      <c r="I23" s="44">
        <v>18</v>
      </c>
      <c r="J23" s="42"/>
      <c r="K23" s="42"/>
    </row>
    <row r="24" spans="1:11" ht="17.25" customHeight="1">
      <c r="A24" s="269" t="s">
        <v>231</v>
      </c>
      <c r="B24" s="270"/>
      <c r="C24" s="270"/>
      <c r="D24" s="270"/>
      <c r="E24" s="270"/>
      <c r="F24" s="270"/>
      <c r="G24" s="270"/>
      <c r="H24" s="270"/>
      <c r="I24" s="45">
        <v>19</v>
      </c>
      <c r="J24" s="72"/>
      <c r="K24" s="72"/>
    </row>
    <row r="25" spans="1:11" ht="30" customHeight="1">
      <c r="A25" s="271" t="s">
        <v>232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36" right="0.1968503937007874" top="0.82677165354330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2013-02-15T10:55:48Z</cp:lastPrinted>
  <dcterms:created xsi:type="dcterms:W3CDTF">2008-10-17T11:51:54Z</dcterms:created>
  <dcterms:modified xsi:type="dcterms:W3CDTF">2013-02-15T11:10:08Z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