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<sst xmlns="http://schemas.openxmlformats.org/spreadsheetml/2006/main" count="398" uniqueCount="348">
  <si>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</si>
  <si>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</si>
  <si>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</si>
  <si>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</si>
  <si>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</si>
  <si>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</si>
  <si>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</si>
  <si>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</si>
  <si>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</si>
  <si>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</si>
  <si>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</si>
  <si>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</si>
  <si>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</si>
  <si>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</si>
  <si>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</si>
  <si>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</si>
  <si>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</si>
  <si>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</si>
  <si>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</si>
  <si>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</si>
  <si>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</si>
  <si>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</si>
  <si>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</si>
  <si>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</si>
  <si>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</si>
  <si>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</si>
  <si>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</si>
  <si>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</si>
  <si>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</si>
  <si>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</si>
  <si>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</si>
  <si>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</si>
  <si>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</si>
  <si>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</si>
  <si>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</si>
  <si>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</si>
  <si>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</si>
  <si>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</si>
  <si>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</si>
  <si>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</si>
  <si>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</si>
  <si>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</si>
  <si>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</si>
  <si>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</si>
  <si>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</si>
  <si>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</si>
  <si>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</si>
  <si>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</si>
  <si>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</si>
  <si>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</si>
  <si>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</si>
  <si>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</si>
  <si>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</si>
  <si>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</si>
  <si>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</si>
  <si>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</si>
  <si>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</si>
  <si>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</si>
  <si>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</si>
  <si>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</si>
  <si>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</si>
  <si>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</si>
  <si>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</si>
  <si>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</si>
  <si>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</si>
  <si>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</si>
  <si>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</si>
  <si>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</si>
  <si>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</si>
  <si>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</si>
  <si>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</si>
  <si>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</si>
  <si>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</si>
  <si>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</si>
  <si>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</si>
  <si>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</si>
  <si>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</si>
  <si>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</si>
  <si>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</si>
  <si>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</si>
  <si>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</si>
  <si>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</si>
  <si>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</si>
  <si>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</si>
  <si>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</si>
  <si>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</si>
  <si>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</si>
  <si>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</si>
  <si>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</si>
  <si>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</si>
  <si>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</si>
  <si>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</si>
  <si>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</si>
  <si>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</si>
  <si>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</si>
  <si>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</si>
  <si>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</si>
  <si>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</si>
  <si>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</si>
  <si>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</si>
  <si>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</si>
  <si>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</si>
  <si>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</si>
  <si>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</si>
  <si>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</si>
  <si>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</si>
  <si>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</si>
  <si>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</si>
  <si>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</si>
  <si>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</si>
  <si>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</si>
  <si>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</si>
  <si>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</si>
  <si>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</si>
  <si>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</si>
  <si>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</si>
  <si>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</si>
  <si>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</si>
  <si>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</si>
  <si>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</si>
  <si>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</si>
  <si>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</si>
  <si>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</si>
  <si>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</si>
  <si>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</si>
  <si>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</si>
  <si>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</si>
  <si>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</si>
  <si>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</si>
  <si>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</si>
  <si>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</si>
  <si>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</si>
  <si>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</si>
  <si>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</si>
  <si>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</si>
  <si>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</si>
  <si>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</si>
  <si>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</si>
  <si>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</si>
  <si>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</si>
  <si>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</si>
  <si>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</si>
  <si>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</si>
  <si>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</si>
  <si>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</si>
  <si>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</si>
  <si>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</si>
  <si>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</si>
  <si>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</si>
  <si>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</si>
  <si>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</si>
  <si>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</si>
  <si>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</si>
  <si>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</si>
  <si>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</si>
  <si>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</si>
  <si>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</si>
  <si>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</si>
  <si>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</si>
  <si>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</si>
  <si>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</si>
  <si>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</si>
  <si>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</si>
  <si>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</si>
  <si>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</si>
  <si>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</si>
  <si>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</si>
  <si>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</si>
  <si>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</si>
  <si>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</si>
  <si>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</si>
  <si>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</si>
  <si>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</si>
  <si>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</si>
  <si>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</si>
  <si>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</si>
  <si>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</si>
  <si>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</si>
  <si>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</si>
  <si>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</si>
  <si>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</si>
  <si>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</si>
  <si>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</si>
  <si>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</si>
  <si>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</si>
  <si>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</si>
  <si>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</si>
  <si>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</si>
  <si>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</si>
  <si>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</si>
  <si>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</si>
  <si>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</si>
  <si>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</si>
  <si>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</si>
  <si>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</si>
  <si>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</si>
  <si>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</si>
  <si>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</si>
  <si>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</si>
  <si>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</si>
  <si>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</si>
  <si>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</si>
  <si>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</si>
  <si>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</si>
  <si>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</si>
  <si>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</si>
  <si>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</si>
  <si>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</si>
  <si>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</si>
  <si>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</si>
  <si>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</si>
  <si>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</si>
  <si>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</si>
  <si>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</si>
  <si>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</si>
  <si>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</si>
  <si>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</si>
  <si>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</si>
  <si>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</si>
  <si>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</si>
  <si>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</si>
  <si>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</si>
  <si>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</si>
  <si>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</si>
  <si>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</si>
  <si>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</si>
  <si>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</si>
  <si>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</si>
  <si>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</si>
  <si>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</si>
  <si>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</si>
  <si>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</si>
  <si>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</si>
  <si>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</si>
  <si>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</si>
  <si>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</si>
  <si>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</si>
  <si>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</si>
  <si>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</si>
  <si>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</si>
  <si>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</si>
  <si>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</si>
  <si>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</si>
  <si>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</si>
  <si>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</si>
  <si>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</si>
  <si>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</si>
  <si>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</si>
  <si>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</si>
  <si>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</si>
  <si>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</si>
  <si>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</si>
  <si>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</si>
  <si>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</si>
  <si>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</si>
  <si>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</si>
  <si>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</si>
  <si>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</si>
  <si>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</si>
  <si>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</si>
  <si>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</si>
  <si>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</si>
  <si>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</si>
  <si>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</si>
  <si>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</si>
  <si>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</si>
  <si>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</si>
  <si>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</si>
  <si>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</si>
  <si>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</si>
  <si>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</si>
  <si>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</si>
  <si>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</si>
  <si>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</si>
  <si>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</si>
  <si>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</si>
  <si>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</si>
  <si>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</si>
  <si>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</si>
  <si>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</si>
  <si>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</si>
  <si>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</si>
  <si>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</si>
  <si>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</si>
  <si>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</si>
  <si>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</si>
  <si>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</si>
  <si>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</si>
  <si>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</si>
  <si>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</si>
  <si>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</si>
  <si>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</si>
  <si>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</si>
  <si>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</si>
  <si>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</si>
  <si>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</si>
  <si>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</si>
  <si>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</si>
  <si>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</si>
  <si>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</si>
  <si>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</si>
  <si>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</si>
  <si>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</si>
  <si>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</si>
  <si>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</si>
  <si>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</si>
  <si>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</si>
  <si>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</si>
  <si>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</si>
  <si>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</si>
  <si>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</si>
  <si>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</si>
  <si>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</si>
  <si>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</si>
  <si>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</si>
  <si>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</si>
  <si>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</si>
  <si>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</si>
  <si>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</si>
  <si>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</si>
  <si>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</si>
  <si>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03334171</t>
  </si>
  <si>
    <t>080118427</t>
  </si>
  <si>
    <t>89018712265</t>
  </si>
  <si>
    <t>JADRANSKI  NAFTOVOD  DD</t>
  </si>
  <si>
    <t>ZAGREB</t>
  </si>
  <si>
    <t>MIRAMARSKA CESTA 24</t>
  </si>
  <si>
    <t>janaf@janaf.hr</t>
  </si>
  <si>
    <t>www.janaf.hr</t>
  </si>
  <si>
    <t>NE</t>
  </si>
  <si>
    <t>4950</t>
  </si>
  <si>
    <t>MIRJANA  MATAIJA</t>
  </si>
  <si>
    <t>013039369</t>
  </si>
  <si>
    <t>013039423</t>
  </si>
  <si>
    <t>mirjana.mataija@janaf.hr</t>
  </si>
  <si>
    <t>DRAGAN  KOVAČEVIĆ</t>
  </si>
  <si>
    <t>Obveznik:   JADRANSKI NAFTOVOD DD</t>
  </si>
  <si>
    <t>Obveznik:   JADRANSKI  NAFTOVOD DD</t>
  </si>
  <si>
    <t>Obveznik: JADRANSKI NAFTOVOD DD</t>
  </si>
  <si>
    <t>,</t>
  </si>
  <si>
    <t>01.01.2018.</t>
  </si>
  <si>
    <t>31.03.2018.</t>
  </si>
  <si>
    <t>stanje na dan  31.03.2018.</t>
  </si>
  <si>
    <t>u razdoblju od 1.1.2018. do  31.03.2018.</t>
  </si>
  <si>
    <t>u razdoblju  od  1.1.2018.  do  31.03.2018.</t>
  </si>
  <si>
    <t>1.1.2018.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</si>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</sst>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246</v>
      </c>
      <c r="B1" s="150"/>
      <c r="C1" s="15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7" t="s">
        <v>247</v>
      </c>
      <c r="B2" s="188"/>
      <c r="C2" s="188"/>
      <c r="D2" s="189"/>
      <c r="E2" s="118" t="s">
        <v>340</v>
      </c>
      <c r="F2" s="12"/>
      <c r="G2" s="13" t="s">
        <v>248</v>
      </c>
      <c r="H2" s="118" t="s">
        <v>341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0" t="s">
        <v>315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249</v>
      </c>
      <c r="B6" s="141"/>
      <c r="C6" s="155" t="s">
        <v>321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3" t="s">
        <v>250</v>
      </c>
      <c r="B8" s="194"/>
      <c r="C8" s="155" t="s">
        <v>322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251</v>
      </c>
      <c r="B10" s="185"/>
      <c r="C10" s="155" t="s">
        <v>323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252</v>
      </c>
      <c r="B12" s="141"/>
      <c r="C12" s="157" t="s">
        <v>324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253</v>
      </c>
      <c r="B14" s="141"/>
      <c r="C14" s="183">
        <v>10000</v>
      </c>
      <c r="D14" s="184"/>
      <c r="E14" s="16"/>
      <c r="F14" s="157" t="s">
        <v>325</v>
      </c>
      <c r="G14" s="182"/>
      <c r="H14" s="18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254</v>
      </c>
      <c r="B16" s="141"/>
      <c r="C16" s="157" t="s">
        <v>326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255</v>
      </c>
      <c r="B18" s="141"/>
      <c r="C18" s="178" t="s">
        <v>327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256</v>
      </c>
      <c r="B20" s="141"/>
      <c r="C20" s="178" t="s">
        <v>328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257</v>
      </c>
      <c r="B22" s="141"/>
      <c r="C22" s="119">
        <v>133</v>
      </c>
      <c r="D22" s="157"/>
      <c r="E22" s="168"/>
      <c r="F22" s="169"/>
      <c r="G22" s="140"/>
      <c r="H22" s="18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258</v>
      </c>
      <c r="B24" s="141"/>
      <c r="C24" s="119">
        <v>21</v>
      </c>
      <c r="D24" s="157"/>
      <c r="E24" s="168"/>
      <c r="F24" s="168"/>
      <c r="G24" s="169"/>
      <c r="H24" s="51" t="s">
        <v>259</v>
      </c>
      <c r="I24" s="120">
        <v>383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40" t="s">
        <v>260</v>
      </c>
      <c r="B26" s="141"/>
      <c r="C26" s="121" t="s">
        <v>329</v>
      </c>
      <c r="D26" s="25"/>
      <c r="E26" s="33"/>
      <c r="F26" s="24"/>
      <c r="G26" s="170" t="s">
        <v>261</v>
      </c>
      <c r="H26" s="141"/>
      <c r="I26" s="122" t="s">
        <v>330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262</v>
      </c>
      <c r="B28" s="172"/>
      <c r="C28" s="173"/>
      <c r="D28" s="173"/>
      <c r="E28" s="174" t="s">
        <v>263</v>
      </c>
      <c r="F28" s="175"/>
      <c r="G28" s="175"/>
      <c r="H28" s="176" t="s">
        <v>264</v>
      </c>
      <c r="I28" s="17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265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266</v>
      </c>
      <c r="B46" s="136"/>
      <c r="C46" s="157" t="s">
        <v>331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267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268</v>
      </c>
      <c r="B48" s="136"/>
      <c r="C48" s="142" t="s">
        <v>332</v>
      </c>
      <c r="D48" s="138"/>
      <c r="E48" s="139"/>
      <c r="F48" s="16"/>
      <c r="G48" s="51" t="s">
        <v>269</v>
      </c>
      <c r="H48" s="142" t="s">
        <v>333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255</v>
      </c>
      <c r="B50" s="136"/>
      <c r="C50" s="137" t="s">
        <v>334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270</v>
      </c>
      <c r="B52" s="141"/>
      <c r="C52" s="142" t="s">
        <v>335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51" t="s">
        <v>271</v>
      </c>
      <c r="D53" s="151"/>
      <c r="E53" s="151"/>
      <c r="F53" s="151"/>
      <c r="G53" s="151"/>
      <c r="H53" s="15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272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304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305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306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307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273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274</v>
      </c>
      <c r="F62" s="33"/>
      <c r="G62" s="152" t="s">
        <v>275</v>
      </c>
      <c r="H62" s="153"/>
      <c r="I62" s="15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K118" sqref="K118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336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59</v>
      </c>
      <c r="B4" s="211"/>
      <c r="C4" s="211"/>
      <c r="D4" s="211"/>
      <c r="E4" s="211"/>
      <c r="F4" s="211"/>
      <c r="G4" s="211"/>
      <c r="H4" s="212"/>
      <c r="I4" s="57" t="s">
        <v>276</v>
      </c>
      <c r="J4" s="58" t="s">
        <v>317</v>
      </c>
      <c r="K4" s="59" t="s">
        <v>318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6">
        <v>2</v>
      </c>
      <c r="J5" s="55">
        <v>3</v>
      </c>
      <c r="K5" s="55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127">
        <f>J9+J16+J26+J35+J39</f>
        <v>3352156666</v>
      </c>
      <c r="K8" s="127">
        <f>K9+K16+K26+K35+K39</f>
        <v>3469462334</v>
      </c>
    </row>
    <row r="9" spans="1:11" ht="12.75">
      <c r="A9" s="213" t="s">
        <v>204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126474099</v>
      </c>
      <c r="K9" s="53">
        <f>SUM(K10:K15)</f>
        <v>125372365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114724709</v>
      </c>
      <c r="K11" s="7">
        <v>112723159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207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208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11749390</v>
      </c>
      <c r="K14" s="7">
        <v>12649206</v>
      </c>
    </row>
    <row r="15" spans="1:11" ht="12.75">
      <c r="A15" s="213" t="s">
        <v>209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205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3224767709</v>
      </c>
      <c r="K16" s="53">
        <f>SUM(K17:K25)</f>
        <v>3343176267</v>
      </c>
    </row>
    <row r="17" spans="1:11" ht="12.75">
      <c r="A17" s="213" t="s">
        <v>210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384953189</v>
      </c>
      <c r="K17" s="7">
        <v>384953189</v>
      </c>
    </row>
    <row r="18" spans="1:11" ht="12.75">
      <c r="A18" s="213" t="s">
        <v>245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1401575843</v>
      </c>
      <c r="K18" s="7">
        <v>1379137711</v>
      </c>
    </row>
    <row r="19" spans="1:11" ht="12.75">
      <c r="A19" s="213" t="s">
        <v>211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530682992</v>
      </c>
      <c r="K19" s="7">
        <v>526379787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23787607</v>
      </c>
      <c r="K20" s="7">
        <v>24400946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12629571</v>
      </c>
      <c r="K22" s="7">
        <v>12253444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634273252</v>
      </c>
      <c r="K23" s="7">
        <v>779185935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236865255</v>
      </c>
      <c r="K24" s="7">
        <v>236865255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189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147833</v>
      </c>
      <c r="K26" s="53">
        <f>SUM(K27:K34)</f>
        <v>152024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147833</v>
      </c>
      <c r="K27" s="7">
        <v>152024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182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44052</v>
      </c>
      <c r="K35" s="53">
        <f>SUM(K36:K38)</f>
        <v>38705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44052</v>
      </c>
      <c r="K37" s="7">
        <v>38705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722973</v>
      </c>
      <c r="K39" s="7">
        <v>722973</v>
      </c>
    </row>
    <row r="40" spans="1:11" ht="12.75">
      <c r="A40" s="202" t="s">
        <v>238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7">
        <f>J41+J49+J56+J64</f>
        <v>753068587</v>
      </c>
      <c r="K40" s="127">
        <f>K41+K49+K56+K64</f>
        <v>706647408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17808158</v>
      </c>
      <c r="K41" s="53">
        <f>SUM(K42:K48)</f>
        <v>21733492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17808158</v>
      </c>
      <c r="K42" s="7">
        <v>21733492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/>
      <c r="K45" s="7"/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63392399</v>
      </c>
      <c r="K49" s="53">
        <f>SUM(K50:K55)</f>
        <v>76734752</v>
      </c>
    </row>
    <row r="50" spans="1:11" ht="12.75">
      <c r="A50" s="213" t="s">
        <v>199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9072</v>
      </c>
      <c r="K50" s="7">
        <v>6680</v>
      </c>
    </row>
    <row r="51" spans="1:11" ht="12.75">
      <c r="A51" s="213" t="s">
        <v>200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61064701</v>
      </c>
      <c r="K51" s="7">
        <v>72944794</v>
      </c>
    </row>
    <row r="52" spans="1:11" ht="12.75">
      <c r="A52" s="213" t="s">
        <v>201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14595</v>
      </c>
      <c r="K53" s="7">
        <v>10738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7411</v>
      </c>
      <c r="K54" s="7"/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2296620</v>
      </c>
      <c r="K55" s="7">
        <v>3772540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100338114</v>
      </c>
      <c r="K56" s="53">
        <f>SUM(K57:K63)</f>
        <v>143598120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338114</v>
      </c>
      <c r="K58" s="7">
        <v>127017</v>
      </c>
    </row>
    <row r="59" spans="1:11" ht="12.75">
      <c r="A59" s="213" t="s">
        <v>240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100000000</v>
      </c>
      <c r="K62" s="7">
        <v>143471103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206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571529916</v>
      </c>
      <c r="K64" s="7">
        <v>464581044</v>
      </c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6">
        <v>1938962</v>
      </c>
      <c r="K65" s="126">
        <v>31873823</v>
      </c>
    </row>
    <row r="66" spans="1:11" ht="12.75">
      <c r="A66" s="202" t="s">
        <v>239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7">
        <f>J7+J8+J40+J65</f>
        <v>4107164215</v>
      </c>
      <c r="K66" s="127">
        <f>K7+K8+K40+K65</f>
        <v>4207983565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128">
        <v>3441782209</v>
      </c>
      <c r="K67" s="128">
        <v>3398418605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190</v>
      </c>
      <c r="B69" s="200"/>
      <c r="C69" s="200"/>
      <c r="D69" s="200"/>
      <c r="E69" s="200"/>
      <c r="F69" s="200"/>
      <c r="G69" s="200"/>
      <c r="H69" s="201"/>
      <c r="I69" s="3">
        <v>62</v>
      </c>
      <c r="J69" s="129">
        <f>J70+J71+J72+J78+J79+J82+J85</f>
        <v>3874278567</v>
      </c>
      <c r="K69" s="129">
        <f>K70+K71+K72+K78+K79+K82+K85</f>
        <v>3943643983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2952437940</v>
      </c>
      <c r="K70" s="7">
        <v>2952437940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53585</v>
      </c>
      <c r="K71" s="7">
        <v>53585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304636263</v>
      </c>
      <c r="K72" s="53">
        <f>K73+K74-K75+K76+K77</f>
        <v>304636263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67479591</v>
      </c>
      <c r="K73" s="7">
        <v>67479591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237156672</v>
      </c>
      <c r="K77" s="7">
        <v>237156672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236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326411157</v>
      </c>
      <c r="K79" s="53">
        <f>K80-K81</f>
        <v>617150779</v>
      </c>
    </row>
    <row r="80" spans="1:11" ht="12.75">
      <c r="A80" s="222" t="s">
        <v>168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326411157</v>
      </c>
      <c r="K80" s="7">
        <v>617150779</v>
      </c>
    </row>
    <row r="81" spans="1:11" ht="12.75">
      <c r="A81" s="222" t="s">
        <v>169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3" t="s">
        <v>237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290739622</v>
      </c>
      <c r="K82" s="53">
        <f>K83-K84</f>
        <v>69365416</v>
      </c>
    </row>
    <row r="83" spans="1:11" ht="12.75">
      <c r="A83" s="222" t="s">
        <v>170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290739622</v>
      </c>
      <c r="K83" s="7">
        <v>69365416</v>
      </c>
    </row>
    <row r="84" spans="1:11" ht="12.75">
      <c r="A84" s="222" t="s">
        <v>171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172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7">
        <f>SUM(J87:J89)</f>
        <v>27806754</v>
      </c>
      <c r="K86" s="127">
        <f>SUM(K87:K89)</f>
        <v>27806754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8897360</v>
      </c>
      <c r="K87" s="7">
        <v>8897360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18909394</v>
      </c>
      <c r="K89" s="7">
        <v>18909394</v>
      </c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7">
        <f>SUM(J91:J99)</f>
        <v>80098150</v>
      </c>
      <c r="K90" s="127">
        <f>SUM(K91:K99)</f>
        <v>77029749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241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/>
      <c r="K93" s="7"/>
    </row>
    <row r="94" spans="1:11" ht="12.75">
      <c r="A94" s="213" t="s">
        <v>242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243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244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80098150</v>
      </c>
      <c r="K98" s="7">
        <v>77029749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7">
        <f>SUM(J101:J112)</f>
        <v>120847183</v>
      </c>
      <c r="K100" s="127">
        <f>SUM(K101:K112)</f>
        <v>156442020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513815</v>
      </c>
      <c r="K101" s="7">
        <v>473673</v>
      </c>
    </row>
    <row r="102" spans="1:11" ht="12.75">
      <c r="A102" s="213" t="s">
        <v>241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/>
      <c r="K103" s="7"/>
    </row>
    <row r="104" spans="1:11" ht="12.75">
      <c r="A104" s="213" t="s">
        <v>242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500</v>
      </c>
      <c r="K104" s="7">
        <v>7500</v>
      </c>
    </row>
    <row r="105" spans="1:11" ht="12.75">
      <c r="A105" s="213" t="s">
        <v>243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100102542</v>
      </c>
      <c r="K105" s="7">
        <v>133875316</v>
      </c>
    </row>
    <row r="106" spans="1:11" ht="12.75">
      <c r="A106" s="213" t="s">
        <v>244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3852499</v>
      </c>
      <c r="K108" s="7">
        <v>3894297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15550690</v>
      </c>
      <c r="K109" s="7">
        <v>17417159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20095</v>
      </c>
      <c r="K110" s="7">
        <v>17712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807042</v>
      </c>
      <c r="K112" s="7">
        <v>756363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6">
        <v>4133561</v>
      </c>
      <c r="K113" s="126">
        <v>3061059</v>
      </c>
    </row>
    <row r="114" spans="1:11" ht="12.75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7">
        <f>J69+J86+J90+J100+J113</f>
        <v>4107164215</v>
      </c>
      <c r="K114" s="127">
        <f>K69+K86+K90+K100+K113</f>
        <v>4207983565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128">
        <v>3441782209</v>
      </c>
      <c r="K115" s="128">
        <v>3398418605</v>
      </c>
    </row>
    <row r="116" spans="1:11" ht="12.75">
      <c r="A116" s="219" t="s">
        <v>308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185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309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29">
      <selection activeCell="A1" sqref="A1:M71"/>
    </sheetView>
  </sheetViews>
  <sheetFormatPr defaultColWidth="9.140625" defaultRowHeight="12.75"/>
  <cols>
    <col min="1" max="9" width="9.140625" style="52" customWidth="1"/>
    <col min="10" max="13" width="10.8515625" style="52" customWidth="1"/>
    <col min="14" max="16384" width="9.140625" style="52" customWidth="1"/>
  </cols>
  <sheetData>
    <row r="1" spans="1:13" ht="12.75" customHeight="1">
      <c r="A1" s="295" t="s">
        <v>154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296" t="s">
        <v>344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 customHeight="1">
      <c r="A3" s="297" t="s">
        <v>337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7" t="s">
        <v>277</v>
      </c>
      <c r="J4" s="241" t="s">
        <v>317</v>
      </c>
      <c r="K4" s="241"/>
      <c r="L4" s="241" t="s">
        <v>318</v>
      </c>
      <c r="M4" s="241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129">
        <f>SUM(J8:J9)</f>
        <v>180668946</v>
      </c>
      <c r="K7" s="129">
        <f>SUM(K8:K9)</f>
        <v>180668946</v>
      </c>
      <c r="L7" s="129">
        <f>SUM(L8:L9)</f>
        <v>171045287</v>
      </c>
      <c r="M7" s="129">
        <f>SUM(M8:M9)</f>
        <v>171045287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126">
        <v>180154924</v>
      </c>
      <c r="K8" s="126">
        <v>180154924</v>
      </c>
      <c r="L8" s="126">
        <v>164913208</v>
      </c>
      <c r="M8" s="126">
        <v>164913208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126">
        <v>514022</v>
      </c>
      <c r="K9" s="126">
        <v>514022</v>
      </c>
      <c r="L9" s="126">
        <v>6132079</v>
      </c>
      <c r="M9" s="126">
        <v>6132079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27">
        <f>J11+J12+J16+J20+J21+J22+J25+J26</f>
        <v>96052743</v>
      </c>
      <c r="K10" s="127">
        <f>K11+K12+K16+K20+K21+K22+K25+K26</f>
        <v>96052743</v>
      </c>
      <c r="L10" s="127">
        <f>L11+L12+L16+L20+L21+L22+L25+L26</f>
        <v>87600307</v>
      </c>
      <c r="M10" s="127">
        <f>M11+M12+M16+M20+M21+M22+M25+M26</f>
        <v>87600307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27">
        <f>SUM(J13:J15)</f>
        <v>22331351</v>
      </c>
      <c r="K12" s="127">
        <f>SUM(K13:K15)</f>
        <v>22331351</v>
      </c>
      <c r="L12" s="127">
        <f>SUM(L13:L15)</f>
        <v>23496678</v>
      </c>
      <c r="M12" s="127">
        <f>SUM(M13:M15)</f>
        <v>23496678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7836956</v>
      </c>
      <c r="K13" s="7">
        <v>7836956</v>
      </c>
      <c r="L13" s="7">
        <v>8161426</v>
      </c>
      <c r="M13" s="7">
        <v>8161426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/>
      <c r="K14" s="7"/>
      <c r="L14" s="7"/>
      <c r="M14" s="7"/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14494395</v>
      </c>
      <c r="K15" s="7">
        <v>14494395</v>
      </c>
      <c r="L15" s="7">
        <v>15335252</v>
      </c>
      <c r="M15" s="7">
        <v>15335252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27">
        <f>SUM(J17:J19)</f>
        <v>18078363</v>
      </c>
      <c r="K16" s="127">
        <f>SUM(K17:K19)</f>
        <v>18078363</v>
      </c>
      <c r="L16" s="127">
        <f>SUM(L17:L19)</f>
        <v>18510518</v>
      </c>
      <c r="M16" s="127">
        <f>SUM(M17:M19)</f>
        <v>18510518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10523909</v>
      </c>
      <c r="K17" s="7">
        <v>10523909</v>
      </c>
      <c r="L17" s="7">
        <v>10725163</v>
      </c>
      <c r="M17" s="7">
        <v>10725163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4898739</v>
      </c>
      <c r="K18" s="7">
        <v>4898739</v>
      </c>
      <c r="L18" s="7">
        <v>5046418</v>
      </c>
      <c r="M18" s="7">
        <v>5046418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2655715</v>
      </c>
      <c r="K19" s="7">
        <v>2655715</v>
      </c>
      <c r="L19" s="7">
        <v>2738937</v>
      </c>
      <c r="M19" s="7">
        <v>2738937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126">
        <v>48912282</v>
      </c>
      <c r="K20" s="126">
        <v>48912282</v>
      </c>
      <c r="L20" s="126">
        <v>39809609</v>
      </c>
      <c r="M20" s="126">
        <v>39809609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126">
        <v>6443193</v>
      </c>
      <c r="K21" s="126">
        <v>6443193</v>
      </c>
      <c r="L21" s="126">
        <v>5545474</v>
      </c>
      <c r="M21" s="126">
        <v>5545474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26"/>
      <c r="K25" s="126"/>
      <c r="L25" s="126"/>
      <c r="M25" s="126"/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126">
        <v>287554</v>
      </c>
      <c r="K26" s="126">
        <v>287554</v>
      </c>
      <c r="L26" s="126">
        <v>238028</v>
      </c>
      <c r="M26" s="126">
        <v>238028</v>
      </c>
    </row>
    <row r="27" spans="1:13" ht="12.75">
      <c r="A27" s="202" t="s">
        <v>212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27">
        <f>SUM(J28:J32)</f>
        <v>2049248</v>
      </c>
      <c r="K27" s="127">
        <f>SUM(K28:K32)</f>
        <v>2049248</v>
      </c>
      <c r="L27" s="127">
        <f>SUM(L28:L32)</f>
        <v>2093051</v>
      </c>
      <c r="M27" s="127">
        <f>SUM(M28:M32)</f>
        <v>2093051</v>
      </c>
    </row>
    <row r="28" spans="1:13" ht="24" customHeight="1">
      <c r="A28" s="202" t="s">
        <v>346</v>
      </c>
      <c r="B28" s="203"/>
      <c r="C28" s="203"/>
      <c r="D28" s="203"/>
      <c r="E28" s="203"/>
      <c r="F28" s="203"/>
      <c r="G28" s="203"/>
      <c r="H28" s="204"/>
      <c r="I28" s="1">
        <v>132</v>
      </c>
      <c r="J28" s="126"/>
      <c r="K28" s="126"/>
      <c r="L28" s="126">
        <v>3198</v>
      </c>
      <c r="M28" s="126">
        <v>3198</v>
      </c>
    </row>
    <row r="29" spans="1:13" ht="24" customHeight="1">
      <c r="A29" s="202" t="s">
        <v>347</v>
      </c>
      <c r="B29" s="203"/>
      <c r="C29" s="203"/>
      <c r="D29" s="203"/>
      <c r="E29" s="203"/>
      <c r="F29" s="203"/>
      <c r="G29" s="203"/>
      <c r="H29" s="204"/>
      <c r="I29" s="1">
        <v>133</v>
      </c>
      <c r="J29" s="126">
        <v>2049248</v>
      </c>
      <c r="K29" s="126">
        <v>2049248</v>
      </c>
      <c r="L29" s="126">
        <v>2089853</v>
      </c>
      <c r="M29" s="126">
        <v>2089853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126"/>
      <c r="K30" s="126"/>
      <c r="L30" s="126"/>
      <c r="M30" s="126"/>
    </row>
    <row r="31" spans="1:13" ht="12.75">
      <c r="A31" s="202" t="s">
        <v>222</v>
      </c>
      <c r="B31" s="203"/>
      <c r="C31" s="203"/>
      <c r="D31" s="203"/>
      <c r="E31" s="203"/>
      <c r="F31" s="203"/>
      <c r="G31" s="203"/>
      <c r="H31" s="204"/>
      <c r="I31" s="1">
        <v>135</v>
      </c>
      <c r="J31" s="126"/>
      <c r="K31" s="126"/>
      <c r="L31" s="126"/>
      <c r="M31" s="126"/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126"/>
      <c r="K32" s="126"/>
      <c r="L32" s="126"/>
      <c r="M32" s="126"/>
    </row>
    <row r="33" spans="1:13" ht="12.75">
      <c r="A33" s="202" t="s">
        <v>213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27">
        <f>SUM(J34:J37)</f>
        <v>3149008</v>
      </c>
      <c r="K33" s="127">
        <f>SUM(K34:K37)</f>
        <v>3149008</v>
      </c>
      <c r="L33" s="127">
        <f>SUM(L34:L37)</f>
        <v>946060</v>
      </c>
      <c r="M33" s="127">
        <f>SUM(M34:M37)</f>
        <v>946060</v>
      </c>
    </row>
    <row r="34" spans="1:13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126"/>
      <c r="K34" s="126"/>
      <c r="L34" s="126">
        <v>183</v>
      </c>
      <c r="M34" s="126">
        <v>183</v>
      </c>
    </row>
    <row r="35" spans="1:13" ht="12.75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126">
        <v>3149008</v>
      </c>
      <c r="K35" s="126">
        <v>3149008</v>
      </c>
      <c r="L35" s="126">
        <v>945877</v>
      </c>
      <c r="M35" s="126">
        <v>945877</v>
      </c>
    </row>
    <row r="36" spans="1:13" ht="12.75">
      <c r="A36" s="202" t="s">
        <v>223</v>
      </c>
      <c r="B36" s="203"/>
      <c r="C36" s="203"/>
      <c r="D36" s="203"/>
      <c r="E36" s="203"/>
      <c r="F36" s="203"/>
      <c r="G36" s="203"/>
      <c r="H36" s="204"/>
      <c r="I36" s="1">
        <v>140</v>
      </c>
      <c r="J36" s="126"/>
      <c r="K36" s="126"/>
      <c r="L36" s="126"/>
      <c r="M36" s="126"/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126"/>
      <c r="K37" s="126"/>
      <c r="L37" s="126"/>
      <c r="M37" s="126"/>
    </row>
    <row r="38" spans="1:13" ht="12.75">
      <c r="A38" s="202" t="s">
        <v>194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224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225</v>
      </c>
      <c r="B41" s="203"/>
      <c r="C41" s="203"/>
      <c r="D41" s="203"/>
      <c r="E41" s="203"/>
      <c r="F41" s="203"/>
      <c r="G41" s="203"/>
      <c r="H41" s="204"/>
      <c r="I41" s="1">
        <v>145</v>
      </c>
      <c r="J41" s="126"/>
      <c r="K41" s="126"/>
      <c r="L41" s="126"/>
      <c r="M41" s="126"/>
    </row>
    <row r="42" spans="1:13" ht="12.75">
      <c r="A42" s="202" t="s">
        <v>214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27">
        <f>J7+J27+J38+J40</f>
        <v>182718194</v>
      </c>
      <c r="K42" s="127">
        <f>K7+K27+K38+K40</f>
        <v>182718194</v>
      </c>
      <c r="L42" s="127">
        <f>L7+L27+L38+L40</f>
        <v>173138338</v>
      </c>
      <c r="M42" s="127">
        <f>M7+M27+M38+M40</f>
        <v>173138338</v>
      </c>
    </row>
    <row r="43" spans="1:13" ht="12.75">
      <c r="A43" s="202" t="s">
        <v>215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27">
        <f>J10+J33+J39+J41</f>
        <v>99201751</v>
      </c>
      <c r="K43" s="127">
        <f>K10+K33+K39+K41</f>
        <v>99201751</v>
      </c>
      <c r="L43" s="127">
        <f>L10+L33+L39+L41</f>
        <v>88546367</v>
      </c>
      <c r="M43" s="127">
        <f>M10+M33+M39+M41</f>
        <v>88546367</v>
      </c>
    </row>
    <row r="44" spans="1:13" ht="12.75">
      <c r="A44" s="202" t="s">
        <v>234</v>
      </c>
      <c r="B44" s="203"/>
      <c r="C44" s="203"/>
      <c r="D44" s="203"/>
      <c r="E44" s="203"/>
      <c r="F44" s="203"/>
      <c r="G44" s="203"/>
      <c r="H44" s="204"/>
      <c r="I44" s="1">
        <v>148</v>
      </c>
      <c r="J44" s="127">
        <f>J42-J43</f>
        <v>83516443</v>
      </c>
      <c r="K44" s="127">
        <f>K42-K43</f>
        <v>83516443</v>
      </c>
      <c r="L44" s="127">
        <f>L42-L43</f>
        <v>84591971</v>
      </c>
      <c r="M44" s="127">
        <f>M42-M43</f>
        <v>84591971</v>
      </c>
    </row>
    <row r="45" spans="1:13" ht="12.75">
      <c r="A45" s="222" t="s">
        <v>217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83516443</v>
      </c>
      <c r="K45" s="53">
        <f>IF(K42&gt;K43,K42-K43,0)</f>
        <v>83516443</v>
      </c>
      <c r="L45" s="53">
        <f>IF(L42&gt;L43,L42-L43,0)</f>
        <v>84591971</v>
      </c>
      <c r="M45" s="53">
        <f>IF(M42&gt;M43,M42-M43,0)</f>
        <v>84591971</v>
      </c>
    </row>
    <row r="46" spans="1:13" ht="12.75">
      <c r="A46" s="222" t="s">
        <v>218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216</v>
      </c>
      <c r="B47" s="203"/>
      <c r="C47" s="203"/>
      <c r="D47" s="203"/>
      <c r="E47" s="203"/>
      <c r="F47" s="203"/>
      <c r="G47" s="203"/>
      <c r="H47" s="204"/>
      <c r="I47" s="1">
        <v>151</v>
      </c>
      <c r="J47" s="126">
        <v>15032960</v>
      </c>
      <c r="K47" s="126">
        <v>15032960</v>
      </c>
      <c r="L47" s="126">
        <v>15226555</v>
      </c>
      <c r="M47" s="126">
        <v>15226555</v>
      </c>
    </row>
    <row r="48" spans="1:13" ht="12.75">
      <c r="A48" s="202" t="s">
        <v>235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27">
        <f>J44-J47</f>
        <v>68483483</v>
      </c>
      <c r="K48" s="127">
        <f>K44-K47</f>
        <v>68483483</v>
      </c>
      <c r="L48" s="127">
        <f>L44-L47</f>
        <v>69365416</v>
      </c>
      <c r="M48" s="127">
        <f>M44-M47</f>
        <v>69365416</v>
      </c>
    </row>
    <row r="49" spans="1:13" ht="12.75">
      <c r="A49" s="222" t="s">
        <v>191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68483483</v>
      </c>
      <c r="K49" s="53">
        <f>IF(K48&gt;0,K48,0)</f>
        <v>68483483</v>
      </c>
      <c r="L49" s="53">
        <f>IF(L48&gt;0,L48,0)</f>
        <v>69365416</v>
      </c>
      <c r="M49" s="53">
        <f>IF(M48&gt;0,M48,0)</f>
        <v>69365416</v>
      </c>
    </row>
    <row r="50" spans="1:13" ht="12.75">
      <c r="A50" s="245" t="s">
        <v>219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9" t="s">
        <v>310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186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42" t="s">
        <v>232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233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9" t="s">
        <v>188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203</v>
      </c>
      <c r="B56" s="200"/>
      <c r="C56" s="200"/>
      <c r="D56" s="200"/>
      <c r="E56" s="200"/>
      <c r="F56" s="200"/>
      <c r="G56" s="200"/>
      <c r="H56" s="201"/>
      <c r="I56" s="9">
        <v>157</v>
      </c>
      <c r="J56" s="130">
        <v>68483483</v>
      </c>
      <c r="K56" s="130">
        <v>68483483</v>
      </c>
      <c r="L56" s="130">
        <v>69365416</v>
      </c>
      <c r="M56" s="130">
        <v>69365416</v>
      </c>
    </row>
    <row r="57" spans="1:13" ht="12.75">
      <c r="A57" s="202" t="s">
        <v>220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226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227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228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229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230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231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221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192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193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131">
        <f>J56+J66</f>
        <v>68483483</v>
      </c>
      <c r="K67" s="131">
        <f>K56+K66</f>
        <v>68483483</v>
      </c>
      <c r="L67" s="131">
        <f>L56+L66</f>
        <v>69365416</v>
      </c>
      <c r="M67" s="131">
        <f>M56+M66</f>
        <v>69365416</v>
      </c>
    </row>
    <row r="68" spans="1:13" ht="12.75" customHeight="1">
      <c r="A68" s="251" t="s">
        <v>311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187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2" t="s">
        <v>232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8" t="s">
        <v>233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18" sqref="K18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58" t="s">
        <v>163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277</v>
      </c>
      <c r="J4" s="66" t="s">
        <v>317</v>
      </c>
      <c r="K4" s="66" t="s">
        <v>318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7">
        <v>2</v>
      </c>
      <c r="J5" s="68" t="s">
        <v>281</v>
      </c>
      <c r="K5" s="68" t="s">
        <v>282</v>
      </c>
    </row>
    <row r="6" spans="1:11" ht="12.75">
      <c r="A6" s="219" t="s">
        <v>155</v>
      </c>
      <c r="B6" s="230"/>
      <c r="C6" s="230"/>
      <c r="D6" s="230"/>
      <c r="E6" s="230"/>
      <c r="F6" s="230"/>
      <c r="G6" s="230"/>
      <c r="H6" s="230"/>
      <c r="I6" s="262"/>
      <c r="J6" s="262"/>
      <c r="K6" s="263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83516443</v>
      </c>
      <c r="K7" s="7">
        <v>84591971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48912282</v>
      </c>
      <c r="K8" s="7">
        <v>39809609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>
        <v>35594837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25751993</v>
      </c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22660</v>
      </c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1724957</v>
      </c>
      <c r="K12" s="7"/>
    </row>
    <row r="13" spans="1:11" ht="12.75">
      <c r="A13" s="202" t="s">
        <v>156</v>
      </c>
      <c r="B13" s="203"/>
      <c r="C13" s="203"/>
      <c r="D13" s="203"/>
      <c r="E13" s="203"/>
      <c r="F13" s="203"/>
      <c r="G13" s="203"/>
      <c r="H13" s="203"/>
      <c r="I13" s="1">
        <v>7</v>
      </c>
      <c r="J13" s="132">
        <f>SUM(J7:J12)</f>
        <v>159928335</v>
      </c>
      <c r="K13" s="127">
        <f>SUM(K7:K12)</f>
        <v>159996417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19086737</v>
      </c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>
        <v>14801735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3925334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57107496</v>
      </c>
      <c r="K17" s="7">
        <v>49302315</v>
      </c>
    </row>
    <row r="18" spans="1:11" ht="12.75">
      <c r="A18" s="202" t="s">
        <v>157</v>
      </c>
      <c r="B18" s="203"/>
      <c r="C18" s="203"/>
      <c r="D18" s="203"/>
      <c r="E18" s="203"/>
      <c r="F18" s="203"/>
      <c r="G18" s="203"/>
      <c r="H18" s="203"/>
      <c r="I18" s="1">
        <v>12</v>
      </c>
      <c r="J18" s="132">
        <f>SUM(J14:J17)</f>
        <v>76194233</v>
      </c>
      <c r="K18" s="127">
        <f>SUM(K14:K17)</f>
        <v>68029384</v>
      </c>
    </row>
    <row r="19" spans="1:11" ht="12.75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132">
        <f>IF(J13&gt;J18,J13-J18,0)</f>
        <v>83734102</v>
      </c>
      <c r="K19" s="127">
        <f>IF(K13&gt;K18,K13-K18,0)</f>
        <v>91967033</v>
      </c>
    </row>
    <row r="20" spans="1:11" ht="12.75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19" t="s">
        <v>158</v>
      </c>
      <c r="B21" s="230"/>
      <c r="C21" s="230"/>
      <c r="D21" s="230"/>
      <c r="E21" s="230"/>
      <c r="F21" s="230"/>
      <c r="G21" s="230"/>
      <c r="H21" s="230"/>
      <c r="I21" s="262"/>
      <c r="J21" s="262"/>
      <c r="K21" s="263"/>
    </row>
    <row r="22" spans="1:11" ht="12.75">
      <c r="A22" s="213" t="s">
        <v>177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178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179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1405660</v>
      </c>
      <c r="K24" s="7">
        <v>1460534</v>
      </c>
    </row>
    <row r="25" spans="1:11" ht="12.75">
      <c r="A25" s="213" t="s">
        <v>180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>
        <v>47858109</v>
      </c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132">
        <f>SUM(J22:J26)</f>
        <v>49263769</v>
      </c>
      <c r="K27" s="127">
        <f>SUM(K22:K26)</f>
        <v>1460534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77939318</v>
      </c>
      <c r="K28" s="7">
        <v>157116433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>
        <v>43260006</v>
      </c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2">
        <f>SUM(J28:J30)</f>
        <v>77939318</v>
      </c>
      <c r="K31" s="127">
        <f>SUM(K28:K30)</f>
        <v>200376439</v>
      </c>
    </row>
    <row r="32" spans="1:11" ht="12.75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2">
        <f>IF(J31&gt;J27,J31-J27,0)</f>
        <v>28675549</v>
      </c>
      <c r="K33" s="127">
        <f>IF(K31&gt;K27,K31-K27,0)</f>
        <v>198915905</v>
      </c>
    </row>
    <row r="34" spans="1:11" ht="12.75">
      <c r="A34" s="219" t="s">
        <v>159</v>
      </c>
      <c r="B34" s="230"/>
      <c r="C34" s="230"/>
      <c r="D34" s="230"/>
      <c r="E34" s="230"/>
      <c r="F34" s="230"/>
      <c r="G34" s="230"/>
      <c r="H34" s="230"/>
      <c r="I34" s="262"/>
      <c r="J34" s="262"/>
      <c r="K34" s="263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/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 t="s">
        <v>339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63">
        <f>SUM(J39:J43)</f>
        <v>0</v>
      </c>
      <c r="K44" s="53">
        <f>SUM(K39:K43)</f>
        <v>0</v>
      </c>
    </row>
    <row r="45" spans="1:11" ht="12.75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132">
        <f>IF(J44&gt;J38,J44-J38,0)</f>
        <v>0</v>
      </c>
      <c r="K46" s="127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IF(J19-J20+J32-J33+J45-J46&gt;0,J19-J20+J32-J33+J45-J46,0)</f>
        <v>55058553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106948872</v>
      </c>
    </row>
    <row r="49" spans="1:11" ht="12.75">
      <c r="A49" s="213" t="s">
        <v>160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823297729</v>
      </c>
      <c r="K49" s="7">
        <v>571529916</v>
      </c>
    </row>
    <row r="50" spans="1:11" ht="12.75">
      <c r="A50" s="213" t="s">
        <v>174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55058553</v>
      </c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>
        <v>106948872</v>
      </c>
    </row>
    <row r="52" spans="1:11" ht="12.75">
      <c r="A52" s="235" t="s">
        <v>176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878356282</v>
      </c>
      <c r="K52" s="60">
        <f>K49+K50-K51</f>
        <v>464581044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277</v>
      </c>
      <c r="J4" s="66" t="s">
        <v>317</v>
      </c>
      <c r="K4" s="66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1">
        <v>2</v>
      </c>
      <c r="J5" s="72" t="s">
        <v>281</v>
      </c>
      <c r="K5" s="72" t="s">
        <v>282</v>
      </c>
    </row>
    <row r="6" spans="1:11" ht="12.75">
      <c r="A6" s="219" t="s">
        <v>155</v>
      </c>
      <c r="B6" s="230"/>
      <c r="C6" s="230"/>
      <c r="D6" s="230"/>
      <c r="E6" s="230"/>
      <c r="F6" s="230"/>
      <c r="G6" s="230"/>
      <c r="H6" s="230"/>
      <c r="I6" s="262"/>
      <c r="J6" s="262"/>
      <c r="K6" s="263"/>
    </row>
    <row r="7" spans="1:11" ht="12.75">
      <c r="A7" s="213" t="s">
        <v>198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197</v>
      </c>
      <c r="B12" s="203"/>
      <c r="C12" s="203"/>
      <c r="D12" s="203"/>
      <c r="E12" s="203"/>
      <c r="F12" s="203"/>
      <c r="G12" s="203"/>
      <c r="H12" s="20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2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158</v>
      </c>
      <c r="B22" s="230"/>
      <c r="C22" s="230"/>
      <c r="D22" s="230"/>
      <c r="E22" s="230"/>
      <c r="F22" s="230"/>
      <c r="G22" s="230"/>
      <c r="H22" s="230"/>
      <c r="I22" s="262"/>
      <c r="J22" s="262"/>
      <c r="K22" s="263"/>
    </row>
    <row r="23" spans="1:11" ht="12.75">
      <c r="A23" s="213" t="s">
        <v>164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165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319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320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166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159</v>
      </c>
      <c r="B35" s="230"/>
      <c r="C35" s="230"/>
      <c r="D35" s="230"/>
      <c r="E35" s="230"/>
      <c r="F35" s="230"/>
      <c r="G35" s="230"/>
      <c r="H35" s="230"/>
      <c r="I35" s="262">
        <v>0</v>
      </c>
      <c r="J35" s="262"/>
      <c r="K35" s="263"/>
    </row>
    <row r="36" spans="1:11" ht="12.75">
      <c r="A36" s="213" t="s">
        <v>173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2" t="s">
        <v>161</v>
      </c>
      <c r="B46" s="203"/>
      <c r="C46" s="203"/>
      <c r="D46" s="203"/>
      <c r="E46" s="203"/>
      <c r="F46" s="203"/>
      <c r="G46" s="203"/>
      <c r="H46" s="20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2" t="s">
        <v>162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160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174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175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176</v>
      </c>
      <c r="B53" s="217"/>
      <c r="C53" s="217"/>
      <c r="D53" s="217"/>
      <c r="E53" s="217"/>
      <c r="F53" s="217"/>
      <c r="G53" s="217"/>
      <c r="H53" s="21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7" sqref="K1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77" t="s">
        <v>279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4"/>
    </row>
    <row r="2" spans="1:12" ht="15.75">
      <c r="A2" s="42"/>
      <c r="B2" s="73"/>
      <c r="C2" s="287" t="s">
        <v>280</v>
      </c>
      <c r="D2" s="287"/>
      <c r="E2" s="76" t="s">
        <v>345</v>
      </c>
      <c r="F2" s="43" t="s">
        <v>248</v>
      </c>
      <c r="G2" s="288" t="s">
        <v>341</v>
      </c>
      <c r="H2" s="289"/>
      <c r="I2" s="73"/>
      <c r="J2" s="73"/>
      <c r="K2" s="73"/>
      <c r="L2" s="77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79" t="s">
        <v>303</v>
      </c>
      <c r="J3" s="80" t="s">
        <v>150</v>
      </c>
      <c r="K3" s="80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2">
        <v>2</v>
      </c>
      <c r="J4" s="81" t="s">
        <v>281</v>
      </c>
      <c r="K4" s="81" t="s">
        <v>282</v>
      </c>
    </row>
    <row r="5" spans="1:11" ht="12.75">
      <c r="A5" s="279" t="s">
        <v>283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2851672140</v>
      </c>
      <c r="K5" s="45">
        <v>2952437940</v>
      </c>
    </row>
    <row r="6" spans="1:11" ht="12.75">
      <c r="A6" s="279" t="s">
        <v>284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53585</v>
      </c>
      <c r="K6" s="46">
        <v>53585</v>
      </c>
    </row>
    <row r="7" spans="1:11" ht="12.75">
      <c r="A7" s="279" t="s">
        <v>285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290111652</v>
      </c>
      <c r="K7" s="46">
        <v>304636263</v>
      </c>
    </row>
    <row r="8" spans="1:11" ht="12.75">
      <c r="A8" s="279" t="s">
        <v>286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607965138</v>
      </c>
      <c r="K8" s="46">
        <v>617150779</v>
      </c>
    </row>
    <row r="9" spans="1:11" ht="12.75">
      <c r="A9" s="279" t="s">
        <v>287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68483483</v>
      </c>
      <c r="K9" s="46">
        <v>69365416</v>
      </c>
    </row>
    <row r="10" spans="1:11" ht="12.75">
      <c r="A10" s="279" t="s">
        <v>288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289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290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291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292</v>
      </c>
      <c r="B14" s="282"/>
      <c r="C14" s="282"/>
      <c r="D14" s="282"/>
      <c r="E14" s="282"/>
      <c r="F14" s="282"/>
      <c r="G14" s="282"/>
      <c r="H14" s="282"/>
      <c r="I14" s="44">
        <v>10</v>
      </c>
      <c r="J14" s="127">
        <f>SUM(J5:J13)</f>
        <v>3818285998</v>
      </c>
      <c r="K14" s="127">
        <f>SUM(K5:K13)</f>
        <v>3943643983</v>
      </c>
    </row>
    <row r="15" spans="1:11" ht="12.75">
      <c r="A15" s="279" t="s">
        <v>293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294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295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296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297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298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299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300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301</v>
      </c>
      <c r="B24" s="274"/>
      <c r="C24" s="274"/>
      <c r="D24" s="274"/>
      <c r="E24" s="274"/>
      <c r="F24" s="274"/>
      <c r="G24" s="274"/>
      <c r="H24" s="274"/>
      <c r="I24" s="48">
        <v>19</v>
      </c>
      <c r="J24" s="78"/>
      <c r="K24" s="78"/>
    </row>
    <row r="25" spans="1:11" ht="30" customHeight="1">
      <c r="A25" s="275" t="s">
        <v>302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278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314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Briski-Vuljak</cp:lastModifiedBy>
  <cp:lastPrinted>2018-04-24T06:58:50Z</cp:lastPrinted>
  <dcterms:created xsi:type="dcterms:W3CDTF">2008-10-17T11:51:54Z</dcterms:created>
  <dcterms:modified xsi:type="dcterms:W3CDTF">2018-04-24T14:51:01Z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