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<sst xmlns="http://schemas.openxmlformats.org/spreadsheetml/2006/main" count="402" uniqueCount="352">
  <si>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</si>
  <si>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</si>
  <si>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</si>
  <si>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</si>
  <si>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</si>
  <si>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</si>
  <si>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</si>
  <si>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</si>
  <si>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</si>
  <si>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</si>
  <si>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</si>
  <si>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</si>
  <si>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</si>
  <si>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</si>
  <si>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</si>
  <si>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</si>
  <si>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</si>
  <si>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</si>
  <si>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</si>
  <si>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</si>
  <si>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</si>
  <si>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</si>
  <si>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</si>
  <si>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</si>
  <si>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</si>
  <si>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</si>
  <si>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</si>
  <si>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</si>
  <si>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</si>
  <si>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</si>
  <si>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</si>
  <si>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</si>
  <si>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</si>
  <si>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</si>
  <si>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</si>
  <si>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</si>
  <si>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</si>
  <si>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</si>
  <si>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</si>
  <si>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</si>
  <si>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</si>
  <si>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</si>
  <si>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</si>
  <si>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</si>
  <si>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</si>
  <si>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</si>
  <si>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</si>
  <si>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</si>
  <si>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</si>
  <si>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</si>
  <si>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</si>
  <si>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</si>
  <si>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</si>
  <si>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</si>
  <si>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</si>
  <si>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</si>
  <si>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</si>
  <si>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</si>
  <si>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</si>
  <si>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</si>
  <si>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</si>
  <si>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</si>
  <si>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</si>
  <si>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</si>
  <si>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</si>
  <si>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</si>
  <si>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</si>
  <si>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</si>
  <si>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</si>
  <si>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</si>
  <si>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</si>
  <si>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</si>
  <si>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</si>
  <si>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</si>
  <si>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</si>
  <si>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</si>
  <si>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</si>
  <si>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</si>
  <si>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</si>
  <si>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</si>
  <si>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</si>
  <si>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</si>
  <si>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</si>
  <si>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</si>
  <si>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</si>
  <si>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</si>
  <si>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</si>
  <si>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</si>
  <si>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</si>
  <si>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</si>
  <si>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</si>
  <si>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</si>
  <si>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</si>
  <si>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</si>
  <si>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</si>
  <si>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</si>
  <si>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</si>
  <si>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</si>
  <si>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</si>
  <si>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</si>
  <si>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</si>
  <si>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</si>
  <si>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</si>
  <si>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</si>
  <si>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</si>
  <si>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</si>
  <si>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</si>
  <si>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</si>
  <si>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</si>
  <si>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</si>
  <si>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</si>
  <si>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</si>
  <si>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</si>
  <si>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</si>
  <si>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</si>
  <si>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</si>
  <si>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</si>
  <si>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</si>
  <si>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</si>
  <si>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</si>
  <si>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</si>
  <si>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</si>
  <si>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</si>
  <si>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</si>
  <si>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</si>
  <si>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</si>
  <si>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</si>
  <si>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</si>
  <si>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</si>
  <si>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</si>
  <si>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</si>
  <si>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</si>
  <si>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</si>
  <si>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</si>
  <si>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</si>
  <si>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</si>
  <si>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</si>
  <si>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</si>
  <si>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</si>
  <si>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</si>
  <si>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</si>
  <si>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</si>
  <si>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</si>
  <si>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</si>
  <si>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</si>
  <si>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</si>
  <si>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</si>
  <si>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</si>
  <si>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</si>
  <si>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</si>
  <si>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</si>
  <si>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</si>
  <si>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</si>
  <si>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</si>
  <si>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</si>
  <si>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</si>
  <si>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</si>
  <si>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</si>
  <si>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</si>
  <si>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</si>
  <si>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</si>
  <si>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</si>
  <si>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</si>
  <si>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</si>
  <si>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</si>
  <si>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</si>
  <si>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</si>
  <si>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</si>
  <si>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</si>
  <si>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</si>
  <si>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</si>
  <si>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</si>
  <si>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</si>
  <si>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</si>
  <si>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</si>
  <si>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</si>
  <si>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</si>
  <si>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</si>
  <si>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</si>
  <si>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</si>
  <si>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</si>
  <si>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</si>
  <si>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</si>
  <si>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</si>
  <si>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</si>
  <si>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</si>
  <si>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</si>
  <si>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</si>
  <si>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</si>
  <si>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</si>
  <si>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</si>
  <si>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</si>
  <si>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</si>
  <si>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</si>
  <si>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</si>
  <si>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</si>
  <si>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</si>
  <si>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</si>
  <si>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</si>
  <si>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</si>
  <si>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</si>
  <si>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</si>
  <si>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</si>
  <si>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</si>
  <si>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</si>
  <si>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</si>
  <si>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</si>
  <si>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</si>
  <si>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</si>
  <si>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</si>
  <si>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</si>
  <si>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</si>
  <si>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</si>
  <si>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</si>
  <si>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</si>
  <si>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</si>
  <si>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</si>
  <si>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</si>
  <si>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</si>
  <si>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</si>
  <si>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</si>
  <si>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</si>
  <si>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</si>
  <si>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</si>
  <si>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</si>
  <si>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</si>
  <si>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</si>
  <si>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</si>
  <si>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</si>
  <si>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</si>
  <si>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</si>
  <si>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</si>
  <si>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</si>
  <si>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</si>
  <si>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</si>
  <si>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</si>
  <si>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</si>
  <si>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</si>
  <si>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</si>
  <si>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</si>
  <si>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</si>
  <si>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</si>
  <si>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</si>
  <si>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</si>
  <si>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</si>
  <si>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</si>
  <si>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</si>
  <si>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</si>
  <si>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</si>
  <si>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</si>
  <si>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</si>
  <si>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</si>
  <si>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</si>
  <si>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</si>
  <si>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</si>
  <si>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</si>
  <si>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</si>
  <si>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</si>
  <si>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</si>
  <si>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</si>
  <si>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</si>
  <si>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</si>
  <si>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</si>
  <si>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</si>
  <si>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</si>
  <si>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</si>
  <si>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</si>
  <si>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</si>
  <si>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</si>
  <si>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</si>
  <si>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</si>
  <si>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</si>
  <si>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</si>
  <si>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</si>
  <si>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</si>
  <si>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</si>
  <si>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</si>
  <si>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</si>
  <si>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</si>
  <si>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</si>
  <si>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</si>
  <si>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</si>
  <si>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</si>
  <si>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</si>
  <si>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</si>
  <si>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</si>
  <si>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</si>
  <si>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</si>
  <si>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</si>
  <si>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</si>
  <si>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</si>
  <si>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</si>
  <si>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</si>
  <si>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</si>
  <si>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</si>
  <si>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</si>
  <si>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</si>
  <si>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</si>
  <si>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</si>
  <si>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</si>
  <si>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</si>
  <si>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</si>
  <si>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</si>
  <si>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</si>
  <si>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</si>
  <si>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</si>
  <si>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</si>
  <si>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</si>
  <si>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</si>
  <si>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</si>
  <si>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</si>
  <si>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</si>
  <si>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</si>
  <si>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</si>
  <si>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</si>
  <si>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</si>
  <si>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</si>
  <si>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</si>
  <si>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</si>
  <si>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</si>
  <si>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</si>
  <si>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</si>
  <si>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</si>
  <si>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</si>
  <si>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</si>
  <si>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</si>
  <si>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</si>
  <si>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</si>
  <si>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</si>
  <si>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</si>
  <si>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</si>
  <si>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</si>
  <si>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JANAF  GRUPA</t>
  </si>
  <si>
    <t>DA</t>
  </si>
  <si>
    <t>JANAF-upravljanje projektima d.o.o.</t>
  </si>
  <si>
    <t>Zagreb</t>
  </si>
  <si>
    <t>2608987</t>
  </si>
  <si>
    <t>Terminal Brod doo Bosna i Hercegovina</t>
  </si>
  <si>
    <t>Brod</t>
  </si>
  <si>
    <t>Obveznik: JANAF GRUPA</t>
  </si>
  <si>
    <t>Obveznik:   JANAF  GRUPA</t>
  </si>
  <si>
    <t>Obveznik:   JANAF GRUPA</t>
  </si>
  <si>
    <t>01.01.2018.</t>
  </si>
  <si>
    <t>31.03.2018.</t>
  </si>
  <si>
    <t>stanje na dan  31.03.2018.</t>
  </si>
  <si>
    <t>u razdoblju  od  01.01.2018.  do  31.03.2018.</t>
  </si>
  <si>
    <t>u razdoblju od 1.1.2018. do  31.03.2018.</t>
  </si>
  <si>
    <t>1.1.2018.</t>
  </si>
  <si>
    <t xml:space="preserve">     2. Kamate, tečajne razlike, dividende, slični prihodi iz odnosa s nepovezanim poduzetnicima i drugim osobama</t>
  </si>
  <si>
    <t xml:space="preserve">     1. Kamate, tečajne razlike, dividende i slični prihodi iz odnosa s povezanim poduzetnicima </t>
  </si>
  <si>
    <t xml:space="preserve">    2. Kamate, tečajne razlike i drugi rashodi iz odnosa s nepovezanim poduzetnicima i drugim osobama</t>
  </si>
  <si>
    <t xml:space="preserve">     3. Dio prihoda od pridruženih poduzetnika i sudjelujućih interesa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</si>
</sst>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33" borderId="0" xfId="6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10" fillId="33" borderId="0" xfId="6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62" applyFont="1" applyFill="1" applyBorder="1" applyAlignment="1" applyProtection="1">
      <alignment horizontal="center" vertical="center"/>
      <protection hidden="1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2" applyFont="1" applyFill="1" applyBorder="1" applyAlignment="1" applyProtection="1">
      <alignment horizontal="center" vertical="center"/>
      <protection hidden="1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2" applyFont="1" applyFill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7">
      <selection activeCell="K28" sqref="K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244</v>
      </c>
      <c r="B1" s="146"/>
      <c r="C1" s="146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83" t="s">
        <v>245</v>
      </c>
      <c r="B2" s="184"/>
      <c r="C2" s="184"/>
      <c r="D2" s="185"/>
      <c r="E2" s="114" t="s">
        <v>342</v>
      </c>
      <c r="F2" s="12"/>
      <c r="G2" s="13" t="s">
        <v>246</v>
      </c>
      <c r="H2" s="114" t="s">
        <v>343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86" t="s">
        <v>313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36" t="s">
        <v>247</v>
      </c>
      <c r="B6" s="137"/>
      <c r="C6" s="151" t="s">
        <v>319</v>
      </c>
      <c r="D6" s="152"/>
      <c r="E6" s="29"/>
      <c r="F6" s="29"/>
      <c r="G6" s="29"/>
      <c r="H6" s="29"/>
      <c r="I6" s="87"/>
      <c r="J6" s="10"/>
      <c r="K6" s="10"/>
      <c r="L6" s="10"/>
    </row>
    <row r="7" spans="1:12" ht="12.75">
      <c r="A7" s="88"/>
      <c r="B7" s="22"/>
      <c r="C7" s="16"/>
      <c r="D7" s="16"/>
      <c r="E7" s="29"/>
      <c r="F7" s="29"/>
      <c r="G7" s="29"/>
      <c r="H7" s="29"/>
      <c r="I7" s="87"/>
      <c r="J7" s="10"/>
      <c r="K7" s="10"/>
      <c r="L7" s="10"/>
    </row>
    <row r="8" spans="1:12" ht="12.75">
      <c r="A8" s="189" t="s">
        <v>248</v>
      </c>
      <c r="B8" s="190"/>
      <c r="C8" s="151" t="s">
        <v>320</v>
      </c>
      <c r="D8" s="152"/>
      <c r="E8" s="29"/>
      <c r="F8" s="29"/>
      <c r="G8" s="29"/>
      <c r="H8" s="29"/>
      <c r="I8" s="89"/>
      <c r="J8" s="10"/>
      <c r="K8" s="10"/>
      <c r="L8" s="10"/>
    </row>
    <row r="9" spans="1:12" ht="12.75">
      <c r="A9" s="90"/>
      <c r="B9" s="48"/>
      <c r="C9" s="20"/>
      <c r="D9" s="26"/>
      <c r="E9" s="16"/>
      <c r="F9" s="16"/>
      <c r="G9" s="16"/>
      <c r="H9" s="16"/>
      <c r="I9" s="89"/>
      <c r="J9" s="10"/>
      <c r="K9" s="10"/>
      <c r="L9" s="10"/>
    </row>
    <row r="10" spans="1:12" ht="12.75">
      <c r="A10" s="131" t="s">
        <v>249</v>
      </c>
      <c r="B10" s="181"/>
      <c r="C10" s="151" t="s">
        <v>321</v>
      </c>
      <c r="D10" s="152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36" t="s">
        <v>250</v>
      </c>
      <c r="B12" s="137"/>
      <c r="C12" s="153" t="s">
        <v>332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36" t="s">
        <v>251</v>
      </c>
      <c r="B14" s="137"/>
      <c r="C14" s="179">
        <v>10000</v>
      </c>
      <c r="D14" s="180"/>
      <c r="E14" s="16"/>
      <c r="F14" s="153" t="s">
        <v>322</v>
      </c>
      <c r="G14" s="178"/>
      <c r="H14" s="178"/>
      <c r="I14" s="139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36" t="s">
        <v>252</v>
      </c>
      <c r="B16" s="137"/>
      <c r="C16" s="153" t="s">
        <v>323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36" t="s">
        <v>253</v>
      </c>
      <c r="B18" s="137"/>
      <c r="C18" s="174" t="s">
        <v>324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36" t="s">
        <v>254</v>
      </c>
      <c r="B20" s="137"/>
      <c r="C20" s="174" t="s">
        <v>325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36" t="s">
        <v>255</v>
      </c>
      <c r="B22" s="137"/>
      <c r="C22" s="115">
        <v>133</v>
      </c>
      <c r="D22" s="153"/>
      <c r="E22" s="164"/>
      <c r="F22" s="165"/>
      <c r="G22" s="136"/>
      <c r="H22" s="177"/>
      <c r="I22" s="91"/>
      <c r="J22" s="10"/>
      <c r="K22" s="10"/>
      <c r="L22" s="10"/>
    </row>
    <row r="23" spans="1:12" ht="12.75">
      <c r="A23" s="88"/>
      <c r="B23" s="22"/>
      <c r="C23" s="16"/>
      <c r="D23" s="24"/>
      <c r="E23" s="24"/>
      <c r="F23" s="24"/>
      <c r="G23" s="24"/>
      <c r="H23" s="16"/>
      <c r="I23" s="89"/>
      <c r="J23" s="10"/>
      <c r="K23" s="10"/>
      <c r="L23" s="10"/>
    </row>
    <row r="24" spans="1:12" ht="12.75">
      <c r="A24" s="136" t="s">
        <v>256</v>
      </c>
      <c r="B24" s="137"/>
      <c r="C24" s="115">
        <v>21</v>
      </c>
      <c r="D24" s="153"/>
      <c r="E24" s="164"/>
      <c r="F24" s="164"/>
      <c r="G24" s="165"/>
      <c r="H24" s="49" t="s">
        <v>257</v>
      </c>
      <c r="I24" s="116">
        <v>392</v>
      </c>
      <c r="J24" s="10"/>
      <c r="K24" s="10"/>
      <c r="L24" s="10"/>
    </row>
    <row r="25" spans="1:12" ht="12.75">
      <c r="A25" s="88"/>
      <c r="B25" s="22"/>
      <c r="C25" s="16"/>
      <c r="D25" s="24"/>
      <c r="E25" s="24"/>
      <c r="F25" s="24"/>
      <c r="G25" s="22"/>
      <c r="H25" s="22" t="s">
        <v>314</v>
      </c>
      <c r="I25" s="92"/>
      <c r="J25" s="10"/>
      <c r="K25" s="10"/>
      <c r="L25" s="10"/>
    </row>
    <row r="26" spans="1:12" ht="12.75">
      <c r="A26" s="136" t="s">
        <v>258</v>
      </c>
      <c r="B26" s="137"/>
      <c r="C26" s="117" t="s">
        <v>333</v>
      </c>
      <c r="D26" s="25"/>
      <c r="E26" s="33"/>
      <c r="F26" s="24"/>
      <c r="G26" s="166" t="s">
        <v>259</v>
      </c>
      <c r="H26" s="137"/>
      <c r="I26" s="118" t="s">
        <v>326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67" t="s">
        <v>260</v>
      </c>
      <c r="B28" s="168"/>
      <c r="C28" s="169"/>
      <c r="D28" s="169"/>
      <c r="E28" s="170" t="s">
        <v>261</v>
      </c>
      <c r="F28" s="171"/>
      <c r="G28" s="171"/>
      <c r="H28" s="172" t="s">
        <v>262</v>
      </c>
      <c r="I28" s="173"/>
      <c r="J28" s="10"/>
      <c r="K28" s="10"/>
      <c r="L28" s="10"/>
    </row>
    <row r="29" spans="1:12" ht="12.75">
      <c r="A29" s="94"/>
      <c r="B29" s="33"/>
      <c r="C29" s="33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61" t="s">
        <v>334</v>
      </c>
      <c r="B30" s="154"/>
      <c r="C30" s="154"/>
      <c r="D30" s="155"/>
      <c r="E30" s="161" t="s">
        <v>335</v>
      </c>
      <c r="F30" s="154"/>
      <c r="G30" s="154"/>
      <c r="H30" s="151" t="s">
        <v>336</v>
      </c>
      <c r="I30" s="152"/>
      <c r="J30" s="10"/>
      <c r="K30" s="10"/>
      <c r="L30" s="10"/>
    </row>
    <row r="31" spans="1:12" ht="12.75">
      <c r="A31" s="88"/>
      <c r="B31" s="22"/>
      <c r="C31" s="21"/>
      <c r="D31" s="162"/>
      <c r="E31" s="162"/>
      <c r="F31" s="162"/>
      <c r="G31" s="163"/>
      <c r="H31" s="16"/>
      <c r="I31" s="95"/>
      <c r="J31" s="10"/>
      <c r="K31" s="10"/>
      <c r="L31" s="10"/>
    </row>
    <row r="32" spans="1:12" ht="12.75">
      <c r="A32" s="161" t="s">
        <v>337</v>
      </c>
      <c r="B32" s="154"/>
      <c r="C32" s="154"/>
      <c r="D32" s="155"/>
      <c r="E32" s="161" t="s">
        <v>338</v>
      </c>
      <c r="F32" s="154"/>
      <c r="G32" s="154"/>
      <c r="H32" s="151"/>
      <c r="I32" s="152"/>
      <c r="J32" s="10"/>
      <c r="K32" s="10"/>
      <c r="L32" s="10"/>
    </row>
    <row r="33" spans="1:12" ht="12.75">
      <c r="A33" s="88"/>
      <c r="B33" s="22"/>
      <c r="C33" s="21"/>
      <c r="D33" s="28"/>
      <c r="E33" s="28"/>
      <c r="F33" s="28"/>
      <c r="G33" s="29"/>
      <c r="H33" s="16"/>
      <c r="I33" s="96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88"/>
      <c r="B35" s="22"/>
      <c r="C35" s="21"/>
      <c r="D35" s="28"/>
      <c r="E35" s="28"/>
      <c r="F35" s="28"/>
      <c r="G35" s="29"/>
      <c r="H35" s="16"/>
      <c r="I35" s="96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97"/>
      <c r="B37" s="30"/>
      <c r="C37" s="156"/>
      <c r="D37" s="157"/>
      <c r="E37" s="16"/>
      <c r="F37" s="156"/>
      <c r="G37" s="157"/>
      <c r="H37" s="16"/>
      <c r="I37" s="89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97"/>
      <c r="B39" s="30"/>
      <c r="C39" s="31"/>
      <c r="D39" s="32"/>
      <c r="E39" s="16"/>
      <c r="F39" s="31"/>
      <c r="G39" s="32"/>
      <c r="H39" s="16"/>
      <c r="I39" s="89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98"/>
      <c r="J41" s="10"/>
      <c r="K41" s="10"/>
      <c r="L41" s="10"/>
    </row>
    <row r="42" spans="1:12" ht="12.75">
      <c r="A42" s="97"/>
      <c r="B42" s="30"/>
      <c r="C42" s="31"/>
      <c r="D42" s="32"/>
      <c r="E42" s="16"/>
      <c r="F42" s="31"/>
      <c r="G42" s="32"/>
      <c r="H42" s="16"/>
      <c r="I42" s="89"/>
      <c r="J42" s="10"/>
      <c r="K42" s="10"/>
      <c r="L42" s="10"/>
    </row>
    <row r="43" spans="1:12" ht="12.75">
      <c r="A43" s="99"/>
      <c r="B43" s="34"/>
      <c r="C43" s="34"/>
      <c r="D43" s="20"/>
      <c r="E43" s="20"/>
      <c r="F43" s="34"/>
      <c r="G43" s="20"/>
      <c r="H43" s="20"/>
      <c r="I43" s="100"/>
      <c r="J43" s="10"/>
      <c r="K43" s="10"/>
      <c r="L43" s="10"/>
    </row>
    <row r="44" spans="1:12" ht="12.75">
      <c r="A44" s="131" t="s">
        <v>263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97"/>
      <c r="B45" s="30"/>
      <c r="C45" s="156"/>
      <c r="D45" s="157"/>
      <c r="E45" s="16"/>
      <c r="F45" s="156"/>
      <c r="G45" s="158"/>
      <c r="H45" s="35"/>
      <c r="I45" s="101"/>
      <c r="J45" s="10"/>
      <c r="K45" s="10"/>
      <c r="L45" s="10"/>
    </row>
    <row r="46" spans="1:12" ht="12.75">
      <c r="A46" s="131" t="s">
        <v>264</v>
      </c>
      <c r="B46" s="132"/>
      <c r="C46" s="153" t="s">
        <v>327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88"/>
      <c r="B47" s="22"/>
      <c r="C47" s="21" t="s">
        <v>265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31" t="s">
        <v>266</v>
      </c>
      <c r="B48" s="132"/>
      <c r="C48" s="138" t="s">
        <v>328</v>
      </c>
      <c r="D48" s="134"/>
      <c r="E48" s="135"/>
      <c r="F48" s="16"/>
      <c r="G48" s="49" t="s">
        <v>267</v>
      </c>
      <c r="H48" s="138" t="s">
        <v>329</v>
      </c>
      <c r="I48" s="135"/>
      <c r="J48" s="10"/>
      <c r="K48" s="10"/>
      <c r="L48" s="10"/>
    </row>
    <row r="49" spans="1:12" ht="12.75">
      <c r="A49" s="88"/>
      <c r="B49" s="22"/>
      <c r="C49" s="21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31" t="s">
        <v>253</v>
      </c>
      <c r="B50" s="132"/>
      <c r="C50" s="133" t="s">
        <v>330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88"/>
      <c r="B51" s="22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36" t="s">
        <v>268</v>
      </c>
      <c r="B52" s="137"/>
      <c r="C52" s="138" t="s">
        <v>331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2"/>
      <c r="B53" s="20"/>
      <c r="C53" s="147" t="s">
        <v>269</v>
      </c>
      <c r="D53" s="147"/>
      <c r="E53" s="147"/>
      <c r="F53" s="147"/>
      <c r="G53" s="147"/>
      <c r="H53" s="147"/>
      <c r="I53" s="103"/>
      <c r="J53" s="10"/>
      <c r="K53" s="10"/>
      <c r="L53" s="10"/>
    </row>
    <row r="54" spans="1:12" ht="12.75">
      <c r="A54" s="102"/>
      <c r="B54" s="20"/>
      <c r="C54" s="36"/>
      <c r="D54" s="36"/>
      <c r="E54" s="36"/>
      <c r="F54" s="36"/>
      <c r="G54" s="36"/>
      <c r="H54" s="36"/>
      <c r="I54" s="103"/>
      <c r="J54" s="10"/>
      <c r="K54" s="10"/>
      <c r="L54" s="10"/>
    </row>
    <row r="55" spans="1:12" ht="12.75">
      <c r="A55" s="102"/>
      <c r="B55" s="140" t="s">
        <v>270</v>
      </c>
      <c r="C55" s="141"/>
      <c r="D55" s="141"/>
      <c r="E55" s="141"/>
      <c r="F55" s="47"/>
      <c r="G55" s="47"/>
      <c r="H55" s="47"/>
      <c r="I55" s="104"/>
      <c r="J55" s="10"/>
      <c r="K55" s="10"/>
      <c r="L55" s="10"/>
    </row>
    <row r="56" spans="1:12" ht="12.75">
      <c r="A56" s="102"/>
      <c r="B56" s="142" t="s">
        <v>302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2"/>
      <c r="B57" s="142" t="s">
        <v>303</v>
      </c>
      <c r="C57" s="143"/>
      <c r="D57" s="143"/>
      <c r="E57" s="143"/>
      <c r="F57" s="143"/>
      <c r="G57" s="143"/>
      <c r="H57" s="143"/>
      <c r="I57" s="104"/>
      <c r="J57" s="10"/>
      <c r="K57" s="10"/>
      <c r="L57" s="10"/>
    </row>
    <row r="58" spans="1:12" ht="12.75">
      <c r="A58" s="102"/>
      <c r="B58" s="142" t="s">
        <v>304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2"/>
      <c r="B59" s="142" t="s">
        <v>305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10"/>
      <c r="K60" s="10"/>
      <c r="L60" s="10"/>
    </row>
    <row r="61" spans="1:12" ht="13.5" thickBot="1">
      <c r="A61" s="108" t="s">
        <v>271</v>
      </c>
      <c r="B61" s="16"/>
      <c r="C61" s="16"/>
      <c r="D61" s="16"/>
      <c r="E61" s="16"/>
      <c r="F61" s="16"/>
      <c r="G61" s="37"/>
      <c r="H61" s="38"/>
      <c r="I61" s="109"/>
      <c r="J61" s="10"/>
      <c r="K61" s="10"/>
      <c r="L61" s="10"/>
    </row>
    <row r="62" spans="1:12" ht="12.75">
      <c r="A62" s="84"/>
      <c r="B62" s="16"/>
      <c r="C62" s="16"/>
      <c r="D62" s="16"/>
      <c r="E62" s="20" t="s">
        <v>272</v>
      </c>
      <c r="F62" s="33"/>
      <c r="G62" s="148" t="s">
        <v>273</v>
      </c>
      <c r="H62" s="149"/>
      <c r="I62" s="150"/>
      <c r="J62" s="10"/>
      <c r="K62" s="10"/>
      <c r="L62" s="10"/>
    </row>
    <row r="63" spans="1:12" ht="12.75">
      <c r="A63" s="110"/>
      <c r="B63" s="111"/>
      <c r="C63" s="112"/>
      <c r="D63" s="112"/>
      <c r="E63" s="112"/>
      <c r="F63" s="112"/>
      <c r="G63" s="129"/>
      <c r="H63" s="130"/>
      <c r="I63" s="113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SheetLayoutView="110" zoomScalePageLayoutView="0" workbookViewId="0" topLeftCell="A76">
      <selection activeCell="A68" sqref="A68:K120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201" t="s">
        <v>151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341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5" t="s">
        <v>274</v>
      </c>
      <c r="J4" s="56" t="s">
        <v>315</v>
      </c>
      <c r="K4" s="57" t="s">
        <v>316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4">
        <v>2</v>
      </c>
      <c r="J5" s="53">
        <v>3</v>
      </c>
      <c r="K5" s="53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123">
        <f>J9+J16+J26+J35+J39</f>
        <v>3349494263</v>
      </c>
      <c r="K8" s="123">
        <f>K9+K16+K26+K35+K39</f>
        <v>3466775437</v>
      </c>
    </row>
    <row r="9" spans="1:11" ht="12.75">
      <c r="A9" s="209" t="s">
        <v>202</v>
      </c>
      <c r="B9" s="210"/>
      <c r="C9" s="210"/>
      <c r="D9" s="210"/>
      <c r="E9" s="210"/>
      <c r="F9" s="210"/>
      <c r="G9" s="210"/>
      <c r="H9" s="211"/>
      <c r="I9" s="1">
        <v>3</v>
      </c>
      <c r="J9" s="51">
        <f>SUM(J10:J15)</f>
        <v>126474099</v>
      </c>
      <c r="K9" s="51">
        <f>SUM(K10:K15)</f>
        <v>125372365</v>
      </c>
    </row>
    <row r="10" spans="1:11" ht="12.75">
      <c r="A10" s="209" t="s">
        <v>111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114724709</v>
      </c>
      <c r="K11" s="7">
        <v>112723159</v>
      </c>
    </row>
    <row r="12" spans="1:11" ht="12.75">
      <c r="A12" s="209" t="s">
        <v>112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205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206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11749390</v>
      </c>
      <c r="K14" s="7">
        <v>12649206</v>
      </c>
    </row>
    <row r="15" spans="1:11" ht="12.75">
      <c r="A15" s="209" t="s">
        <v>207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203</v>
      </c>
      <c r="B16" s="210"/>
      <c r="C16" s="210"/>
      <c r="D16" s="210"/>
      <c r="E16" s="210"/>
      <c r="F16" s="210"/>
      <c r="G16" s="210"/>
      <c r="H16" s="211"/>
      <c r="I16" s="1">
        <v>10</v>
      </c>
      <c r="J16" s="51">
        <f>SUM(J17:J25)</f>
        <v>3222253139</v>
      </c>
      <c r="K16" s="51">
        <f>SUM(K17:K25)</f>
        <v>3340641394</v>
      </c>
    </row>
    <row r="17" spans="1:11" ht="12.75">
      <c r="A17" s="209" t="s">
        <v>208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384953189</v>
      </c>
      <c r="K17" s="7">
        <v>384953189</v>
      </c>
    </row>
    <row r="18" spans="1:11" ht="12.75">
      <c r="A18" s="209" t="s">
        <v>243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1401575843</v>
      </c>
      <c r="K18" s="7">
        <v>1379137711</v>
      </c>
    </row>
    <row r="19" spans="1:11" ht="12.75">
      <c r="A19" s="209" t="s">
        <v>209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530686279</v>
      </c>
      <c r="K19" s="7">
        <v>526382637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23787607</v>
      </c>
      <c r="K20" s="7">
        <v>24400946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71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12629571</v>
      </c>
      <c r="K22" s="7">
        <v>12253444</v>
      </c>
    </row>
    <row r="23" spans="1:11" ht="12.75">
      <c r="A23" s="209" t="s">
        <v>72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631755395</v>
      </c>
      <c r="K23" s="7">
        <v>776648212</v>
      </c>
    </row>
    <row r="24" spans="1:11" ht="12.75">
      <c r="A24" s="209" t="s">
        <v>73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236865255</v>
      </c>
      <c r="K24" s="7">
        <v>236865255</v>
      </c>
    </row>
    <row r="25" spans="1:11" ht="12.75">
      <c r="A25" s="209" t="s">
        <v>74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187</v>
      </c>
      <c r="B26" s="210"/>
      <c r="C26" s="210"/>
      <c r="D26" s="210"/>
      <c r="E26" s="210"/>
      <c r="F26" s="210"/>
      <c r="G26" s="210"/>
      <c r="H26" s="211"/>
      <c r="I26" s="1">
        <v>20</v>
      </c>
      <c r="J26" s="51">
        <f>SUM(J27:J34)</f>
        <v>0</v>
      </c>
      <c r="K26" s="51">
        <f>SUM(K27:K34)</f>
        <v>0</v>
      </c>
    </row>
    <row r="27" spans="1:11" ht="12.75">
      <c r="A27" s="209" t="s">
        <v>75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76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77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82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83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84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78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180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181</v>
      </c>
      <c r="B35" s="210"/>
      <c r="C35" s="210"/>
      <c r="D35" s="210"/>
      <c r="E35" s="210"/>
      <c r="F35" s="210"/>
      <c r="G35" s="210"/>
      <c r="H35" s="211"/>
      <c r="I35" s="1">
        <v>29</v>
      </c>
      <c r="J35" s="51">
        <f>SUM(J36:J38)</f>
        <v>44052</v>
      </c>
      <c r="K35" s="51">
        <f>SUM(K36:K38)</f>
        <v>38705</v>
      </c>
    </row>
    <row r="36" spans="1:11" ht="12.75">
      <c r="A36" s="209" t="s">
        <v>79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80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44052</v>
      </c>
      <c r="K37" s="7">
        <v>38705</v>
      </c>
    </row>
    <row r="38" spans="1:11" ht="12.75">
      <c r="A38" s="209" t="s">
        <v>81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182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722973</v>
      </c>
      <c r="K39" s="7">
        <v>722973</v>
      </c>
    </row>
    <row r="40" spans="1:11" ht="12.75">
      <c r="A40" s="198" t="s">
        <v>236</v>
      </c>
      <c r="B40" s="199"/>
      <c r="C40" s="199"/>
      <c r="D40" s="199"/>
      <c r="E40" s="199"/>
      <c r="F40" s="199"/>
      <c r="G40" s="199"/>
      <c r="H40" s="200"/>
      <c r="I40" s="1">
        <v>34</v>
      </c>
      <c r="J40" s="123">
        <f>J41+J49+J56+J64</f>
        <v>755502456</v>
      </c>
      <c r="K40" s="123">
        <f>K41+K49+K56+K64</f>
        <v>709234080</v>
      </c>
    </row>
    <row r="41" spans="1:11" ht="12.75">
      <c r="A41" s="209" t="s">
        <v>99</v>
      </c>
      <c r="B41" s="210"/>
      <c r="C41" s="210"/>
      <c r="D41" s="210"/>
      <c r="E41" s="210"/>
      <c r="F41" s="210"/>
      <c r="G41" s="210"/>
      <c r="H41" s="211"/>
      <c r="I41" s="1">
        <v>35</v>
      </c>
      <c r="J41" s="51">
        <f>SUM(J42:J48)</f>
        <v>17808158</v>
      </c>
      <c r="K41" s="51">
        <f>SUM(K42:K48)</f>
        <v>21733492</v>
      </c>
    </row>
    <row r="42" spans="1:11" ht="12.75">
      <c r="A42" s="209" t="s">
        <v>116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17808158</v>
      </c>
      <c r="K42" s="7">
        <v>21733492</v>
      </c>
    </row>
    <row r="43" spans="1:11" ht="12.75">
      <c r="A43" s="209" t="s">
        <v>117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85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86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87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88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89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100</v>
      </c>
      <c r="B49" s="210"/>
      <c r="C49" s="210"/>
      <c r="D49" s="210"/>
      <c r="E49" s="210"/>
      <c r="F49" s="210"/>
      <c r="G49" s="210"/>
      <c r="H49" s="211"/>
      <c r="I49" s="1">
        <v>43</v>
      </c>
      <c r="J49" s="51">
        <f>SUM(J50:J55)</f>
        <v>63653579</v>
      </c>
      <c r="K49" s="51">
        <f>SUM(K50:K55)</f>
        <v>77053467</v>
      </c>
    </row>
    <row r="50" spans="1:11" ht="12.75">
      <c r="A50" s="209" t="s">
        <v>197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198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61064701</v>
      </c>
      <c r="K51" s="7">
        <v>72944794</v>
      </c>
    </row>
    <row r="52" spans="1:11" ht="12.75">
      <c r="A52" s="209" t="s">
        <v>199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200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14595</v>
      </c>
      <c r="K53" s="7">
        <v>10738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272434</v>
      </c>
      <c r="K54" s="7">
        <v>266220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2301849</v>
      </c>
      <c r="K55" s="7">
        <v>3831715</v>
      </c>
    </row>
    <row r="56" spans="1:11" ht="12.75">
      <c r="A56" s="209" t="s">
        <v>101</v>
      </c>
      <c r="B56" s="210"/>
      <c r="C56" s="210"/>
      <c r="D56" s="210"/>
      <c r="E56" s="210"/>
      <c r="F56" s="210"/>
      <c r="G56" s="210"/>
      <c r="H56" s="211"/>
      <c r="I56" s="1">
        <v>50</v>
      </c>
      <c r="J56" s="51">
        <f>SUM(J57:J63)</f>
        <v>100001625</v>
      </c>
      <c r="K56" s="51">
        <f>SUM(K57:K63)</f>
        <v>143472515</v>
      </c>
    </row>
    <row r="57" spans="1:11" ht="12.75">
      <c r="A57" s="209" t="s">
        <v>75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76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238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82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83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84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100001625</v>
      </c>
      <c r="K62" s="7">
        <v>143472515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204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574039094</v>
      </c>
      <c r="K64" s="7">
        <v>466974606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122">
        <v>1943316</v>
      </c>
      <c r="K65" s="122">
        <v>31878786</v>
      </c>
    </row>
    <row r="66" spans="1:11" ht="12.75">
      <c r="A66" s="198" t="s">
        <v>237</v>
      </c>
      <c r="B66" s="199"/>
      <c r="C66" s="199"/>
      <c r="D66" s="199"/>
      <c r="E66" s="199"/>
      <c r="F66" s="199"/>
      <c r="G66" s="199"/>
      <c r="H66" s="200"/>
      <c r="I66" s="1">
        <v>60</v>
      </c>
      <c r="J66" s="123">
        <f>J7+J8+J40+J65</f>
        <v>4106940035</v>
      </c>
      <c r="K66" s="123">
        <f>K7+K8+K40+K65</f>
        <v>4207888303</v>
      </c>
    </row>
    <row r="67" spans="1:11" ht="12.75">
      <c r="A67" s="212" t="s">
        <v>90</v>
      </c>
      <c r="B67" s="213"/>
      <c r="C67" s="213"/>
      <c r="D67" s="213"/>
      <c r="E67" s="213"/>
      <c r="F67" s="213"/>
      <c r="G67" s="213"/>
      <c r="H67" s="214"/>
      <c r="I67" s="4">
        <v>61</v>
      </c>
      <c r="J67" s="124">
        <v>3441782209</v>
      </c>
      <c r="K67" s="124">
        <v>3398418605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188</v>
      </c>
      <c r="B69" s="196"/>
      <c r="C69" s="196"/>
      <c r="D69" s="196"/>
      <c r="E69" s="196"/>
      <c r="F69" s="196"/>
      <c r="G69" s="196"/>
      <c r="H69" s="197"/>
      <c r="I69" s="3">
        <v>62</v>
      </c>
      <c r="J69" s="125">
        <f>J70+J71+J72+J78+J79+J82+J85</f>
        <v>3874169884</v>
      </c>
      <c r="K69" s="125">
        <f>K70+K71+K72+K78+K79+K82+K85</f>
        <v>3943679812</v>
      </c>
    </row>
    <row r="70" spans="1:11" ht="12.75">
      <c r="A70" s="209" t="s">
        <v>139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2952437940</v>
      </c>
      <c r="K70" s="7">
        <v>2952437940</v>
      </c>
    </row>
    <row r="71" spans="1:11" ht="12.75">
      <c r="A71" s="209" t="s">
        <v>140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53585</v>
      </c>
      <c r="K71" s="7">
        <v>53585</v>
      </c>
    </row>
    <row r="72" spans="1:11" ht="12.75">
      <c r="A72" s="209" t="s">
        <v>141</v>
      </c>
      <c r="B72" s="210"/>
      <c r="C72" s="210"/>
      <c r="D72" s="210"/>
      <c r="E72" s="210"/>
      <c r="F72" s="210"/>
      <c r="G72" s="210"/>
      <c r="H72" s="211"/>
      <c r="I72" s="1">
        <v>65</v>
      </c>
      <c r="J72" s="51">
        <f>J73+J74-J75+J76+J77</f>
        <v>304639298</v>
      </c>
      <c r="K72" s="51">
        <f>K73+K74-K75+K76+K77</f>
        <v>304636390</v>
      </c>
    </row>
    <row r="73" spans="1:11" ht="12.75">
      <c r="A73" s="209" t="s">
        <v>142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67479591</v>
      </c>
      <c r="K73" s="7">
        <v>67479591</v>
      </c>
    </row>
    <row r="74" spans="1:11" ht="12.75">
      <c r="A74" s="209" t="s">
        <v>143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132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133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134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237159707</v>
      </c>
      <c r="K77" s="7">
        <v>237156799</v>
      </c>
    </row>
    <row r="78" spans="1:11" ht="12.75">
      <c r="A78" s="209" t="s">
        <v>135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234</v>
      </c>
      <c r="B79" s="210"/>
      <c r="C79" s="210"/>
      <c r="D79" s="210"/>
      <c r="E79" s="210"/>
      <c r="F79" s="210"/>
      <c r="G79" s="210"/>
      <c r="H79" s="211"/>
      <c r="I79" s="1">
        <v>72</v>
      </c>
      <c r="J79" s="51">
        <f>J80-J81</f>
        <v>325767324</v>
      </c>
      <c r="K79" s="51">
        <f>K80-K81</f>
        <v>617029742</v>
      </c>
    </row>
    <row r="80" spans="1:11" ht="12.75">
      <c r="A80" s="218" t="s">
        <v>166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325767324</v>
      </c>
      <c r="K80" s="7">
        <v>617029742</v>
      </c>
    </row>
    <row r="81" spans="1:11" ht="12.75">
      <c r="A81" s="218" t="s">
        <v>167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235</v>
      </c>
      <c r="B82" s="210"/>
      <c r="C82" s="210"/>
      <c r="D82" s="210"/>
      <c r="E82" s="210"/>
      <c r="F82" s="210"/>
      <c r="G82" s="210"/>
      <c r="H82" s="211"/>
      <c r="I82" s="1">
        <v>75</v>
      </c>
      <c r="J82" s="51">
        <f>J83-J84</f>
        <v>291271737</v>
      </c>
      <c r="K82" s="51">
        <f>K83-K84</f>
        <v>69522155</v>
      </c>
    </row>
    <row r="83" spans="1:11" ht="12.75">
      <c r="A83" s="218" t="s">
        <v>168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291271737</v>
      </c>
      <c r="K83" s="7">
        <v>69522155</v>
      </c>
    </row>
    <row r="84" spans="1:11" ht="12.75">
      <c r="A84" s="218" t="s">
        <v>169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170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123">
        <f>SUM(J87:J89)</f>
        <v>27806754</v>
      </c>
      <c r="K86" s="123">
        <f>SUM(K87:K89)</f>
        <v>27806754</v>
      </c>
    </row>
    <row r="87" spans="1:11" ht="12.75">
      <c r="A87" s="209" t="s">
        <v>128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8897360</v>
      </c>
      <c r="K87" s="7">
        <v>8897360</v>
      </c>
    </row>
    <row r="88" spans="1:11" ht="12.75">
      <c r="A88" s="209" t="s">
        <v>129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130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18909394</v>
      </c>
      <c r="K89" s="7">
        <v>18909394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123">
        <f>SUM(J91:J99)</f>
        <v>80098150</v>
      </c>
      <c r="K90" s="123">
        <f>SUM(K91:K99)</f>
        <v>77029749</v>
      </c>
    </row>
    <row r="91" spans="1:11" ht="12.75">
      <c r="A91" s="209" t="s">
        <v>131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239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240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241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242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93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91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80098150</v>
      </c>
      <c r="K98" s="7">
        <v>77029749</v>
      </c>
    </row>
    <row r="99" spans="1:11" ht="12.75">
      <c r="A99" s="209" t="s">
        <v>92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23">
        <f>SUM(J101:J112)</f>
        <v>120731686</v>
      </c>
      <c r="K100" s="123">
        <f>SUM(K101:K112)</f>
        <v>156310929</v>
      </c>
    </row>
    <row r="101" spans="1:11" ht="12.75">
      <c r="A101" s="209" t="s">
        <v>131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239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/>
      <c r="K103" s="7"/>
    </row>
    <row r="104" spans="1:11" ht="12.75">
      <c r="A104" s="209" t="s">
        <v>240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500</v>
      </c>
      <c r="K104" s="7">
        <v>7500</v>
      </c>
    </row>
    <row r="105" spans="1:11" ht="12.75">
      <c r="A105" s="209" t="s">
        <v>241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100335015</v>
      </c>
      <c r="K105" s="7">
        <v>134054228</v>
      </c>
    </row>
    <row r="106" spans="1:11" ht="12.75">
      <c r="A106" s="209" t="s">
        <v>242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93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94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3937205</v>
      </c>
      <c r="K108" s="7">
        <v>3979362</v>
      </c>
    </row>
    <row r="109" spans="1:11" ht="12.75">
      <c r="A109" s="209" t="s">
        <v>95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15631571</v>
      </c>
      <c r="K109" s="7">
        <v>17495764</v>
      </c>
    </row>
    <row r="110" spans="1:11" ht="12.75">
      <c r="A110" s="209" t="s">
        <v>98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20095</v>
      </c>
      <c r="K110" s="7">
        <v>17712</v>
      </c>
    </row>
    <row r="111" spans="1:11" ht="12.75">
      <c r="A111" s="209" t="s">
        <v>96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97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807300</v>
      </c>
      <c r="K112" s="7">
        <v>756363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122">
        <v>4133561</v>
      </c>
      <c r="K113" s="122">
        <v>3061059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23">
        <f>J69+J86+J90+J100+J113</f>
        <v>4106940035</v>
      </c>
      <c r="K114" s="123">
        <f>K69+K86+K90+K100+K113</f>
        <v>4207888303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124">
        <v>3441782209</v>
      </c>
      <c r="K115" s="124">
        <v>3398418605</v>
      </c>
    </row>
    <row r="116" spans="1:11" ht="12.75">
      <c r="A116" s="215" t="s">
        <v>306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183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3874169884</v>
      </c>
      <c r="K118" s="7">
        <v>3943679811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307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9">
      <selection activeCell="M54" sqref="M54"/>
    </sheetView>
  </sheetViews>
  <sheetFormatPr defaultColWidth="9.140625" defaultRowHeight="12.75"/>
  <cols>
    <col min="1" max="9" width="9.140625" style="50" customWidth="1"/>
    <col min="10" max="13" width="11.140625" style="50" customWidth="1"/>
    <col min="14" max="16384" width="9.140625" style="50" customWidth="1"/>
  </cols>
  <sheetData>
    <row r="1" spans="1:13" ht="12.75" customHeight="1">
      <c r="A1" s="246" t="s">
        <v>152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345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5" t="s">
        <v>275</v>
      </c>
      <c r="J4" s="238" t="s">
        <v>315</v>
      </c>
      <c r="K4" s="238"/>
      <c r="L4" s="238" t="s">
        <v>316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5"/>
      <c r="J5" s="57" t="s">
        <v>310</v>
      </c>
      <c r="K5" s="57" t="s">
        <v>311</v>
      </c>
      <c r="L5" s="57" t="s">
        <v>310</v>
      </c>
      <c r="M5" s="57" t="s">
        <v>311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125">
        <f>SUM(J8:J9)</f>
        <v>180654763</v>
      </c>
      <c r="K7" s="125">
        <f>SUM(K8:K9)</f>
        <v>180654763</v>
      </c>
      <c r="L7" s="125">
        <f>SUM(L8:L9)</f>
        <v>171032983</v>
      </c>
      <c r="M7" s="125">
        <f>SUM(M8:M9)</f>
        <v>171032983</v>
      </c>
    </row>
    <row r="8" spans="1:13" ht="12.75">
      <c r="A8" s="198" t="s">
        <v>150</v>
      </c>
      <c r="B8" s="199"/>
      <c r="C8" s="199"/>
      <c r="D8" s="199"/>
      <c r="E8" s="199"/>
      <c r="F8" s="199"/>
      <c r="G8" s="199"/>
      <c r="H8" s="200"/>
      <c r="I8" s="1">
        <v>112</v>
      </c>
      <c r="J8" s="122">
        <v>180154924</v>
      </c>
      <c r="K8" s="122">
        <v>180154924</v>
      </c>
      <c r="L8" s="122">
        <v>164913208</v>
      </c>
      <c r="M8" s="122">
        <v>164913208</v>
      </c>
    </row>
    <row r="9" spans="1:13" ht="12.75">
      <c r="A9" s="198" t="s">
        <v>102</v>
      </c>
      <c r="B9" s="199"/>
      <c r="C9" s="199"/>
      <c r="D9" s="199"/>
      <c r="E9" s="199"/>
      <c r="F9" s="199"/>
      <c r="G9" s="199"/>
      <c r="H9" s="200"/>
      <c r="I9" s="1">
        <v>113</v>
      </c>
      <c r="J9" s="122">
        <v>499839</v>
      </c>
      <c r="K9" s="122">
        <v>499839</v>
      </c>
      <c r="L9" s="122">
        <v>6119775</v>
      </c>
      <c r="M9" s="122">
        <v>6119775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23">
        <f>J11+J12+J16+J20+J21+J22+J25+J26</f>
        <v>95884303</v>
      </c>
      <c r="K10" s="123">
        <f>K11+K12+K16+K20+K21+K22+K25+K26</f>
        <v>95884303</v>
      </c>
      <c r="L10" s="123">
        <f>L11+L12+L16+L20+L21+L22+L25+L26</f>
        <v>87423049</v>
      </c>
      <c r="M10" s="123">
        <f>M11+M12+M16+M20+M21+M22+M25+M26</f>
        <v>87423049</v>
      </c>
    </row>
    <row r="11" spans="1:13" ht="12.75">
      <c r="A11" s="198" t="s">
        <v>103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23">
        <f>SUM(J13:J15)</f>
        <v>21524885</v>
      </c>
      <c r="K12" s="123">
        <f>SUM(K13:K15)</f>
        <v>21524885</v>
      </c>
      <c r="L12" s="123">
        <f>SUM(L13:L15)</f>
        <v>22779174</v>
      </c>
      <c r="M12" s="123">
        <f>SUM(M13:M15)</f>
        <v>22779174</v>
      </c>
    </row>
    <row r="13" spans="1:13" ht="12.75">
      <c r="A13" s="209" t="s">
        <v>144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7848535</v>
      </c>
      <c r="K13" s="7">
        <v>7848535</v>
      </c>
      <c r="L13" s="7">
        <v>8169168</v>
      </c>
      <c r="M13" s="7">
        <v>8169168</v>
      </c>
    </row>
    <row r="14" spans="1:13" ht="12.75">
      <c r="A14" s="209" t="s">
        <v>145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13676350</v>
      </c>
      <c r="K15" s="7">
        <v>13676350</v>
      </c>
      <c r="L15" s="7">
        <v>14610006</v>
      </c>
      <c r="M15" s="7">
        <v>14610006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23">
        <f>SUM(J17:J19)</f>
        <v>18585859</v>
      </c>
      <c r="K16" s="123">
        <f>SUM(K17:K19)</f>
        <v>18585859</v>
      </c>
      <c r="L16" s="123">
        <f>SUM(L17:L19)</f>
        <v>18994083</v>
      </c>
      <c r="M16" s="123">
        <f>SUM(M17:M19)</f>
        <v>18994083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10810181</v>
      </c>
      <c r="K17" s="7">
        <v>10810181</v>
      </c>
      <c r="L17" s="7">
        <v>11002769</v>
      </c>
      <c r="M17" s="7">
        <v>11002769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5037911</v>
      </c>
      <c r="K18" s="7">
        <v>5037911</v>
      </c>
      <c r="L18" s="7">
        <v>5173931</v>
      </c>
      <c r="M18" s="7">
        <v>5173931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2737767</v>
      </c>
      <c r="K19" s="7">
        <v>2737767</v>
      </c>
      <c r="L19" s="7">
        <v>2817383</v>
      </c>
      <c r="M19" s="7">
        <v>2817383</v>
      </c>
    </row>
    <row r="20" spans="1:13" ht="12.75">
      <c r="A20" s="198" t="s">
        <v>104</v>
      </c>
      <c r="B20" s="199"/>
      <c r="C20" s="199"/>
      <c r="D20" s="199"/>
      <c r="E20" s="199"/>
      <c r="F20" s="199"/>
      <c r="G20" s="199"/>
      <c r="H20" s="200"/>
      <c r="I20" s="1">
        <v>124</v>
      </c>
      <c r="J20" s="122">
        <v>48915501</v>
      </c>
      <c r="K20" s="122">
        <v>48915501</v>
      </c>
      <c r="L20" s="122">
        <v>39810010</v>
      </c>
      <c r="M20" s="122">
        <v>39810010</v>
      </c>
    </row>
    <row r="21" spans="1:13" ht="12.75">
      <c r="A21" s="198" t="s">
        <v>105</v>
      </c>
      <c r="B21" s="199"/>
      <c r="C21" s="199"/>
      <c r="D21" s="199"/>
      <c r="E21" s="199"/>
      <c r="F21" s="199"/>
      <c r="G21" s="199"/>
      <c r="H21" s="200"/>
      <c r="I21" s="1">
        <v>125</v>
      </c>
      <c r="J21" s="122">
        <v>6565854</v>
      </c>
      <c r="K21" s="122">
        <v>6565854</v>
      </c>
      <c r="L21" s="122">
        <v>5601754</v>
      </c>
      <c r="M21" s="122">
        <v>5601754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9" t="s">
        <v>136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137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198" t="s">
        <v>106</v>
      </c>
      <c r="B25" s="199"/>
      <c r="C25" s="199"/>
      <c r="D25" s="199"/>
      <c r="E25" s="199"/>
      <c r="F25" s="199"/>
      <c r="G25" s="199"/>
      <c r="H25" s="200"/>
      <c r="I25" s="1">
        <v>129</v>
      </c>
      <c r="J25" s="122"/>
      <c r="K25" s="122"/>
      <c r="L25" s="122"/>
      <c r="M25" s="122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122">
        <v>292204</v>
      </c>
      <c r="K26" s="122">
        <v>292204</v>
      </c>
      <c r="L26" s="122">
        <v>238028</v>
      </c>
      <c r="M26" s="122">
        <v>238028</v>
      </c>
    </row>
    <row r="27" spans="1:13" ht="12.75">
      <c r="A27" s="198" t="s">
        <v>210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23">
        <f>SUM(J28:J32)</f>
        <v>2049254</v>
      </c>
      <c r="K27" s="123">
        <f>SUM(K28:K32)</f>
        <v>2049254</v>
      </c>
      <c r="L27" s="123">
        <f>SUM(L28:L32)</f>
        <v>2089861</v>
      </c>
      <c r="M27" s="123">
        <f>SUM(M28:M32)</f>
        <v>2089861</v>
      </c>
    </row>
    <row r="28" spans="1:13" ht="25.5" customHeight="1">
      <c r="A28" s="198" t="s">
        <v>349</v>
      </c>
      <c r="B28" s="199"/>
      <c r="C28" s="199"/>
      <c r="D28" s="199"/>
      <c r="E28" s="199"/>
      <c r="F28" s="199"/>
      <c r="G28" s="199"/>
      <c r="H28" s="200"/>
      <c r="I28" s="1">
        <v>132</v>
      </c>
      <c r="J28" s="122"/>
      <c r="K28" s="122"/>
      <c r="L28" s="122"/>
      <c r="M28" s="122"/>
    </row>
    <row r="29" spans="1:13" ht="24" customHeight="1">
      <c r="A29" s="198" t="s">
        <v>348</v>
      </c>
      <c r="B29" s="199"/>
      <c r="C29" s="199"/>
      <c r="D29" s="199"/>
      <c r="E29" s="199"/>
      <c r="F29" s="199"/>
      <c r="G29" s="199"/>
      <c r="H29" s="200"/>
      <c r="I29" s="1">
        <v>133</v>
      </c>
      <c r="J29" s="122">
        <v>2049254</v>
      </c>
      <c r="K29" s="122">
        <v>2049254</v>
      </c>
      <c r="L29" s="122">
        <v>2089861</v>
      </c>
      <c r="M29" s="122">
        <v>2089861</v>
      </c>
    </row>
    <row r="30" spans="1:13" ht="12.75">
      <c r="A30" s="198" t="s">
        <v>351</v>
      </c>
      <c r="B30" s="199"/>
      <c r="C30" s="199"/>
      <c r="D30" s="199"/>
      <c r="E30" s="199"/>
      <c r="F30" s="199"/>
      <c r="G30" s="199"/>
      <c r="H30" s="200"/>
      <c r="I30" s="1">
        <v>134</v>
      </c>
      <c r="J30" s="122"/>
      <c r="K30" s="122"/>
      <c r="L30" s="122"/>
      <c r="M30" s="122"/>
    </row>
    <row r="31" spans="1:13" ht="12.75">
      <c r="A31" s="198" t="s">
        <v>220</v>
      </c>
      <c r="B31" s="199"/>
      <c r="C31" s="199"/>
      <c r="D31" s="199"/>
      <c r="E31" s="199"/>
      <c r="F31" s="199"/>
      <c r="G31" s="199"/>
      <c r="H31" s="200"/>
      <c r="I31" s="1">
        <v>135</v>
      </c>
      <c r="J31" s="122"/>
      <c r="K31" s="122"/>
      <c r="L31" s="122"/>
      <c r="M31" s="122"/>
    </row>
    <row r="32" spans="1:13" ht="12.75">
      <c r="A32" s="198" t="s">
        <v>138</v>
      </c>
      <c r="B32" s="199"/>
      <c r="C32" s="199"/>
      <c r="D32" s="199"/>
      <c r="E32" s="199"/>
      <c r="F32" s="199"/>
      <c r="G32" s="199"/>
      <c r="H32" s="200"/>
      <c r="I32" s="1">
        <v>136</v>
      </c>
      <c r="J32" s="122"/>
      <c r="K32" s="122"/>
      <c r="L32" s="122"/>
      <c r="M32" s="122"/>
    </row>
    <row r="33" spans="1:13" ht="12.75">
      <c r="A33" s="198" t="s">
        <v>211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23">
        <f>SUM(J34:J37)</f>
        <v>3149008</v>
      </c>
      <c r="K33" s="123">
        <f>SUM(K34:K37)</f>
        <v>3149008</v>
      </c>
      <c r="L33" s="123">
        <f>SUM(L34:L37)</f>
        <v>946334</v>
      </c>
      <c r="M33" s="123">
        <f>SUM(M34:M37)</f>
        <v>946334</v>
      </c>
    </row>
    <row r="34" spans="1:13" ht="12.75">
      <c r="A34" s="198" t="s">
        <v>65</v>
      </c>
      <c r="B34" s="199"/>
      <c r="C34" s="199"/>
      <c r="D34" s="199"/>
      <c r="E34" s="199"/>
      <c r="F34" s="199"/>
      <c r="G34" s="199"/>
      <c r="H34" s="200"/>
      <c r="I34" s="1">
        <v>138</v>
      </c>
      <c r="J34" s="122"/>
      <c r="K34" s="122"/>
      <c r="L34" s="122"/>
      <c r="M34" s="122"/>
    </row>
    <row r="35" spans="1:13" ht="12.75">
      <c r="A35" s="198" t="s">
        <v>350</v>
      </c>
      <c r="B35" s="199"/>
      <c r="C35" s="199"/>
      <c r="D35" s="199"/>
      <c r="E35" s="199"/>
      <c r="F35" s="199"/>
      <c r="G35" s="199"/>
      <c r="H35" s="200"/>
      <c r="I35" s="1">
        <v>139</v>
      </c>
      <c r="J35" s="122">
        <v>3149008</v>
      </c>
      <c r="K35" s="122">
        <v>3149008</v>
      </c>
      <c r="L35" s="122">
        <v>946334</v>
      </c>
      <c r="M35" s="122">
        <v>946334</v>
      </c>
    </row>
    <row r="36" spans="1:13" ht="12.75">
      <c r="A36" s="198" t="s">
        <v>221</v>
      </c>
      <c r="B36" s="199"/>
      <c r="C36" s="199"/>
      <c r="D36" s="199"/>
      <c r="E36" s="199"/>
      <c r="F36" s="199"/>
      <c r="G36" s="199"/>
      <c r="H36" s="200"/>
      <c r="I36" s="1">
        <v>140</v>
      </c>
      <c r="J36" s="122"/>
      <c r="K36" s="122"/>
      <c r="L36" s="122"/>
      <c r="M36" s="122"/>
    </row>
    <row r="37" spans="1:13" ht="12.75">
      <c r="A37" s="198" t="s">
        <v>66</v>
      </c>
      <c r="B37" s="199"/>
      <c r="C37" s="199"/>
      <c r="D37" s="199"/>
      <c r="E37" s="199"/>
      <c r="F37" s="199"/>
      <c r="G37" s="199"/>
      <c r="H37" s="200"/>
      <c r="I37" s="1">
        <v>141</v>
      </c>
      <c r="J37" s="122"/>
      <c r="K37" s="122"/>
      <c r="L37" s="122"/>
      <c r="M37" s="122"/>
    </row>
    <row r="38" spans="1:13" ht="12.75">
      <c r="A38" s="198" t="s">
        <v>192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193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222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223</v>
      </c>
      <c r="B41" s="199"/>
      <c r="C41" s="199"/>
      <c r="D41" s="199"/>
      <c r="E41" s="199"/>
      <c r="F41" s="199"/>
      <c r="G41" s="199"/>
      <c r="H41" s="200"/>
      <c r="I41" s="1">
        <v>145</v>
      </c>
      <c r="J41" s="122"/>
      <c r="K41" s="122"/>
      <c r="L41" s="122"/>
      <c r="M41" s="122"/>
    </row>
    <row r="42" spans="1:13" ht="12.75">
      <c r="A42" s="198" t="s">
        <v>212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23">
        <f>J7+J27+J38+J40</f>
        <v>182704017</v>
      </c>
      <c r="K42" s="123">
        <f>K7+K27+K38+K40</f>
        <v>182704017</v>
      </c>
      <c r="L42" s="123">
        <f>L7+L27+L38+L40</f>
        <v>173122844</v>
      </c>
      <c r="M42" s="123">
        <f>M7+M27+M38+M40</f>
        <v>173122844</v>
      </c>
    </row>
    <row r="43" spans="1:13" ht="12.75">
      <c r="A43" s="198" t="s">
        <v>213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23">
        <f>J10+J33+J39+J41</f>
        <v>99033311</v>
      </c>
      <c r="K43" s="123">
        <f>K10+K33+K39+K41</f>
        <v>99033311</v>
      </c>
      <c r="L43" s="123">
        <f>L10+L33+L39+L41</f>
        <v>88369383</v>
      </c>
      <c r="M43" s="123">
        <f>M10+M33+M39+M41</f>
        <v>88369383</v>
      </c>
    </row>
    <row r="44" spans="1:13" ht="12.75">
      <c r="A44" s="198" t="s">
        <v>232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23">
        <f>J42-J43</f>
        <v>83670706</v>
      </c>
      <c r="K44" s="123">
        <f>K42-K43</f>
        <v>83670706</v>
      </c>
      <c r="L44" s="123">
        <f>L42-L43</f>
        <v>84753461</v>
      </c>
      <c r="M44" s="123">
        <f>M42-M43</f>
        <v>84753461</v>
      </c>
    </row>
    <row r="45" spans="1:13" ht="12.75">
      <c r="A45" s="218" t="s">
        <v>215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83670706</v>
      </c>
      <c r="K45" s="51">
        <f>IF(K42&gt;K43,K42-K43,0)</f>
        <v>83670706</v>
      </c>
      <c r="L45" s="51">
        <f>IF(L42&gt;L43,L42-L43,0)</f>
        <v>84753461</v>
      </c>
      <c r="M45" s="51">
        <f>IF(M42&gt;M43,M42-M43,0)</f>
        <v>84753461</v>
      </c>
    </row>
    <row r="46" spans="1:13" ht="12.75">
      <c r="A46" s="218" t="s">
        <v>216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198" t="s">
        <v>214</v>
      </c>
      <c r="B47" s="199"/>
      <c r="C47" s="199"/>
      <c r="D47" s="199"/>
      <c r="E47" s="199"/>
      <c r="F47" s="199"/>
      <c r="G47" s="199"/>
      <c r="H47" s="200"/>
      <c r="I47" s="1">
        <v>151</v>
      </c>
      <c r="J47" s="122">
        <v>15032960</v>
      </c>
      <c r="K47" s="122">
        <v>15032960</v>
      </c>
      <c r="L47" s="122">
        <v>15231306</v>
      </c>
      <c r="M47" s="122">
        <v>15231306</v>
      </c>
    </row>
    <row r="48" spans="1:13" ht="12.75">
      <c r="A48" s="198" t="s">
        <v>233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23">
        <f>J45-J47</f>
        <v>68637746</v>
      </c>
      <c r="K48" s="123">
        <f>K45-K47</f>
        <v>68637746</v>
      </c>
      <c r="L48" s="123">
        <f>L45-L47</f>
        <v>69522155</v>
      </c>
      <c r="M48" s="123">
        <f>M45-M47</f>
        <v>69522155</v>
      </c>
    </row>
    <row r="49" spans="1:13" ht="12.75">
      <c r="A49" s="218" t="s">
        <v>189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68637746</v>
      </c>
      <c r="K49" s="51">
        <f>IF(K48&gt;0,K48,0)</f>
        <v>68637746</v>
      </c>
      <c r="L49" s="51">
        <v>69522155</v>
      </c>
      <c r="M49" s="51">
        <v>69522155</v>
      </c>
    </row>
    <row r="50" spans="1:13" ht="12.75">
      <c r="A50" s="242" t="s">
        <v>217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5" t="s">
        <v>308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184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9" t="s">
        <v>230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68637746</v>
      </c>
      <c r="K53" s="7">
        <v>68637746</v>
      </c>
      <c r="L53" s="7">
        <v>69522155</v>
      </c>
      <c r="M53" s="7">
        <v>69522155</v>
      </c>
    </row>
    <row r="54" spans="1:13" ht="12.75">
      <c r="A54" s="239" t="s">
        <v>231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186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201</v>
      </c>
      <c r="B56" s="196"/>
      <c r="C56" s="196"/>
      <c r="D56" s="196"/>
      <c r="E56" s="196"/>
      <c r="F56" s="196"/>
      <c r="G56" s="196"/>
      <c r="H56" s="197"/>
      <c r="I56" s="9">
        <v>157</v>
      </c>
      <c r="J56" s="126">
        <v>68637746</v>
      </c>
      <c r="K56" s="122">
        <v>68637746</v>
      </c>
      <c r="L56" s="126">
        <v>69522155</v>
      </c>
      <c r="M56" s="126">
        <v>69522155</v>
      </c>
    </row>
    <row r="57" spans="1:13" ht="12.75">
      <c r="A57" s="198" t="s">
        <v>218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8" t="s">
        <v>224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226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227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228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229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219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190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8" t="s">
        <v>191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27">
        <f>J56+J66</f>
        <v>68637746</v>
      </c>
      <c r="K67" s="127">
        <f>K56+K66</f>
        <v>68637746</v>
      </c>
      <c r="L67" s="127">
        <f>L56+L66</f>
        <v>69522155</v>
      </c>
      <c r="M67" s="127">
        <f>M56+M66</f>
        <v>69522155</v>
      </c>
    </row>
    <row r="68" spans="1:13" ht="12.75" customHeight="1">
      <c r="A68" s="250" t="s">
        <v>309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39" t="s">
        <v>230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122">
        <v>68637746</v>
      </c>
      <c r="K70" s="122">
        <v>68637746</v>
      </c>
      <c r="L70" s="122">
        <v>69522155</v>
      </c>
      <c r="M70" s="122">
        <v>69522155</v>
      </c>
    </row>
    <row r="71" spans="1:13" ht="12.75">
      <c r="A71" s="247" t="s">
        <v>231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16" sqref="K16"/>
    </sheetView>
  </sheetViews>
  <sheetFormatPr defaultColWidth="9.140625" defaultRowHeight="12.75"/>
  <cols>
    <col min="1" max="9" width="9.140625" style="50" customWidth="1"/>
    <col min="10" max="10" width="11.421875" style="50" customWidth="1"/>
    <col min="11" max="11" width="12.57421875" style="50" customWidth="1"/>
    <col min="12" max="16384" width="9.140625" style="50" customWidth="1"/>
  </cols>
  <sheetData>
    <row r="1" spans="1:11" ht="12.75" customHeight="1">
      <c r="A1" s="257" t="s">
        <v>161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3" t="s">
        <v>275</v>
      </c>
      <c r="J4" s="64" t="s">
        <v>315</v>
      </c>
      <c r="K4" s="64" t="s">
        <v>316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279</v>
      </c>
      <c r="K5" s="66" t="s">
        <v>280</v>
      </c>
    </row>
    <row r="6" spans="1:11" ht="12.75">
      <c r="A6" s="215" t="s">
        <v>153</v>
      </c>
      <c r="B6" s="226"/>
      <c r="C6" s="226"/>
      <c r="D6" s="226"/>
      <c r="E6" s="226"/>
      <c r="F6" s="226"/>
      <c r="G6" s="226"/>
      <c r="H6" s="226"/>
      <c r="I6" s="261"/>
      <c r="J6" s="261"/>
      <c r="K6" s="262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83670706</v>
      </c>
      <c r="K7" s="7">
        <v>84753461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48915501</v>
      </c>
      <c r="K8" s="7">
        <v>39810010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>
        <v>35579243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25504779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22660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1724957</v>
      </c>
      <c r="K12" s="7"/>
    </row>
    <row r="13" spans="1:11" ht="12.75">
      <c r="A13" s="198" t="s">
        <v>154</v>
      </c>
      <c r="B13" s="199"/>
      <c r="C13" s="199"/>
      <c r="D13" s="199"/>
      <c r="E13" s="199"/>
      <c r="F13" s="199"/>
      <c r="G13" s="199"/>
      <c r="H13" s="199"/>
      <c r="I13" s="1">
        <v>7</v>
      </c>
      <c r="J13" s="128">
        <f>SUM(J7:J12)</f>
        <v>159838603</v>
      </c>
      <c r="K13" s="123">
        <f>SUM(K7:K12)</f>
        <v>160142714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18840371</v>
      </c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14848258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3925334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57108330</v>
      </c>
      <c r="K17" s="7">
        <v>49302927</v>
      </c>
    </row>
    <row r="18" spans="1:11" ht="12.75">
      <c r="A18" s="198" t="s">
        <v>155</v>
      </c>
      <c r="B18" s="199"/>
      <c r="C18" s="199"/>
      <c r="D18" s="199"/>
      <c r="E18" s="199"/>
      <c r="F18" s="199"/>
      <c r="G18" s="199"/>
      <c r="H18" s="199"/>
      <c r="I18" s="1">
        <v>12</v>
      </c>
      <c r="J18" s="128">
        <f>SUM(J14:J17)</f>
        <v>75948701</v>
      </c>
      <c r="K18" s="123">
        <f>SUM(K14:K17)</f>
        <v>68076519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128">
        <f>IF(J13&gt;J18,J13-J18,0)</f>
        <v>83889902</v>
      </c>
      <c r="K19" s="123">
        <f>IF(K13&gt;K18,K13-K18,0)</f>
        <v>92066195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1">
        <f>IF(J18&gt;J13,J18-J13,0)</f>
        <v>0</v>
      </c>
      <c r="K20" s="51">
        <f>IF(K18&gt;K13,K18-K13,0)</f>
        <v>0</v>
      </c>
    </row>
    <row r="21" spans="1:11" ht="12.75">
      <c r="A21" s="215" t="s">
        <v>156</v>
      </c>
      <c r="B21" s="226"/>
      <c r="C21" s="226"/>
      <c r="D21" s="226"/>
      <c r="E21" s="226"/>
      <c r="F21" s="226"/>
      <c r="G21" s="226"/>
      <c r="H21" s="226"/>
      <c r="I21" s="261"/>
      <c r="J21" s="261"/>
      <c r="K21" s="262"/>
    </row>
    <row r="22" spans="1:11" ht="12.75">
      <c r="A22" s="209" t="s">
        <v>175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176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177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1405874</v>
      </c>
      <c r="K24" s="7">
        <v>1458265</v>
      </c>
    </row>
    <row r="25" spans="1:11" ht="12.75">
      <c r="A25" s="209" t="s">
        <v>178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179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47858109</v>
      </c>
      <c r="K26" s="7"/>
    </row>
    <row r="27" spans="1:11" ht="12.75">
      <c r="A27" s="198" t="s">
        <v>165</v>
      </c>
      <c r="B27" s="199"/>
      <c r="C27" s="199"/>
      <c r="D27" s="199"/>
      <c r="E27" s="199"/>
      <c r="F27" s="199"/>
      <c r="G27" s="199"/>
      <c r="H27" s="199"/>
      <c r="I27" s="1">
        <v>20</v>
      </c>
      <c r="J27" s="128">
        <f>SUM(J22:J26)</f>
        <v>49263983</v>
      </c>
      <c r="K27" s="123">
        <f>SUM(K22:K26)</f>
        <v>1458265</v>
      </c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77939318</v>
      </c>
      <c r="K28" s="7">
        <v>157116433</v>
      </c>
    </row>
    <row r="29" spans="1:11" ht="12.75">
      <c r="A29" s="209" t="s">
        <v>115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>
        <v>43472515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128">
        <f>SUM(J28:J30)</f>
        <v>77939318</v>
      </c>
      <c r="K31" s="123">
        <f>SUM(K28:K30)</f>
        <v>200588948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128">
        <f>IF(J27&gt;J31,J27-J31,0)</f>
        <v>0</v>
      </c>
      <c r="K32" s="51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128">
        <f>IF(J31&gt;J27,J31-J27,0)</f>
        <v>28675335</v>
      </c>
      <c r="K33" s="123">
        <f>IF(K31&gt;K27,K31-K27,0)</f>
        <v>199130683</v>
      </c>
    </row>
    <row r="34" spans="1:11" ht="12.75">
      <c r="A34" s="215" t="s">
        <v>157</v>
      </c>
      <c r="B34" s="226"/>
      <c r="C34" s="226"/>
      <c r="D34" s="226"/>
      <c r="E34" s="226"/>
      <c r="F34" s="226"/>
      <c r="G34" s="226"/>
      <c r="H34" s="226"/>
      <c r="I34" s="261"/>
      <c r="J34" s="261"/>
      <c r="K34" s="262"/>
    </row>
    <row r="35" spans="1:11" ht="12.75">
      <c r="A35" s="209" t="s">
        <v>171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67</v>
      </c>
      <c r="B38" s="199"/>
      <c r="C38" s="199"/>
      <c r="D38" s="199"/>
      <c r="E38" s="199"/>
      <c r="F38" s="199"/>
      <c r="G38" s="199"/>
      <c r="H38" s="199"/>
      <c r="I38" s="1">
        <v>30</v>
      </c>
      <c r="J38" s="61">
        <f>SUM(J35:J37)</f>
        <v>0</v>
      </c>
      <c r="K38" s="51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198" t="s">
        <v>68</v>
      </c>
      <c r="B44" s="199"/>
      <c r="C44" s="199"/>
      <c r="D44" s="199"/>
      <c r="E44" s="199"/>
      <c r="F44" s="199"/>
      <c r="G44" s="199"/>
      <c r="H44" s="199"/>
      <c r="I44" s="1">
        <v>36</v>
      </c>
      <c r="J44" s="61">
        <f>SUM(J39:J43)</f>
        <v>0</v>
      </c>
      <c r="K44" s="51">
        <f>SUM(K39:K43)</f>
        <v>0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1">
        <f>IF(J38&gt;J44,J38-J44,0)</f>
        <v>0</v>
      </c>
      <c r="K45" s="51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128">
        <f>IF(J44&gt;J38,J44-J38,0)</f>
        <v>0</v>
      </c>
      <c r="K46" s="123">
        <f>IF(K44&gt;K38,K44-K38,0)</f>
        <v>0</v>
      </c>
    </row>
    <row r="47" spans="1:11" ht="12.75">
      <c r="A47" s="209" t="s">
        <v>69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IF(J19-J20+J32-J33+J45-J46&gt;0,J19-J20+J32-J33+J45-J46,0)</f>
        <v>55214567</v>
      </c>
      <c r="K47" s="51">
        <f>IF(K19-K20+K32-K33+K45-K46&gt;0,K19-K20+K32-K33+K45-K46,0)</f>
        <v>0</v>
      </c>
    </row>
    <row r="48" spans="1:11" ht="12.75">
      <c r="A48" s="209" t="s">
        <v>70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IF(J20-J19+J33-J32+J46-J45&gt;0,J20-J19+J33-J32+J46-J45,0)</f>
        <v>0</v>
      </c>
      <c r="K48" s="51">
        <f>IF(K20-K19+K33-K32+K46-K45&gt;0,K20-K19+K33-K32+K46-K45,0)</f>
        <v>107064488</v>
      </c>
    </row>
    <row r="49" spans="1:11" ht="12.75">
      <c r="A49" s="209" t="s">
        <v>158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825677285</v>
      </c>
      <c r="K49" s="7">
        <v>574039094</v>
      </c>
    </row>
    <row r="50" spans="1:11" ht="12.75">
      <c r="A50" s="209" t="s">
        <v>172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55214567</v>
      </c>
      <c r="K50" s="7"/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>
        <v>107064488</v>
      </c>
    </row>
    <row r="52" spans="1:11" ht="12.75">
      <c r="A52" s="231" t="s">
        <v>174</v>
      </c>
      <c r="B52" s="232"/>
      <c r="C52" s="232"/>
      <c r="D52" s="232"/>
      <c r="E52" s="232"/>
      <c r="F52" s="232"/>
      <c r="G52" s="232"/>
      <c r="H52" s="232"/>
      <c r="I52" s="4">
        <v>44</v>
      </c>
      <c r="J52" s="62">
        <f>J49+J50-J51</f>
        <v>880891852</v>
      </c>
      <c r="K52" s="58">
        <f>K49+K50-K51</f>
        <v>466974606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7" t="s">
        <v>194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3" t="s">
        <v>275</v>
      </c>
      <c r="J4" s="64" t="s">
        <v>315</v>
      </c>
      <c r="K4" s="64" t="s">
        <v>316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9">
        <v>2</v>
      </c>
      <c r="J5" s="70" t="s">
        <v>279</v>
      </c>
      <c r="K5" s="70" t="s">
        <v>280</v>
      </c>
    </row>
    <row r="6" spans="1:11" ht="12.75">
      <c r="A6" s="215" t="s">
        <v>153</v>
      </c>
      <c r="B6" s="226"/>
      <c r="C6" s="226"/>
      <c r="D6" s="226"/>
      <c r="E6" s="226"/>
      <c r="F6" s="226"/>
      <c r="G6" s="226"/>
      <c r="H6" s="226"/>
      <c r="I6" s="261"/>
      <c r="J6" s="261"/>
      <c r="K6" s="262"/>
    </row>
    <row r="7" spans="1:11" ht="12.75">
      <c r="A7" s="209" t="s">
        <v>196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118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119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120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121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195</v>
      </c>
      <c r="B12" s="199"/>
      <c r="C12" s="199"/>
      <c r="D12" s="199"/>
      <c r="E12" s="199"/>
      <c r="F12" s="199"/>
      <c r="G12" s="199"/>
      <c r="H12" s="199"/>
      <c r="I12" s="1">
        <v>6</v>
      </c>
      <c r="J12" s="61">
        <f>SUM(J7:J11)</f>
        <v>0</v>
      </c>
      <c r="K12" s="51">
        <f>SUM(K7:K11)</f>
        <v>0</v>
      </c>
    </row>
    <row r="13" spans="1:11" ht="12.75">
      <c r="A13" s="209" t="s">
        <v>122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123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124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125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126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127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1">
        <f>SUM(J13:J18)</f>
        <v>0</v>
      </c>
      <c r="K19" s="51">
        <f>SUM(K13:K18)</f>
        <v>0</v>
      </c>
    </row>
    <row r="20" spans="1:11" ht="12.75">
      <c r="A20" s="198" t="s">
        <v>107</v>
      </c>
      <c r="B20" s="266"/>
      <c r="C20" s="266"/>
      <c r="D20" s="266"/>
      <c r="E20" s="266"/>
      <c r="F20" s="266"/>
      <c r="G20" s="266"/>
      <c r="H20" s="267"/>
      <c r="I20" s="1">
        <v>14</v>
      </c>
      <c r="J20" s="61">
        <f>IF(J12&gt;J19,J12-J19,0)</f>
        <v>0</v>
      </c>
      <c r="K20" s="51">
        <f>IF(K12&gt;K19,K12-K19,0)</f>
        <v>0</v>
      </c>
    </row>
    <row r="21" spans="1:11" ht="12.75">
      <c r="A21" s="212" t="s">
        <v>108</v>
      </c>
      <c r="B21" s="268"/>
      <c r="C21" s="268"/>
      <c r="D21" s="268"/>
      <c r="E21" s="268"/>
      <c r="F21" s="268"/>
      <c r="G21" s="268"/>
      <c r="H21" s="269"/>
      <c r="I21" s="1">
        <v>15</v>
      </c>
      <c r="J21" s="61">
        <f>IF(J19&gt;J12,J19-J12,0)</f>
        <v>0</v>
      </c>
      <c r="K21" s="51">
        <f>IF(K19&gt;K12,K19-K12,0)</f>
        <v>0</v>
      </c>
    </row>
    <row r="22" spans="1:11" ht="12.75">
      <c r="A22" s="215" t="s">
        <v>156</v>
      </c>
      <c r="B22" s="226"/>
      <c r="C22" s="226"/>
      <c r="D22" s="226"/>
      <c r="E22" s="226"/>
      <c r="F22" s="226"/>
      <c r="G22" s="226"/>
      <c r="H22" s="226"/>
      <c r="I22" s="261"/>
      <c r="J22" s="261"/>
      <c r="K22" s="262"/>
    </row>
    <row r="23" spans="1:11" ht="12.75">
      <c r="A23" s="209" t="s">
        <v>162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163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317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318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164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113</v>
      </c>
      <c r="B28" s="199"/>
      <c r="C28" s="199"/>
      <c r="D28" s="199"/>
      <c r="E28" s="199"/>
      <c r="F28" s="199"/>
      <c r="G28" s="199"/>
      <c r="H28" s="199"/>
      <c r="I28" s="1">
        <v>21</v>
      </c>
      <c r="J28" s="61">
        <f>SUM(J23:J27)</f>
        <v>0</v>
      </c>
      <c r="K28" s="51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1">
        <f>SUM(J29:J31)</f>
        <v>0</v>
      </c>
      <c r="K32" s="51">
        <f>SUM(K29:K31)</f>
        <v>0</v>
      </c>
    </row>
    <row r="33" spans="1:11" ht="12.75">
      <c r="A33" s="198" t="s">
        <v>109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1">
        <f>IF(J28&gt;J32,J28-J32,0)</f>
        <v>0</v>
      </c>
      <c r="K33" s="51">
        <f>IF(K28&gt;K32,K28-K32,0)</f>
        <v>0</v>
      </c>
    </row>
    <row r="34" spans="1:11" ht="12.75">
      <c r="A34" s="198" t="s">
        <v>110</v>
      </c>
      <c r="B34" s="199"/>
      <c r="C34" s="199"/>
      <c r="D34" s="199"/>
      <c r="E34" s="199"/>
      <c r="F34" s="199"/>
      <c r="G34" s="199"/>
      <c r="H34" s="199"/>
      <c r="I34" s="1">
        <v>27</v>
      </c>
      <c r="J34" s="61">
        <f>IF(J32&gt;J28,J32-J28,0)</f>
        <v>0</v>
      </c>
      <c r="K34" s="51">
        <f>IF(K32&gt;K28,K32-K28,0)</f>
        <v>0</v>
      </c>
    </row>
    <row r="35" spans="1:11" ht="12.75">
      <c r="A35" s="215" t="s">
        <v>157</v>
      </c>
      <c r="B35" s="226"/>
      <c r="C35" s="226"/>
      <c r="D35" s="226"/>
      <c r="E35" s="226"/>
      <c r="F35" s="226"/>
      <c r="G35" s="226"/>
      <c r="H35" s="226"/>
      <c r="I35" s="261">
        <v>0</v>
      </c>
      <c r="J35" s="261"/>
      <c r="K35" s="262"/>
    </row>
    <row r="36" spans="1:11" ht="12.75">
      <c r="A36" s="209" t="s">
        <v>171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1">
        <f>SUM(J36:J38)</f>
        <v>0</v>
      </c>
      <c r="K39" s="51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146</v>
      </c>
      <c r="B45" s="199"/>
      <c r="C45" s="199"/>
      <c r="D45" s="199"/>
      <c r="E45" s="199"/>
      <c r="F45" s="199"/>
      <c r="G45" s="199"/>
      <c r="H45" s="199"/>
      <c r="I45" s="1">
        <v>37</v>
      </c>
      <c r="J45" s="61">
        <f>SUM(J40:J44)</f>
        <v>0</v>
      </c>
      <c r="K45" s="51">
        <f>SUM(K40:K44)</f>
        <v>0</v>
      </c>
    </row>
    <row r="46" spans="1:11" ht="12.75">
      <c r="A46" s="198" t="s">
        <v>159</v>
      </c>
      <c r="B46" s="199"/>
      <c r="C46" s="199"/>
      <c r="D46" s="199"/>
      <c r="E46" s="199"/>
      <c r="F46" s="199"/>
      <c r="G46" s="199"/>
      <c r="H46" s="199"/>
      <c r="I46" s="1">
        <v>38</v>
      </c>
      <c r="J46" s="61">
        <f>IF(J39&gt;J45,J39-J45,0)</f>
        <v>0</v>
      </c>
      <c r="K46" s="51">
        <f>IF(K39&gt;K45,K39-K45,0)</f>
        <v>0</v>
      </c>
    </row>
    <row r="47" spans="1:11" ht="12.75">
      <c r="A47" s="198" t="s">
        <v>160</v>
      </c>
      <c r="B47" s="199"/>
      <c r="C47" s="199"/>
      <c r="D47" s="199"/>
      <c r="E47" s="199"/>
      <c r="F47" s="199"/>
      <c r="G47" s="199"/>
      <c r="H47" s="199"/>
      <c r="I47" s="1">
        <v>39</v>
      </c>
      <c r="J47" s="61">
        <f>IF(J45&gt;J39,J45-J39,0)</f>
        <v>0</v>
      </c>
      <c r="K47" s="51">
        <f>IF(K45&gt;K39,K45-K39,0)</f>
        <v>0</v>
      </c>
    </row>
    <row r="48" spans="1:11" ht="12.75">
      <c r="A48" s="198" t="s">
        <v>147</v>
      </c>
      <c r="B48" s="199"/>
      <c r="C48" s="199"/>
      <c r="D48" s="199"/>
      <c r="E48" s="199"/>
      <c r="F48" s="199"/>
      <c r="G48" s="199"/>
      <c r="H48" s="199"/>
      <c r="I48" s="1">
        <v>40</v>
      </c>
      <c r="J48" s="61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1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198" t="s">
        <v>158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172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173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174</v>
      </c>
      <c r="B53" s="213"/>
      <c r="C53" s="213"/>
      <c r="D53" s="213"/>
      <c r="E53" s="213"/>
      <c r="F53" s="213"/>
      <c r="G53" s="213"/>
      <c r="H53" s="213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7" width="6.140625" style="72" customWidth="1"/>
    <col min="8" max="8" width="4.28125" style="72" customWidth="1"/>
    <col min="9" max="9" width="9.140625" style="72" customWidth="1"/>
    <col min="10" max="10" width="11.421875" style="72" customWidth="1"/>
    <col min="11" max="11" width="10.8515625" style="72" bestFit="1" customWidth="1"/>
    <col min="12" max="16384" width="9.140625" style="72" customWidth="1"/>
  </cols>
  <sheetData>
    <row r="1" spans="1:12" ht="12.75">
      <c r="A1" s="289" t="s">
        <v>277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1"/>
    </row>
    <row r="2" spans="1:12" ht="15.75">
      <c r="A2" s="291"/>
      <c r="B2" s="292"/>
      <c r="C2" s="293" t="s">
        <v>278</v>
      </c>
      <c r="D2" s="293"/>
      <c r="E2" s="294" t="s">
        <v>347</v>
      </c>
      <c r="F2" s="295" t="s">
        <v>246</v>
      </c>
      <c r="G2" s="296" t="s">
        <v>343</v>
      </c>
      <c r="H2" s="297"/>
      <c r="I2" s="292"/>
      <c r="J2" s="292"/>
      <c r="K2" s="292"/>
      <c r="L2" s="73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75" t="s">
        <v>301</v>
      </c>
      <c r="J3" s="76" t="s">
        <v>148</v>
      </c>
      <c r="K3" s="76" t="s">
        <v>149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78">
        <v>2</v>
      </c>
      <c r="J4" s="77" t="s">
        <v>279</v>
      </c>
      <c r="K4" s="77" t="s">
        <v>280</v>
      </c>
    </row>
    <row r="5" spans="1:11" ht="12.75">
      <c r="A5" s="276" t="s">
        <v>281</v>
      </c>
      <c r="B5" s="277"/>
      <c r="C5" s="277"/>
      <c r="D5" s="277"/>
      <c r="E5" s="277"/>
      <c r="F5" s="277"/>
      <c r="G5" s="277"/>
      <c r="H5" s="277"/>
      <c r="I5" s="42">
        <v>1</v>
      </c>
      <c r="J5" s="43">
        <v>2851672140</v>
      </c>
      <c r="K5" s="43">
        <v>2952437940</v>
      </c>
    </row>
    <row r="6" spans="1:11" ht="12.75">
      <c r="A6" s="276" t="s">
        <v>282</v>
      </c>
      <c r="B6" s="277"/>
      <c r="C6" s="277"/>
      <c r="D6" s="277"/>
      <c r="E6" s="277"/>
      <c r="F6" s="277"/>
      <c r="G6" s="277"/>
      <c r="H6" s="277"/>
      <c r="I6" s="42">
        <v>2</v>
      </c>
      <c r="J6" s="44">
        <v>53585</v>
      </c>
      <c r="K6" s="44">
        <v>53585</v>
      </c>
    </row>
    <row r="7" spans="1:11" ht="12.75">
      <c r="A7" s="276" t="s">
        <v>283</v>
      </c>
      <c r="B7" s="277"/>
      <c r="C7" s="277"/>
      <c r="D7" s="277"/>
      <c r="E7" s="277"/>
      <c r="F7" s="277"/>
      <c r="G7" s="277"/>
      <c r="H7" s="277"/>
      <c r="I7" s="42">
        <v>3</v>
      </c>
      <c r="J7" s="44">
        <v>290098848</v>
      </c>
      <c r="K7" s="44">
        <v>304636390</v>
      </c>
    </row>
    <row r="8" spans="1:11" ht="12.75">
      <c r="A8" s="276" t="s">
        <v>284</v>
      </c>
      <c r="B8" s="277"/>
      <c r="C8" s="277"/>
      <c r="D8" s="277"/>
      <c r="E8" s="277"/>
      <c r="F8" s="277"/>
      <c r="G8" s="277"/>
      <c r="H8" s="277"/>
      <c r="I8" s="42">
        <v>4</v>
      </c>
      <c r="J8" s="44">
        <v>607350083</v>
      </c>
      <c r="K8" s="44">
        <v>617029742</v>
      </c>
    </row>
    <row r="9" spans="1:11" ht="12.75">
      <c r="A9" s="276" t="s">
        <v>285</v>
      </c>
      <c r="B9" s="277"/>
      <c r="C9" s="277"/>
      <c r="D9" s="277"/>
      <c r="E9" s="277"/>
      <c r="F9" s="277"/>
      <c r="G9" s="277"/>
      <c r="H9" s="277"/>
      <c r="I9" s="42">
        <v>5</v>
      </c>
      <c r="J9" s="44">
        <v>68637746</v>
      </c>
      <c r="K9" s="44">
        <v>69522155</v>
      </c>
    </row>
    <row r="10" spans="1:11" ht="12.75">
      <c r="A10" s="276" t="s">
        <v>286</v>
      </c>
      <c r="B10" s="277"/>
      <c r="C10" s="277"/>
      <c r="D10" s="277"/>
      <c r="E10" s="277"/>
      <c r="F10" s="277"/>
      <c r="G10" s="277"/>
      <c r="H10" s="277"/>
      <c r="I10" s="42">
        <v>6</v>
      </c>
      <c r="J10" s="44"/>
      <c r="K10" s="44"/>
    </row>
    <row r="11" spans="1:11" ht="12.75">
      <c r="A11" s="276" t="s">
        <v>287</v>
      </c>
      <c r="B11" s="277"/>
      <c r="C11" s="277"/>
      <c r="D11" s="277"/>
      <c r="E11" s="277"/>
      <c r="F11" s="277"/>
      <c r="G11" s="277"/>
      <c r="H11" s="277"/>
      <c r="I11" s="42">
        <v>7</v>
      </c>
      <c r="J11" s="44"/>
      <c r="K11" s="44"/>
    </row>
    <row r="12" spans="1:11" ht="12.75">
      <c r="A12" s="276" t="s">
        <v>288</v>
      </c>
      <c r="B12" s="277"/>
      <c r="C12" s="277"/>
      <c r="D12" s="277"/>
      <c r="E12" s="277"/>
      <c r="F12" s="277"/>
      <c r="G12" s="277"/>
      <c r="H12" s="277"/>
      <c r="I12" s="42">
        <v>8</v>
      </c>
      <c r="J12" s="44"/>
      <c r="K12" s="44"/>
    </row>
    <row r="13" spans="1:11" ht="12.75">
      <c r="A13" s="276" t="s">
        <v>289</v>
      </c>
      <c r="B13" s="277"/>
      <c r="C13" s="277"/>
      <c r="D13" s="277"/>
      <c r="E13" s="277"/>
      <c r="F13" s="277"/>
      <c r="G13" s="277"/>
      <c r="H13" s="277"/>
      <c r="I13" s="42">
        <v>9</v>
      </c>
      <c r="J13" s="44"/>
      <c r="K13" s="44"/>
    </row>
    <row r="14" spans="1:11" ht="12.75">
      <c r="A14" s="278" t="s">
        <v>290</v>
      </c>
      <c r="B14" s="279"/>
      <c r="C14" s="279"/>
      <c r="D14" s="279"/>
      <c r="E14" s="279"/>
      <c r="F14" s="279"/>
      <c r="G14" s="279"/>
      <c r="H14" s="279"/>
      <c r="I14" s="42">
        <v>10</v>
      </c>
      <c r="J14" s="123">
        <f>SUM(J5:J13)</f>
        <v>3817812402</v>
      </c>
      <c r="K14" s="123">
        <f>SUM(K5:K13)</f>
        <v>3943679812</v>
      </c>
    </row>
    <row r="15" spans="1:11" ht="12.75">
      <c r="A15" s="276" t="s">
        <v>291</v>
      </c>
      <c r="B15" s="277"/>
      <c r="C15" s="277"/>
      <c r="D15" s="277"/>
      <c r="E15" s="277"/>
      <c r="F15" s="277"/>
      <c r="G15" s="277"/>
      <c r="H15" s="277"/>
      <c r="I15" s="42">
        <v>11</v>
      </c>
      <c r="J15" s="44"/>
      <c r="K15" s="44"/>
    </row>
    <row r="16" spans="1:11" ht="12.75">
      <c r="A16" s="276" t="s">
        <v>292</v>
      </c>
      <c r="B16" s="277"/>
      <c r="C16" s="277"/>
      <c r="D16" s="277"/>
      <c r="E16" s="277"/>
      <c r="F16" s="277"/>
      <c r="G16" s="277"/>
      <c r="H16" s="277"/>
      <c r="I16" s="42">
        <v>12</v>
      </c>
      <c r="J16" s="44"/>
      <c r="K16" s="44"/>
    </row>
    <row r="17" spans="1:11" ht="12.75">
      <c r="A17" s="276" t="s">
        <v>293</v>
      </c>
      <c r="B17" s="277"/>
      <c r="C17" s="277"/>
      <c r="D17" s="277"/>
      <c r="E17" s="277"/>
      <c r="F17" s="277"/>
      <c r="G17" s="277"/>
      <c r="H17" s="277"/>
      <c r="I17" s="42">
        <v>13</v>
      </c>
      <c r="J17" s="44"/>
      <c r="K17" s="44"/>
    </row>
    <row r="18" spans="1:11" ht="12.75">
      <c r="A18" s="276" t="s">
        <v>294</v>
      </c>
      <c r="B18" s="277"/>
      <c r="C18" s="277"/>
      <c r="D18" s="277"/>
      <c r="E18" s="277"/>
      <c r="F18" s="277"/>
      <c r="G18" s="277"/>
      <c r="H18" s="277"/>
      <c r="I18" s="42">
        <v>14</v>
      </c>
      <c r="J18" s="44"/>
      <c r="K18" s="44"/>
    </row>
    <row r="19" spans="1:11" ht="12.75">
      <c r="A19" s="276" t="s">
        <v>295</v>
      </c>
      <c r="B19" s="277"/>
      <c r="C19" s="277"/>
      <c r="D19" s="277"/>
      <c r="E19" s="277"/>
      <c r="F19" s="277"/>
      <c r="G19" s="277"/>
      <c r="H19" s="277"/>
      <c r="I19" s="42">
        <v>15</v>
      </c>
      <c r="J19" s="44"/>
      <c r="K19" s="44"/>
    </row>
    <row r="20" spans="1:11" ht="12.75">
      <c r="A20" s="276" t="s">
        <v>296</v>
      </c>
      <c r="B20" s="277"/>
      <c r="C20" s="277"/>
      <c r="D20" s="277"/>
      <c r="E20" s="277"/>
      <c r="F20" s="277"/>
      <c r="G20" s="277"/>
      <c r="H20" s="277"/>
      <c r="I20" s="42">
        <v>16</v>
      </c>
      <c r="J20" s="44"/>
      <c r="K20" s="44"/>
    </row>
    <row r="21" spans="1:11" ht="12.75">
      <c r="A21" s="278" t="s">
        <v>297</v>
      </c>
      <c r="B21" s="279"/>
      <c r="C21" s="279"/>
      <c r="D21" s="279"/>
      <c r="E21" s="279"/>
      <c r="F21" s="279"/>
      <c r="G21" s="279"/>
      <c r="H21" s="279"/>
      <c r="I21" s="42">
        <v>17</v>
      </c>
      <c r="J21" s="127">
        <f>SUM(J15:J20)</f>
        <v>0</v>
      </c>
      <c r="K21" s="74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298</v>
      </c>
      <c r="B23" s="271"/>
      <c r="C23" s="271"/>
      <c r="D23" s="271"/>
      <c r="E23" s="271"/>
      <c r="F23" s="271"/>
      <c r="G23" s="271"/>
      <c r="H23" s="271"/>
      <c r="I23" s="45">
        <v>18</v>
      </c>
      <c r="J23" s="43"/>
      <c r="K23" s="43"/>
    </row>
    <row r="24" spans="1:11" ht="17.25" customHeight="1">
      <c r="A24" s="272" t="s">
        <v>299</v>
      </c>
      <c r="B24" s="273"/>
      <c r="C24" s="273"/>
      <c r="D24" s="273"/>
      <c r="E24" s="273"/>
      <c r="F24" s="273"/>
      <c r="G24" s="273"/>
      <c r="H24" s="273"/>
      <c r="I24" s="46">
        <v>19</v>
      </c>
      <c r="J24" s="74"/>
      <c r="K24" s="74"/>
    </row>
    <row r="25" spans="1:11" ht="30" customHeight="1">
      <c r="A25" s="274" t="s">
        <v>300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276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312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Briski-Vuljak</cp:lastModifiedBy>
  <cp:lastPrinted>2018-04-24T09:31:37Z</cp:lastPrinted>
  <dcterms:created xsi:type="dcterms:W3CDTF">2008-10-17T11:51:54Z</dcterms:created>
  <dcterms:modified xsi:type="dcterms:W3CDTF">2018-04-25T07:26:33Z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