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<sst xmlns="http://schemas.openxmlformats.org/spreadsheetml/2006/main" count="397" uniqueCount="347">
  <si>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</si>
  <si>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</si>
  <si>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</si>
  <si>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</si>
  <si>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</si>
  <si>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</si>
  <si>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</si>
  <si>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</si>
  <si>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</si>
  <si>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</si>
  <si>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</si>
  <si>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</si>
  <si>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</si>
  <si>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</si>
  <si>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</si>
  <si>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</si>
  <si>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</si>
  <si>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</si>
  <si>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</si>
  <si>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</si>
  <si>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</si>
  <si>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</si>
  <si>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</si>
  <si>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</si>
  <si>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</si>
  <si>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</si>
  <si>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</si>
  <si>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</si>
  <si>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</si>
  <si>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</si>
  <si>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</si>
  <si>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</si>
  <si>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</si>
  <si>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</si>
  <si>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</si>
  <si>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</si>
  <si>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</si>
  <si>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</si>
  <si>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</si>
  <si>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</si>
  <si>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</si>
  <si>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</si>
  <si>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</si>
  <si>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</si>
  <si>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</si>
  <si>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</si>
  <si>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</si>
  <si>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</si>
  <si>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</si>
  <si>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</si>
  <si>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</si>
  <si>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</si>
  <si>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</si>
  <si>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</si>
  <si>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</si>
  <si>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</si>
  <si>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</si>
  <si>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</si>
  <si>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</si>
  <si>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</si>
  <si>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</si>
  <si>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</si>
  <si>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</si>
  <si>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</si>
  <si>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</si>
  <si>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</si>
  <si>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</si>
  <si>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</si>
  <si>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</si>
  <si>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</si>
  <si>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</si>
  <si>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</si>
  <si>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</si>
  <si>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</si>
  <si>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</si>
  <si>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</si>
  <si>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</si>
  <si>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</si>
  <si>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</si>
  <si>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</si>
  <si>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</si>
  <si>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</si>
  <si>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</si>
  <si>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</si>
  <si>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</si>
  <si>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</si>
  <si>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</si>
  <si>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</si>
  <si>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</si>
  <si>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</si>
  <si>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</si>
  <si>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</si>
  <si>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</si>
  <si>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</si>
  <si>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</si>
  <si>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</si>
  <si>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</si>
  <si>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</si>
  <si>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</si>
  <si>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</si>
  <si>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</si>
  <si>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</si>
  <si>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</si>
  <si>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</si>
  <si>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</si>
  <si>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</si>
  <si>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</si>
  <si>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</si>
  <si>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</si>
  <si>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</si>
  <si>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</si>
  <si>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</si>
  <si>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</si>
  <si>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</si>
  <si>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</si>
  <si>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</si>
  <si>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</si>
  <si>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</si>
  <si>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</si>
  <si>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</si>
  <si>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</si>
  <si>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</si>
  <si>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</si>
  <si>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</si>
  <si>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</si>
  <si>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</si>
  <si>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</si>
  <si>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</si>
  <si>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</si>
  <si>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</si>
  <si>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</si>
  <si>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</si>
  <si>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</si>
  <si>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</si>
  <si>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</si>
  <si>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</si>
  <si>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</si>
  <si>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</si>
  <si>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</si>
  <si>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</si>
  <si>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</si>
  <si>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</si>
  <si>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</si>
  <si>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</si>
  <si>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</si>
  <si>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</si>
  <si>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</si>
  <si>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</si>
  <si>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</si>
  <si>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</si>
  <si>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</si>
  <si>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</si>
  <si>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</si>
  <si>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</si>
  <si>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</si>
  <si>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</si>
  <si>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</si>
  <si>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</si>
  <si>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</si>
  <si>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</si>
  <si>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</si>
  <si>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</si>
  <si>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</si>
  <si>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</si>
  <si>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</si>
  <si>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</si>
  <si>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</si>
  <si>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</si>
  <si>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</si>
  <si>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</si>
  <si>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</si>
  <si>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</si>
  <si>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</si>
  <si>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</si>
  <si>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</si>
  <si>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</si>
  <si>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</si>
  <si>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</si>
  <si>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</si>
  <si>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</si>
  <si>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</si>
  <si>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</si>
  <si>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</si>
  <si>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</si>
  <si>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</si>
  <si>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</si>
  <si>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</si>
  <si>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</si>
  <si>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</si>
  <si>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</si>
  <si>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</si>
  <si>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</si>
  <si>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</si>
  <si>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</si>
  <si>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</si>
  <si>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</si>
  <si>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</si>
  <si>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</si>
  <si>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</si>
  <si>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</si>
  <si>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</si>
  <si>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</si>
  <si>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</si>
  <si>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</si>
  <si>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</si>
  <si>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</si>
  <si>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</si>
  <si>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</si>
  <si>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</si>
  <si>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</si>
  <si>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</si>
  <si>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</si>
  <si>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</si>
  <si>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</si>
  <si>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</si>
  <si>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</si>
  <si>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</si>
  <si>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</si>
  <si>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</si>
  <si>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</si>
  <si>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</si>
  <si>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</si>
  <si>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</si>
  <si>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</si>
  <si>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</si>
  <si>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</si>
  <si>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</si>
  <si>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</si>
  <si>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</si>
  <si>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</si>
  <si>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</si>
  <si>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</si>
  <si>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</si>
  <si>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</si>
  <si>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</si>
  <si>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</si>
  <si>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</si>
  <si>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</si>
  <si>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</si>
  <si>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</si>
  <si>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</si>
  <si>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</si>
  <si>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</si>
  <si>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</si>
  <si>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</si>
  <si>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</si>
  <si>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</si>
  <si>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</si>
  <si>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</si>
  <si>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</si>
  <si>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</si>
  <si>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</si>
  <si>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</si>
  <si>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</si>
  <si>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</si>
  <si>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</si>
  <si>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</si>
  <si>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</si>
  <si>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</si>
  <si>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</si>
  <si>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</si>
  <si>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</si>
  <si>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</si>
  <si>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</si>
  <si>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</si>
  <si>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</si>
  <si>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</si>
  <si>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</si>
  <si>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</si>
  <si>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</si>
  <si>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</si>
  <si>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</si>
  <si>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</si>
  <si>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</si>
  <si>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</si>
  <si>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</si>
  <si>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</si>
  <si>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</si>
  <si>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</si>
  <si>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</si>
  <si>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</si>
  <si>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</si>
  <si>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</si>
  <si>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</si>
  <si>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</si>
  <si>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</si>
  <si>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</si>
  <si>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</si>
  <si>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</si>
  <si>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</si>
  <si>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</si>
  <si>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</si>
  <si>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</si>
  <si>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</si>
  <si>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</si>
  <si>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</si>
  <si>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</si>
  <si>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</si>
  <si>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</si>
  <si>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</si>
  <si>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</si>
  <si>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</si>
  <si>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</si>
  <si>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</si>
  <si>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</si>
  <si>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</si>
  <si>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</si>
  <si>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</si>
  <si>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</si>
  <si>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</si>
  <si>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</si>
  <si>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</si>
  <si>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</si>
  <si>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</si>
  <si>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</si>
  <si>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</si>
  <si>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</si>
  <si>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</si>
  <si>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</si>
  <si>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</si>
  <si>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</si>
  <si>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</si>
  <si>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</si>
  <si>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</t>
  </si>
  <si>
    <t>31.3.2014.</t>
  </si>
  <si>
    <t>03334171</t>
  </si>
  <si>
    <t>080118427</t>
  </si>
  <si>
    <t>89018712265</t>
  </si>
  <si>
    <t>JADRANSKI NAFTOVOD D.D.</t>
  </si>
  <si>
    <t>ZAGREB</t>
  </si>
  <si>
    <t>MIRAMARSKA CESTA 24</t>
  </si>
  <si>
    <t>janaf@janaf.hr</t>
  </si>
  <si>
    <t>www.janaf.hr</t>
  </si>
  <si>
    <t>NE</t>
  </si>
  <si>
    <t>4950</t>
  </si>
  <si>
    <t>MIRJANA MATAIJA</t>
  </si>
  <si>
    <t>013039369</t>
  </si>
  <si>
    <t>013039423</t>
  </si>
  <si>
    <t>mirjana.mataija@janaf.hr</t>
  </si>
  <si>
    <t>DRAGAN KOVAČEVIĆ</t>
  </si>
  <si>
    <t>stanje na dan 31.03.2014.</t>
  </si>
  <si>
    <t>Obveznik: ____JADRANSKI NAFTOVOD DD_________________________________________________________</t>
  </si>
  <si>
    <t>u razdoblju 01.01.2014. do 31.03.2014.</t>
  </si>
  <si>
    <t>Obveznik: _________JADRANSKI NAFTOVOD DD____________________________________________________</t>
  </si>
  <si>
    <t>u razdoblju 01.01.2014. do _31.03.2014.</t>
  </si>
  <si>
    <t>01.01.</t>
  </si>
  <si>
    <t>31.03.2014.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</si>
</sst>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3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7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8" xfId="56" applyFont="1" applyBorder="1" applyAlignment="1" applyProtection="1">
      <alignment/>
      <protection hidden="1"/>
    </xf>
    <xf numFmtId="0" fontId="4" fillId="0" borderId="18" xfId="56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6" applyFont="1" applyBorder="1" applyAlignment="1">
      <alignment/>
      <protection/>
    </xf>
    <xf numFmtId="0" fontId="4" fillId="0" borderId="24" xfId="56" applyFont="1" applyBorder="1" applyAlignment="1">
      <alignment/>
      <protection/>
    </xf>
    <xf numFmtId="0" fontId="4" fillId="0" borderId="25" xfId="56" applyFont="1" applyFill="1" applyBorder="1" applyAlignment="1" applyProtection="1">
      <alignment horizontal="left" vertical="center" wrapText="1"/>
      <protection hidden="1"/>
    </xf>
    <xf numFmtId="0" fontId="4" fillId="0" borderId="16" xfId="56" applyFont="1" applyFill="1" applyBorder="1" applyAlignment="1" applyProtection="1">
      <alignment vertical="center"/>
      <protection hidden="1"/>
    </xf>
    <xf numFmtId="0" fontId="4" fillId="0" borderId="25" xfId="56" applyFont="1" applyBorder="1" applyAlignment="1" applyProtection="1">
      <alignment horizontal="left" vertical="center" wrapText="1"/>
      <protection hidden="1"/>
    </xf>
    <xf numFmtId="0" fontId="4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4" fillId="0" borderId="25" xfId="56" applyFont="1" applyFill="1" applyBorder="1" applyAlignment="1" applyProtection="1">
      <alignment/>
      <protection hidden="1"/>
    </xf>
    <xf numFmtId="0" fontId="4" fillId="0" borderId="25" xfId="56" applyFont="1" applyBorder="1" applyAlignment="1" applyProtection="1">
      <alignment wrapText="1"/>
      <protection hidden="1"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25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5" xfId="56" applyFont="1" applyFill="1" applyBorder="1" applyAlignment="1" applyProtection="1">
      <alignment horizontal="right" vertical="center"/>
      <protection hidden="1" locked="0"/>
    </xf>
    <xf numFmtId="0" fontId="4" fillId="0" borderId="25" xfId="56" applyFont="1" applyBorder="1" applyAlignment="1" applyProtection="1">
      <alignment vertical="top"/>
      <protection hidden="1"/>
    </xf>
    <xf numFmtId="0" fontId="4" fillId="0" borderId="25" xfId="56" applyFont="1" applyBorder="1" applyAlignment="1" applyProtection="1">
      <alignment horizontal="left" vertical="top" wrapText="1"/>
      <protection hidden="1"/>
    </xf>
    <xf numFmtId="0" fontId="4" fillId="0" borderId="16" xfId="56" applyFont="1" applyBorder="1" applyAlignment="1">
      <alignment/>
      <protection/>
    </xf>
    <xf numFmtId="0" fontId="4" fillId="0" borderId="25" xfId="56" applyFont="1" applyBorder="1" applyAlignment="1" applyProtection="1">
      <alignment horizontal="left" vertical="top" indent="2"/>
      <protection hidden="1"/>
    </xf>
    <xf numFmtId="0" fontId="4" fillId="0" borderId="25" xfId="56" applyFont="1" applyBorder="1" applyAlignment="1" applyProtection="1">
      <alignment horizontal="left" vertical="top" wrapText="1" indent="2"/>
      <protection hidden="1"/>
    </xf>
    <xf numFmtId="0" fontId="4" fillId="0" borderId="16" xfId="56" applyFont="1" applyBorder="1" applyAlignment="1" applyProtection="1">
      <alignment horizontal="right" vertical="top"/>
      <protection hidden="1"/>
    </xf>
    <xf numFmtId="49" fontId="3" fillId="0" borderId="25" xfId="56" applyNumberFormat="1" applyFont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left" vertical="top"/>
      <protection hidden="1"/>
    </xf>
    <xf numFmtId="0" fontId="4" fillId="0" borderId="25" xfId="56" applyFont="1" applyBorder="1" applyAlignment="1" applyProtection="1">
      <alignment horizontal="left"/>
      <protection hidden="1"/>
    </xf>
    <xf numFmtId="0" fontId="4" fillId="0" borderId="24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left"/>
      <protection hidden="1"/>
    </xf>
    <xf numFmtId="0" fontId="4" fillId="0" borderId="25" xfId="56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16" xfId="56" applyFont="1" applyBorder="1" applyAlignment="1" applyProtection="1">
      <alignment vertical="center"/>
      <protection hidden="1"/>
    </xf>
    <xf numFmtId="0" fontId="4" fillId="0" borderId="26" xfId="56" applyFont="1" applyBorder="1" applyAlignment="1" applyProtection="1">
      <alignment/>
      <protection hidden="1"/>
    </xf>
    <xf numFmtId="0" fontId="4" fillId="0" borderId="27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/>
      <protection hidden="1"/>
    </xf>
    <xf numFmtId="0" fontId="4" fillId="0" borderId="29" xfId="56" applyFont="1" applyFill="1" applyBorder="1" applyAlignment="1" applyProtection="1">
      <alignment/>
      <protection hidden="1"/>
    </xf>
    <xf numFmtId="14" fontId="3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6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6" applyFont="1" applyFill="1" applyBorder="1" applyAlignment="1" applyProtection="1">
      <alignment horizontal="center" vertical="center"/>
      <protection hidden="1" locked="0"/>
    </xf>
    <xf numFmtId="49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>
      <alignment/>
      <protection/>
    </xf>
    <xf numFmtId="49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0" fontId="4" fillId="0" borderId="16" xfId="56" applyFont="1" applyBorder="1" applyAlignment="1" applyProtection="1">
      <alignment horizontal="right" vertical="center" wrapText="1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49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4" fillId="0" borderId="16" xfId="56" applyFont="1" applyBorder="1" applyAlignment="1" applyProtection="1">
      <alignment horizontal="right" vertical="center"/>
      <protection hidden="1"/>
    </xf>
    <xf numFmtId="0" fontId="4" fillId="0" borderId="25" xfId="56" applyFont="1" applyBorder="1" applyAlignment="1" applyProtection="1">
      <alignment horizontal="right"/>
      <protection hidden="1"/>
    </xf>
    <xf numFmtId="0" fontId="2" fillId="0" borderId="16" xfId="56" applyFont="1" applyBorder="1" applyAlignment="1" applyProtection="1">
      <alignment horizontal="right" vertical="center" wrapText="1"/>
      <protection hidden="1"/>
    </xf>
    <xf numFmtId="0" fontId="2" fillId="0" borderId="25" xfId="56" applyFont="1" applyBorder="1" applyAlignment="1" applyProtection="1">
      <alignment horizontal="right" wrapText="1"/>
      <protection hidden="1"/>
    </xf>
    <xf numFmtId="0" fontId="3" fillId="0" borderId="27" xfId="56" applyFont="1" applyFill="1" applyBorder="1" applyAlignment="1" applyProtection="1">
      <alignment horizontal="left" vertical="center"/>
      <protection hidden="1" locked="0"/>
    </xf>
    <xf numFmtId="0" fontId="4" fillId="0" borderId="28" xfId="56" applyFont="1" applyFill="1" applyBorder="1" applyAlignment="1">
      <alignment horizontal="left" vertical="center"/>
      <protection/>
    </xf>
    <xf numFmtId="0" fontId="4" fillId="0" borderId="29" xfId="56" applyFont="1" applyFill="1" applyBorder="1" applyAlignment="1">
      <alignment horizontal="left" vertical="center"/>
      <protection/>
    </xf>
    <xf numFmtId="1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5" fillId="0" borderId="27" xfId="52" applyFill="1" applyBorder="1" applyAlignment="1" applyProtection="1">
      <alignment/>
      <protection hidden="1" locked="0"/>
    </xf>
    <xf numFmtId="0" fontId="3" fillId="0" borderId="28" xfId="56" applyFont="1" applyFill="1" applyBorder="1" applyAlignment="1" applyProtection="1">
      <alignment/>
      <protection hidden="1" locked="0"/>
    </xf>
    <xf numFmtId="0" fontId="3" fillId="0" borderId="29" xfId="56" applyFont="1" applyFill="1" applyBorder="1" applyAlignment="1" applyProtection="1">
      <alignment/>
      <protection hidden="1" locked="0"/>
    </xf>
    <xf numFmtId="0" fontId="4" fillId="0" borderId="28" xfId="56" applyFont="1" applyFill="1" applyBorder="1" applyAlignment="1">
      <alignment horizontal="left"/>
      <protection/>
    </xf>
    <xf numFmtId="0" fontId="4" fillId="0" borderId="29" xfId="56" applyFont="1" applyFill="1" applyBorder="1" applyAlignment="1">
      <alignment horizontal="left"/>
      <protection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4" fillId="0" borderId="16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25" xfId="56" applyFont="1" applyBorder="1" applyAlignment="1">
      <alignment horizontal="center"/>
      <protection/>
    </xf>
    <xf numFmtId="0" fontId="3" fillId="0" borderId="27" xfId="56" applyFont="1" applyFill="1" applyBorder="1" applyAlignment="1" applyProtection="1">
      <alignment horizontal="right" vertical="center"/>
      <protection hidden="1" locked="0"/>
    </xf>
    <xf numFmtId="0" fontId="4" fillId="0" borderId="28" xfId="56" applyFont="1" applyFill="1" applyBorder="1" applyAlignment="1">
      <alignment/>
      <protection/>
    </xf>
    <xf numFmtId="0" fontId="4" fillId="0" borderId="29" xfId="56" applyFont="1" applyFill="1" applyBorder="1" applyAlignment="1">
      <alignment/>
      <protection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10" fillId="0" borderId="30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17" xfId="56" applyFont="1" applyBorder="1" applyAlignment="1" applyProtection="1">
      <alignment horizontal="center"/>
      <protection hidden="1"/>
    </xf>
    <xf numFmtId="0" fontId="3" fillId="0" borderId="28" xfId="56" applyFont="1" applyFill="1" applyBorder="1" applyAlignment="1" applyProtection="1">
      <alignment horizontal="left" vertical="center"/>
      <protection hidden="1" locked="0"/>
    </xf>
    <xf numFmtId="0" fontId="3" fillId="0" borderId="29" xfId="56" applyFont="1" applyFill="1" applyBorder="1" applyAlignment="1" applyProtection="1">
      <alignment horizontal="left" vertical="center"/>
      <protection hidden="1" locked="0"/>
    </xf>
    <xf numFmtId="0" fontId="4" fillId="0" borderId="25" xfId="56" applyFont="1" applyBorder="1" applyAlignment="1" applyProtection="1">
      <alignment horizontal="right" wrapText="1"/>
      <protection hidden="1"/>
    </xf>
    <xf numFmtId="49" fontId="3" fillId="0" borderId="27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6" applyNumberFormat="1" applyFont="1" applyFill="1" applyBorder="1" applyAlignment="1" applyProtection="1">
      <alignment horizontal="left" vertical="center"/>
      <protection hidden="1" locked="0"/>
    </xf>
    <xf numFmtId="0" fontId="4" fillId="0" borderId="28" xfId="56" applyFont="1" applyFill="1" applyBorder="1" applyAlignment="1" applyProtection="1">
      <alignment horizontal="center" vertical="top"/>
      <protection hidden="1"/>
    </xf>
    <xf numFmtId="0" fontId="4" fillId="0" borderId="28" xfId="56" applyFont="1" applyFill="1" applyBorder="1" applyAlignment="1" applyProtection="1">
      <alignment horizontal="center"/>
      <protection hidden="1"/>
    </xf>
    <xf numFmtId="49" fontId="5" fillId="0" borderId="27" xfId="52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4" fillId="0" borderId="31" xfId="56" applyFont="1" applyBorder="1" applyAlignment="1" applyProtection="1">
      <alignment horizontal="center" vertical="top"/>
      <protection hidden="1"/>
    </xf>
    <xf numFmtId="0" fontId="4" fillId="0" borderId="31" xfId="56" applyFont="1" applyBorder="1" applyAlignment="1">
      <alignment horizontal="center"/>
      <protection/>
    </xf>
    <xf numFmtId="0" fontId="4" fillId="0" borderId="32" xfId="56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rjana.mataij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5">
      <selection activeCell="B56" sqref="B56:I5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4" t="s">
        <v>248</v>
      </c>
      <c r="B1" s="175"/>
      <c r="C1" s="17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0" t="s">
        <v>249</v>
      </c>
      <c r="B2" s="141"/>
      <c r="C2" s="141"/>
      <c r="D2" s="142"/>
      <c r="E2" s="117" t="s">
        <v>323</v>
      </c>
      <c r="F2" s="12"/>
      <c r="G2" s="13" t="s">
        <v>250</v>
      </c>
      <c r="H2" s="117" t="s">
        <v>324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3" t="s">
        <v>317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6" t="s">
        <v>251</v>
      </c>
      <c r="B6" s="147"/>
      <c r="C6" s="138" t="s">
        <v>325</v>
      </c>
      <c r="D6" s="139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8" t="s">
        <v>252</v>
      </c>
      <c r="B8" s="149"/>
      <c r="C8" s="138" t="s">
        <v>326</v>
      </c>
      <c r="D8" s="139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5" t="s">
        <v>253</v>
      </c>
      <c r="B10" s="136"/>
      <c r="C10" s="138" t="s">
        <v>327</v>
      </c>
      <c r="D10" s="139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7"/>
      <c r="B11" s="136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6" t="s">
        <v>254</v>
      </c>
      <c r="B12" s="147"/>
      <c r="C12" s="150" t="s">
        <v>328</v>
      </c>
      <c r="D12" s="151"/>
      <c r="E12" s="151"/>
      <c r="F12" s="151"/>
      <c r="G12" s="151"/>
      <c r="H12" s="151"/>
      <c r="I12" s="152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6" t="s">
        <v>255</v>
      </c>
      <c r="B14" s="147"/>
      <c r="C14" s="153">
        <v>10000</v>
      </c>
      <c r="D14" s="154"/>
      <c r="E14" s="16"/>
      <c r="F14" s="150" t="s">
        <v>329</v>
      </c>
      <c r="G14" s="151"/>
      <c r="H14" s="151"/>
      <c r="I14" s="152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6" t="s">
        <v>256</v>
      </c>
      <c r="B16" s="147"/>
      <c r="C16" s="150" t="s">
        <v>330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6" t="s">
        <v>257</v>
      </c>
      <c r="B18" s="147"/>
      <c r="C18" s="155" t="s">
        <v>331</v>
      </c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6" t="s">
        <v>258</v>
      </c>
      <c r="B20" s="147"/>
      <c r="C20" s="155" t="s">
        <v>332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6" t="s">
        <v>259</v>
      </c>
      <c r="B22" s="147"/>
      <c r="C22" s="118">
        <v>133</v>
      </c>
      <c r="D22" s="150"/>
      <c r="E22" s="158"/>
      <c r="F22" s="159"/>
      <c r="G22" s="146"/>
      <c r="H22" s="160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6" t="s">
        <v>260</v>
      </c>
      <c r="B24" s="147"/>
      <c r="C24" s="118">
        <v>21</v>
      </c>
      <c r="D24" s="150"/>
      <c r="E24" s="158"/>
      <c r="F24" s="158"/>
      <c r="G24" s="159"/>
      <c r="H24" s="51" t="s">
        <v>261</v>
      </c>
      <c r="I24" s="119">
        <v>383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318</v>
      </c>
      <c r="I25" s="95"/>
      <c r="J25" s="10"/>
      <c r="K25" s="10"/>
      <c r="L25" s="10"/>
    </row>
    <row r="26" spans="1:12" ht="12.75">
      <c r="A26" s="146" t="s">
        <v>262</v>
      </c>
      <c r="B26" s="147"/>
      <c r="C26" s="120" t="s">
        <v>333</v>
      </c>
      <c r="D26" s="25"/>
      <c r="E26" s="33"/>
      <c r="F26" s="24"/>
      <c r="G26" s="161" t="s">
        <v>263</v>
      </c>
      <c r="H26" s="147"/>
      <c r="I26" s="121" t="s">
        <v>334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2" t="s">
        <v>264</v>
      </c>
      <c r="B28" s="163"/>
      <c r="C28" s="164"/>
      <c r="D28" s="164"/>
      <c r="E28" s="165" t="s">
        <v>265</v>
      </c>
      <c r="F28" s="166"/>
      <c r="G28" s="166"/>
      <c r="H28" s="167" t="s">
        <v>266</v>
      </c>
      <c r="I28" s="168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9"/>
      <c r="B30" s="170"/>
      <c r="C30" s="170"/>
      <c r="D30" s="171"/>
      <c r="E30" s="169"/>
      <c r="F30" s="170"/>
      <c r="G30" s="170"/>
      <c r="H30" s="138"/>
      <c r="I30" s="139"/>
      <c r="J30" s="10"/>
      <c r="K30" s="10"/>
      <c r="L30" s="10"/>
    </row>
    <row r="31" spans="1:12" ht="12.75">
      <c r="A31" s="91"/>
      <c r="B31" s="22"/>
      <c r="C31" s="21"/>
      <c r="D31" s="172"/>
      <c r="E31" s="172"/>
      <c r="F31" s="172"/>
      <c r="G31" s="173"/>
      <c r="H31" s="16"/>
      <c r="I31" s="98"/>
      <c r="J31" s="10"/>
      <c r="K31" s="10"/>
      <c r="L31" s="10"/>
    </row>
    <row r="32" spans="1:12" ht="12.75">
      <c r="A32" s="169"/>
      <c r="B32" s="170"/>
      <c r="C32" s="170"/>
      <c r="D32" s="171"/>
      <c r="E32" s="169"/>
      <c r="F32" s="170"/>
      <c r="G32" s="170"/>
      <c r="H32" s="138"/>
      <c r="I32" s="139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9"/>
      <c r="B34" s="170"/>
      <c r="C34" s="170"/>
      <c r="D34" s="171"/>
      <c r="E34" s="169"/>
      <c r="F34" s="170"/>
      <c r="G34" s="170"/>
      <c r="H34" s="138"/>
      <c r="I34" s="139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9"/>
      <c r="B36" s="170"/>
      <c r="C36" s="170"/>
      <c r="D36" s="171"/>
      <c r="E36" s="169"/>
      <c r="F36" s="170"/>
      <c r="G36" s="170"/>
      <c r="H36" s="138"/>
      <c r="I36" s="139"/>
      <c r="J36" s="10"/>
      <c r="K36" s="10"/>
      <c r="L36" s="10"/>
    </row>
    <row r="37" spans="1:12" ht="12.75">
      <c r="A37" s="100"/>
      <c r="B37" s="30"/>
      <c r="C37" s="177"/>
      <c r="D37" s="178"/>
      <c r="E37" s="16"/>
      <c r="F37" s="177"/>
      <c r="G37" s="178"/>
      <c r="H37" s="16"/>
      <c r="I37" s="92"/>
      <c r="J37" s="10"/>
      <c r="K37" s="10"/>
      <c r="L37" s="10"/>
    </row>
    <row r="38" spans="1:12" ht="12.75">
      <c r="A38" s="169"/>
      <c r="B38" s="170"/>
      <c r="C38" s="170"/>
      <c r="D38" s="171"/>
      <c r="E38" s="169"/>
      <c r="F38" s="170"/>
      <c r="G38" s="170"/>
      <c r="H38" s="138"/>
      <c r="I38" s="139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9"/>
      <c r="B40" s="170"/>
      <c r="C40" s="170"/>
      <c r="D40" s="171"/>
      <c r="E40" s="169"/>
      <c r="F40" s="170"/>
      <c r="G40" s="170"/>
      <c r="H40" s="138"/>
      <c r="I40" s="139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5" t="s">
        <v>267</v>
      </c>
      <c r="B44" s="182"/>
      <c r="C44" s="138"/>
      <c r="D44" s="139"/>
      <c r="E44" s="26"/>
      <c r="F44" s="150"/>
      <c r="G44" s="170"/>
      <c r="H44" s="170"/>
      <c r="I44" s="171"/>
      <c r="J44" s="10"/>
      <c r="K44" s="10"/>
      <c r="L44" s="10"/>
    </row>
    <row r="45" spans="1:12" ht="12.75">
      <c r="A45" s="100"/>
      <c r="B45" s="30"/>
      <c r="C45" s="177"/>
      <c r="D45" s="178"/>
      <c r="E45" s="16"/>
      <c r="F45" s="177"/>
      <c r="G45" s="179"/>
      <c r="H45" s="35"/>
      <c r="I45" s="104"/>
      <c r="J45" s="10"/>
      <c r="K45" s="10"/>
      <c r="L45" s="10"/>
    </row>
    <row r="46" spans="1:12" ht="12.75">
      <c r="A46" s="135" t="s">
        <v>268</v>
      </c>
      <c r="B46" s="182"/>
      <c r="C46" s="150" t="s">
        <v>335</v>
      </c>
      <c r="D46" s="180"/>
      <c r="E46" s="180"/>
      <c r="F46" s="180"/>
      <c r="G46" s="180"/>
      <c r="H46" s="180"/>
      <c r="I46" s="181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5" t="s">
        <v>270</v>
      </c>
      <c r="B48" s="182"/>
      <c r="C48" s="183" t="s">
        <v>336</v>
      </c>
      <c r="D48" s="184"/>
      <c r="E48" s="185"/>
      <c r="F48" s="16"/>
      <c r="G48" s="51" t="s">
        <v>271</v>
      </c>
      <c r="H48" s="183" t="s">
        <v>337</v>
      </c>
      <c r="I48" s="185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5" t="s">
        <v>257</v>
      </c>
      <c r="B50" s="182"/>
      <c r="C50" s="188" t="s">
        <v>338</v>
      </c>
      <c r="D50" s="184"/>
      <c r="E50" s="184"/>
      <c r="F50" s="184"/>
      <c r="G50" s="184"/>
      <c r="H50" s="184"/>
      <c r="I50" s="185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6" t="s">
        <v>272</v>
      </c>
      <c r="B52" s="147"/>
      <c r="C52" s="183" t="s">
        <v>339</v>
      </c>
      <c r="D52" s="184"/>
      <c r="E52" s="184"/>
      <c r="F52" s="184"/>
      <c r="G52" s="184"/>
      <c r="H52" s="184"/>
      <c r="I52" s="152"/>
      <c r="J52" s="10"/>
      <c r="K52" s="10"/>
      <c r="L52" s="10"/>
    </row>
    <row r="53" spans="1:12" ht="12.75">
      <c r="A53" s="105"/>
      <c r="B53" s="20"/>
      <c r="C53" s="176" t="s">
        <v>273</v>
      </c>
      <c r="D53" s="176"/>
      <c r="E53" s="176"/>
      <c r="F53" s="176"/>
      <c r="G53" s="176"/>
      <c r="H53" s="176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89" t="s">
        <v>274</v>
      </c>
      <c r="C55" s="190"/>
      <c r="D55" s="190"/>
      <c r="E55" s="190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91" t="s">
        <v>306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05"/>
      <c r="B57" s="191" t="s">
        <v>307</v>
      </c>
      <c r="C57" s="192"/>
      <c r="D57" s="192"/>
      <c r="E57" s="192"/>
      <c r="F57" s="192"/>
      <c r="G57" s="192"/>
      <c r="H57" s="192"/>
      <c r="I57" s="107"/>
      <c r="J57" s="10"/>
      <c r="K57" s="10"/>
      <c r="L57" s="10"/>
    </row>
    <row r="58" spans="1:12" ht="12.75">
      <c r="A58" s="105"/>
      <c r="B58" s="191" t="s">
        <v>308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05"/>
      <c r="B59" s="191" t="s">
        <v>309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94" t="s">
        <v>277</v>
      </c>
      <c r="H62" s="195"/>
      <c r="I62" s="196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86"/>
      <c r="H63" s="187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rjana.mataija@janaf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A21" sqref="A21:H21"/>
    </sheetView>
  </sheetViews>
  <sheetFormatPr defaultColWidth="9.140625" defaultRowHeight="12.75"/>
  <cols>
    <col min="1" max="7" width="9.140625" style="52" customWidth="1"/>
    <col min="8" max="8" width="8.140625" style="52" customWidth="1"/>
    <col min="9" max="9" width="9.140625" style="52" customWidth="1"/>
    <col min="10" max="10" width="12.57421875" style="52" customWidth="1"/>
    <col min="11" max="11" width="13.00390625" style="52" customWidth="1"/>
    <col min="12" max="16384" width="9.140625" style="52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341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59</v>
      </c>
      <c r="B4" s="236"/>
      <c r="C4" s="236"/>
      <c r="D4" s="236"/>
      <c r="E4" s="236"/>
      <c r="F4" s="236"/>
      <c r="G4" s="236"/>
      <c r="H4" s="237"/>
      <c r="I4" s="57" t="s">
        <v>278</v>
      </c>
      <c r="J4" s="58" t="s">
        <v>319</v>
      </c>
      <c r="K4" s="59" t="s">
        <v>320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56">
        <v>2</v>
      </c>
      <c r="J5" s="55">
        <v>3</v>
      </c>
      <c r="K5" s="55">
        <v>4</v>
      </c>
    </row>
    <row r="6" spans="1:11" ht="12.7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24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127">
        <f>J9+J16+J26+J35+J39</f>
        <v>2978235354</v>
      </c>
      <c r="K8" s="127">
        <f>K9+K16+K26+K35+K39</f>
        <v>2962613391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3">
        <f>SUM(J10:J15)</f>
        <v>86659313</v>
      </c>
      <c r="K9" s="53">
        <f>SUM(K10:K15)</f>
        <v>85009199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86091583</v>
      </c>
      <c r="K11" s="7">
        <v>84428632</v>
      </c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567730</v>
      </c>
      <c r="K14" s="7">
        <v>580567</v>
      </c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3">
        <f>SUM(J17:J25)</f>
        <v>2875878841</v>
      </c>
      <c r="K16" s="53">
        <f>SUM(K17:K25)</f>
        <v>2861707016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384873205</v>
      </c>
      <c r="K17" s="7">
        <v>384873717</v>
      </c>
    </row>
    <row r="18" spans="1:11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1099135304</v>
      </c>
      <c r="K18" s="7">
        <v>1068630809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364320513</v>
      </c>
      <c r="K19" s="7">
        <v>356826559</v>
      </c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18565439</v>
      </c>
      <c r="K20" s="7">
        <v>21149909</v>
      </c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4128619</v>
      </c>
      <c r="K22" s="7">
        <v>3224651</v>
      </c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771241068</v>
      </c>
      <c r="K23" s="7">
        <v>793386678</v>
      </c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233614693</v>
      </c>
      <c r="K24" s="7">
        <v>233614693</v>
      </c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/>
      <c r="K25" s="7"/>
    </row>
    <row r="26" spans="1:11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3">
        <f>SUM(J27:J34)</f>
        <v>1699096</v>
      </c>
      <c r="K26" s="53">
        <f>SUM(K27:K34)</f>
        <v>1902361</v>
      </c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80904</v>
      </c>
      <c r="K27" s="7">
        <v>85095</v>
      </c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>
        <v>1580992</v>
      </c>
      <c r="K28" s="7">
        <v>1780066</v>
      </c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/>
      <c r="K29" s="7"/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/>
      <c r="K32" s="7"/>
    </row>
    <row r="33" spans="1:11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>
        <v>37200</v>
      </c>
      <c r="K33" s="7">
        <v>37200</v>
      </c>
    </row>
    <row r="34" spans="1:11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3">
        <f>SUM(J36:J38)</f>
        <v>2207570</v>
      </c>
      <c r="K35" s="53">
        <f>SUM(K36:K38)</f>
        <v>2204281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>
        <v>133250</v>
      </c>
      <c r="K37" s="7">
        <v>129961</v>
      </c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2074320</v>
      </c>
      <c r="K38" s="7">
        <v>2074320</v>
      </c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11790534</v>
      </c>
      <c r="K39" s="7">
        <v>11790534</v>
      </c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127">
        <f>J41+J49+J56+J64</f>
        <v>680586974</v>
      </c>
      <c r="K40" s="127">
        <f>K41+K49+K56+K64</f>
        <v>652851990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3">
        <f>SUM(J42:J48)</f>
        <v>11250665</v>
      </c>
      <c r="K41" s="53">
        <f>SUM(K42:K48)</f>
        <v>12093729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11250665</v>
      </c>
      <c r="K42" s="7">
        <v>12093729</v>
      </c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/>
      <c r="K45" s="7"/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3">
        <f>SUM(J50:J55)</f>
        <v>106360832</v>
      </c>
      <c r="K49" s="53">
        <f>SUM(K50:K55)</f>
        <v>75823276</v>
      </c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9597142</v>
      </c>
      <c r="K50" s="7">
        <v>17239</v>
      </c>
    </row>
    <row r="51" spans="1:11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86661545</v>
      </c>
      <c r="K51" s="7">
        <v>64765247</v>
      </c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17263</v>
      </c>
      <c r="K53" s="7">
        <v>96827</v>
      </c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6829386</v>
      </c>
      <c r="K54" s="7">
        <v>7591352</v>
      </c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3255496</v>
      </c>
      <c r="K55" s="7">
        <v>3352611</v>
      </c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3">
        <f>SUM(J57:J63)</f>
        <v>310880115</v>
      </c>
      <c r="K56" s="53">
        <f>SUM(K57:K63)</f>
        <v>311335264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/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310880115</v>
      </c>
      <c r="K62" s="7">
        <v>311335264</v>
      </c>
    </row>
    <row r="63" spans="1:11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252095362</v>
      </c>
      <c r="K64" s="7">
        <v>253599721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126">
        <v>195453</v>
      </c>
      <c r="K65" s="126">
        <v>25162724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127">
        <f>J7+J8+J40+J65</f>
        <v>3659017781</v>
      </c>
      <c r="K66" s="127">
        <f>K7+K8+K40+K65</f>
        <v>3640628105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134">
        <v>2316969286</v>
      </c>
      <c r="K67" s="134">
        <v>2316969286</v>
      </c>
    </row>
    <row r="68" spans="1:11" ht="12.75">
      <c r="A68" s="202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24"/>
      <c r="I69" s="3">
        <v>62</v>
      </c>
      <c r="J69" s="125">
        <f>J70+J71+J72+J78+J79+J82+J85</f>
        <v>3379502580</v>
      </c>
      <c r="K69" s="125">
        <f>K70+K71+K72+K78+K79+K82+K85</f>
        <v>3398526682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2791212660</v>
      </c>
      <c r="K70" s="7">
        <v>2791212660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53585</v>
      </c>
      <c r="K71" s="7">
        <v>53585</v>
      </c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3">
        <f>J73+J74-J75+J76+J77</f>
        <v>268591598</v>
      </c>
      <c r="K72" s="53">
        <f>K73+K74-K75+K76+K77</f>
        <v>268591598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31434926</v>
      </c>
      <c r="K73" s="7">
        <v>31434926</v>
      </c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/>
      <c r="K74" s="7"/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/>
      <c r="K75" s="7"/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237156672</v>
      </c>
      <c r="K77" s="7">
        <v>237156672</v>
      </c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/>
      <c r="K78" s="7"/>
    </row>
    <row r="79" spans="1:11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3">
        <f>J80-J81</f>
        <v>215071076</v>
      </c>
      <c r="K79" s="53">
        <f>K80-K81</f>
        <v>319644737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215071076</v>
      </c>
      <c r="K80" s="7">
        <v>319644737</v>
      </c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/>
      <c r="K81" s="7"/>
    </row>
    <row r="82" spans="1:11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3">
        <f>J83-J84</f>
        <v>104573661</v>
      </c>
      <c r="K82" s="53">
        <f>K83-K84</f>
        <v>19024102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104573661</v>
      </c>
      <c r="K83" s="7">
        <v>19024102</v>
      </c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/>
      <c r="K84" s="7"/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127">
        <f>SUM(J87:J89)</f>
        <v>52415733</v>
      </c>
      <c r="K86" s="127">
        <f>SUM(K87:K89)</f>
        <v>52415733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11552480</v>
      </c>
      <c r="K87" s="7">
        <v>11552480</v>
      </c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40863253</v>
      </c>
      <c r="K89" s="7">
        <v>40863253</v>
      </c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127">
        <f>SUM(J91:J99)</f>
        <v>96466981</v>
      </c>
      <c r="K90" s="127">
        <f>SUM(K91:K99)</f>
        <v>98121212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96466981</v>
      </c>
      <c r="K93" s="7">
        <v>98121212</v>
      </c>
    </row>
    <row r="94" spans="1:11" ht="12.75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2.75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127">
        <f>SUM(J101:J112)</f>
        <v>91780024</v>
      </c>
      <c r="K100" s="127">
        <f>SUM(K101:K112)</f>
        <v>53433594</v>
      </c>
    </row>
    <row r="101" spans="1:11" ht="12.75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253303</v>
      </c>
      <c r="K101" s="7">
        <v>97500</v>
      </c>
    </row>
    <row r="102" spans="1:11" ht="12.75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/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/>
      <c r="K103" s="7"/>
    </row>
    <row r="104" spans="1:11" ht="12.75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/>
      <c r="K104" s="7"/>
    </row>
    <row r="105" spans="1:11" ht="12.75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82189276</v>
      </c>
      <c r="K105" s="7">
        <v>44920895</v>
      </c>
    </row>
    <row r="106" spans="1:11" ht="12.75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4526229</v>
      </c>
      <c r="K108" s="7">
        <v>3518477</v>
      </c>
    </row>
    <row r="109" spans="1:11" ht="12.75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3972708</v>
      </c>
      <c r="K109" s="7">
        <v>4144432</v>
      </c>
    </row>
    <row r="110" spans="1:11" ht="12.75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27026</v>
      </c>
      <c r="K110" s="7">
        <v>42885</v>
      </c>
    </row>
    <row r="111" spans="1:11" ht="12.75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811482</v>
      </c>
      <c r="K112" s="7">
        <v>709405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126">
        <v>38852463</v>
      </c>
      <c r="K113" s="126">
        <v>38130884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127">
        <f>J69+J86+J90+J100+J113</f>
        <v>3659017781</v>
      </c>
      <c r="K114" s="127">
        <f>K69+K86+K90+K100+K113</f>
        <v>3640628105</v>
      </c>
    </row>
    <row r="115" spans="1:11" ht="12.75">
      <c r="A115" s="199" t="s">
        <v>57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134">
        <v>2316969286</v>
      </c>
      <c r="K115" s="134">
        <v>2316969286</v>
      </c>
    </row>
    <row r="116" spans="1:11" ht="12.75">
      <c r="A116" s="202" t="s">
        <v>310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16" t="s">
        <v>9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/>
      <c r="K119" s="8"/>
    </row>
    <row r="120" spans="1:11" ht="12.75">
      <c r="A120" s="219" t="s">
        <v>311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1:11" ht="12.75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sheetProtection/>
  <mergeCells count="121"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M54" sqref="M5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42" t="s">
        <v>342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58" t="s">
        <v>343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3.25">
      <c r="A4" s="257" t="s">
        <v>59</v>
      </c>
      <c r="B4" s="257"/>
      <c r="C4" s="257"/>
      <c r="D4" s="257"/>
      <c r="E4" s="257"/>
      <c r="F4" s="257"/>
      <c r="G4" s="257"/>
      <c r="H4" s="257"/>
      <c r="I4" s="57" t="s">
        <v>279</v>
      </c>
      <c r="J4" s="256" t="s">
        <v>319</v>
      </c>
      <c r="K4" s="256"/>
      <c r="L4" s="256" t="s">
        <v>320</v>
      </c>
      <c r="M4" s="256"/>
    </row>
    <row r="5" spans="1:13" ht="22.5">
      <c r="A5" s="257"/>
      <c r="B5" s="257"/>
      <c r="C5" s="257"/>
      <c r="D5" s="257"/>
      <c r="E5" s="257"/>
      <c r="F5" s="257"/>
      <c r="G5" s="257"/>
      <c r="H5" s="257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24"/>
      <c r="I7" s="3">
        <v>111</v>
      </c>
      <c r="J7" s="125">
        <f>SUM(J8:J9)</f>
        <v>105453047</v>
      </c>
      <c r="K7" s="125">
        <f>SUM(K8:K9)</f>
        <v>105453047</v>
      </c>
      <c r="L7" s="125">
        <f>SUM(L8:L9)</f>
        <v>106346256</v>
      </c>
      <c r="M7" s="125">
        <f>SUM(M8:M9)</f>
        <v>106346256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126">
        <v>104642492</v>
      </c>
      <c r="K8" s="126">
        <v>104642492</v>
      </c>
      <c r="L8" s="126">
        <v>105317077</v>
      </c>
      <c r="M8" s="126">
        <v>105317077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126">
        <v>810555</v>
      </c>
      <c r="K9" s="126">
        <v>810555</v>
      </c>
      <c r="L9" s="126">
        <v>1029179</v>
      </c>
      <c r="M9" s="126">
        <v>1029179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127">
        <f>J11+J12+J16+J20+J21+J22+J25+J26</f>
        <v>86677121</v>
      </c>
      <c r="K10" s="127">
        <f>K11+K12+K16+K20+K21+K22+K25+K26</f>
        <v>86677121</v>
      </c>
      <c r="L10" s="127">
        <f>L11+L12+L16+L20+L21+L22+L25+L26</f>
        <v>84845861</v>
      </c>
      <c r="M10" s="127">
        <f>M11+M12+M16+M20+M21+M22+M25+M26</f>
        <v>84845861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/>
      <c r="K11" s="7"/>
      <c r="L11" s="7"/>
      <c r="M11" s="7"/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127">
        <f>SUM(J13:J15)</f>
        <v>11113679</v>
      </c>
      <c r="K12" s="127">
        <f>SUM(K13:K15)</f>
        <v>11113679</v>
      </c>
      <c r="L12" s="127">
        <f>SUM(L13:L15)</f>
        <v>12394299</v>
      </c>
      <c r="M12" s="127">
        <f>SUM(M13:M15)</f>
        <v>12394299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1400560</v>
      </c>
      <c r="K13" s="7">
        <v>1400560</v>
      </c>
      <c r="L13" s="7">
        <v>1459152</v>
      </c>
      <c r="M13" s="7">
        <v>1459152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/>
      <c r="K14" s="7"/>
      <c r="L14" s="7"/>
      <c r="M14" s="7"/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9713119</v>
      </c>
      <c r="K15" s="7">
        <v>9713119</v>
      </c>
      <c r="L15" s="7">
        <v>10935147</v>
      </c>
      <c r="M15" s="7">
        <v>10935147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127">
        <f>SUM(J17:J19)</f>
        <v>17645902</v>
      </c>
      <c r="K16" s="127">
        <f>SUM(K17:K19)</f>
        <v>17645902</v>
      </c>
      <c r="L16" s="127">
        <f>SUM(L17:L19)</f>
        <v>18090700</v>
      </c>
      <c r="M16" s="127">
        <f>SUM(M17:M19)</f>
        <v>18090700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9760134</v>
      </c>
      <c r="K17" s="7">
        <v>9760134</v>
      </c>
      <c r="L17" s="7">
        <v>9940243</v>
      </c>
      <c r="M17" s="7">
        <v>9940243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5540549</v>
      </c>
      <c r="K18" s="7">
        <v>5540549</v>
      </c>
      <c r="L18" s="7">
        <v>5745879</v>
      </c>
      <c r="M18" s="7">
        <v>5745879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2345219</v>
      </c>
      <c r="K19" s="7">
        <v>2345219</v>
      </c>
      <c r="L19" s="7">
        <v>2404578</v>
      </c>
      <c r="M19" s="7">
        <v>2404578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126">
        <v>42928453</v>
      </c>
      <c r="K20" s="126">
        <v>42928453</v>
      </c>
      <c r="L20" s="126">
        <v>43645406</v>
      </c>
      <c r="M20" s="126">
        <v>43645406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126">
        <v>8098392</v>
      </c>
      <c r="K21" s="126">
        <v>8098392</v>
      </c>
      <c r="L21" s="126">
        <v>8809675</v>
      </c>
      <c r="M21" s="126">
        <v>8809675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127">
        <v>6434482</v>
      </c>
      <c r="K22" s="127">
        <v>6434482</v>
      </c>
      <c r="L22" s="127">
        <f>SUM(L23:L24)</f>
        <v>1905781</v>
      </c>
      <c r="M22" s="127">
        <f>SUM(M23:M24)</f>
        <v>1905781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6434482</v>
      </c>
      <c r="K24" s="7">
        <v>6434482</v>
      </c>
      <c r="L24" s="7">
        <v>1905781</v>
      </c>
      <c r="M24" s="7">
        <v>1905781</v>
      </c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126">
        <v>456213</v>
      </c>
      <c r="K25" s="126">
        <v>456213</v>
      </c>
      <c r="L25" s="7"/>
      <c r="M25" s="7"/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/>
      <c r="K26" s="7"/>
      <c r="L26" s="7"/>
      <c r="M26" s="7"/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127">
        <f>SUM(J28:J32)</f>
        <v>5402585</v>
      </c>
      <c r="K27" s="127">
        <f>SUM(K28:K32)</f>
        <v>5402585</v>
      </c>
      <c r="L27" s="127">
        <f>SUM(L28:L32)</f>
        <v>3844538</v>
      </c>
      <c r="M27" s="127">
        <f>SUM(M28:M32)</f>
        <v>3844538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/>
      <c r="K28" s="7"/>
      <c r="L28" s="7"/>
      <c r="M28" s="7"/>
    </row>
    <row r="29" spans="1:13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126">
        <v>5402585</v>
      </c>
      <c r="K29" s="126">
        <v>5402585</v>
      </c>
      <c r="L29" s="126">
        <v>3844538</v>
      </c>
      <c r="M29" s="126">
        <v>3844538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/>
      <c r="K30" s="7"/>
      <c r="L30" s="7"/>
      <c r="M30" s="7"/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/>
      <c r="K31" s="7"/>
      <c r="L31" s="7"/>
      <c r="M31" s="7"/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/>
      <c r="K32" s="7"/>
      <c r="L32" s="7"/>
      <c r="M32" s="7"/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127">
        <f>SUM(J34:J37)</f>
        <v>1508259</v>
      </c>
      <c r="K33" s="127">
        <f>SUM(K34:K37)</f>
        <v>1508259</v>
      </c>
      <c r="L33" s="127">
        <f>SUM(L34:L37)</f>
        <v>1564805</v>
      </c>
      <c r="M33" s="127">
        <f>SUM(M34:M37)</f>
        <v>1564805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/>
      <c r="K34" s="7"/>
      <c r="L34" s="7"/>
      <c r="M34" s="7"/>
    </row>
    <row r="35" spans="1:13" ht="12.75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126">
        <v>1508259</v>
      </c>
      <c r="K35" s="126">
        <v>1508259</v>
      </c>
      <c r="L35" s="126">
        <v>1564805</v>
      </c>
      <c r="M35" s="126">
        <v>1564805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/>
      <c r="K36" s="7"/>
      <c r="L36" s="7"/>
      <c r="M36" s="7"/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/>
      <c r="K37" s="7"/>
      <c r="L37" s="7"/>
      <c r="M37" s="7"/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/>
      <c r="K38" s="7"/>
      <c r="L38" s="7"/>
      <c r="M38" s="7"/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/>
      <c r="K39" s="7"/>
      <c r="L39" s="7"/>
      <c r="M39" s="7"/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/>
      <c r="K40" s="7"/>
      <c r="L40" s="7"/>
      <c r="M40" s="7"/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/>
      <c r="K41" s="7"/>
      <c r="L41" s="7"/>
      <c r="M41" s="7"/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127">
        <f>J7+J27+J38+J40</f>
        <v>110855632</v>
      </c>
      <c r="K42" s="127">
        <f>K7+K27+K38+K40</f>
        <v>110855632</v>
      </c>
      <c r="L42" s="127">
        <f>L7+L27+L38+L40</f>
        <v>110190794</v>
      </c>
      <c r="M42" s="127">
        <f>M7+M27+M38+M40</f>
        <v>110190794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127">
        <f>J10+J33+J39+J41</f>
        <v>88185380</v>
      </c>
      <c r="K43" s="127">
        <f>K10+K33+K39+K41</f>
        <v>88185380</v>
      </c>
      <c r="L43" s="127">
        <f>L10+L33+L39+L41</f>
        <v>86410666</v>
      </c>
      <c r="M43" s="127">
        <f>M10+M33+M39+M41</f>
        <v>86410666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127">
        <f>J42-J43</f>
        <v>22670252</v>
      </c>
      <c r="K44" s="127">
        <f>K42-K43</f>
        <v>22670252</v>
      </c>
      <c r="L44" s="127">
        <f>L42-L43</f>
        <v>23780128</v>
      </c>
      <c r="M44" s="127">
        <f>M42-M43</f>
        <v>23780128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3">
        <f>IF(J42&gt;J43,J42-J43,0)</f>
        <v>22670252</v>
      </c>
      <c r="K45" s="53">
        <f>IF(K42&gt;K43,K42-K43,0)</f>
        <v>22670252</v>
      </c>
      <c r="L45" s="53">
        <f>IF(L42&gt;L43,L42-L43,0)</f>
        <v>23780128</v>
      </c>
      <c r="M45" s="53">
        <f>IF(M42&gt;M43,M42-M43,0)</f>
        <v>23780128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126">
        <v>4534050</v>
      </c>
      <c r="K47" s="126">
        <v>4534050</v>
      </c>
      <c r="L47" s="126">
        <v>4756026</v>
      </c>
      <c r="M47" s="126">
        <v>4756026</v>
      </c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127">
        <f>J44-J47</f>
        <v>18136202</v>
      </c>
      <c r="K48" s="127">
        <f>K44-K47</f>
        <v>18136202</v>
      </c>
      <c r="L48" s="127">
        <f>L44-L47</f>
        <v>19024102</v>
      </c>
      <c r="M48" s="127">
        <f>M44-M47</f>
        <v>19024102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3">
        <f>IF(J48&gt;0,J48,0)</f>
        <v>18136202</v>
      </c>
      <c r="K49" s="53">
        <f>IF(K48&gt;0,K48,0)</f>
        <v>18136202</v>
      </c>
      <c r="L49" s="53">
        <f>IF(L48&gt;0,L48,0)</f>
        <v>19024102</v>
      </c>
      <c r="M49" s="53">
        <f>IF(M48&gt;0,M48,0)</f>
        <v>19024102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2" t="s">
        <v>312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4"/>
      <c r="J52" s="54"/>
      <c r="K52" s="54"/>
      <c r="L52" s="54"/>
      <c r="M52" s="61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02" t="s">
        <v>189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24"/>
      <c r="I56" s="9">
        <v>157</v>
      </c>
      <c r="J56" s="128">
        <v>18136202</v>
      </c>
      <c r="K56" s="128">
        <v>18136202</v>
      </c>
      <c r="L56" s="128">
        <v>19024102</v>
      </c>
      <c r="M56" s="128">
        <v>19024102</v>
      </c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/>
      <c r="M58" s="7"/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/>
      <c r="K59" s="7"/>
      <c r="L59" s="7"/>
      <c r="M59" s="7"/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/>
      <c r="K60" s="7"/>
      <c r="L60" s="7"/>
      <c r="M60" s="7"/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/>
      <c r="L65" s="7"/>
      <c r="M65" s="7"/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129">
        <f>J56+J66</f>
        <v>18136202</v>
      </c>
      <c r="K67" s="129">
        <f>K56+K66</f>
        <v>18136202</v>
      </c>
      <c r="L67" s="129">
        <f>L56+L66</f>
        <v>19024102</v>
      </c>
      <c r="M67" s="129">
        <f>M56+M66</f>
        <v>19024102</v>
      </c>
    </row>
    <row r="68" spans="1:13" ht="12.75" customHeight="1">
      <c r="A68" s="246" t="s">
        <v>313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188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43" t="s">
        <v>235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24" sqref="J24"/>
    </sheetView>
  </sheetViews>
  <sheetFormatPr defaultColWidth="9.140625" defaultRowHeight="12.75"/>
  <cols>
    <col min="1" max="9" width="9.140625" style="52" customWidth="1"/>
    <col min="10" max="10" width="10.140625" style="52" customWidth="1"/>
    <col min="11" max="11" width="9.8515625" style="52" customWidth="1"/>
    <col min="12" max="16384" width="9.140625" style="52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341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59</v>
      </c>
      <c r="B4" s="267"/>
      <c r="C4" s="267"/>
      <c r="D4" s="267"/>
      <c r="E4" s="267"/>
      <c r="F4" s="267"/>
      <c r="G4" s="267"/>
      <c r="H4" s="267"/>
      <c r="I4" s="65" t="s">
        <v>279</v>
      </c>
      <c r="J4" s="66" t="s">
        <v>319</v>
      </c>
      <c r="K4" s="66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7">
        <v>2</v>
      </c>
      <c r="J5" s="68" t="s">
        <v>283</v>
      </c>
      <c r="K5" s="68" t="s">
        <v>284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9"/>
      <c r="J6" s="259"/>
      <c r="K6" s="260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5">
        <v>22670252</v>
      </c>
      <c r="K7" s="7">
        <v>23780128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42928453</v>
      </c>
      <c r="K8" s="7">
        <v>43645406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5">
        <v>7140301</v>
      </c>
      <c r="K10" s="7">
        <v>2928693</v>
      </c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5">
        <v>647074</v>
      </c>
      <c r="K11" s="7"/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5">
        <v>3187495</v>
      </c>
      <c r="K12" s="7"/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130">
        <f>SUM(J7:J12)</f>
        <v>76573575</v>
      </c>
      <c r="K13" s="127">
        <f>SUM(K7:K12)</f>
        <v>70354227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5">
        <v>62404055</v>
      </c>
      <c r="K14" s="7">
        <v>39068009</v>
      </c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>
        <v>843064</v>
      </c>
    </row>
    <row r="17" spans="1:11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>
        <v>3101796</v>
      </c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130">
        <f>SUM(J14:J17)</f>
        <v>62404055</v>
      </c>
      <c r="K18" s="127">
        <f>SUM(K14:K17)</f>
        <v>43012869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130">
        <f>IF(J13&gt;J18,J13-J18,0)</f>
        <v>14169520</v>
      </c>
      <c r="K19" s="127">
        <f>IF(K13&gt;K18,K13-K18,0)</f>
        <v>27341358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202" t="s">
        <v>159</v>
      </c>
      <c r="B21" s="203"/>
      <c r="C21" s="203"/>
      <c r="D21" s="203"/>
      <c r="E21" s="203"/>
      <c r="F21" s="203"/>
      <c r="G21" s="203"/>
      <c r="H21" s="203"/>
      <c r="I21" s="259"/>
      <c r="J21" s="259"/>
      <c r="K21" s="260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/>
      <c r="K22" s="7"/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>
        <v>5320505</v>
      </c>
      <c r="K24" s="7">
        <v>2559809</v>
      </c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>
        <v>83216472</v>
      </c>
      <c r="K26" s="7"/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130">
        <f>SUM(J22:J26)</f>
        <v>88536977</v>
      </c>
      <c r="K27" s="127">
        <f>SUM(K22:K26)</f>
        <v>2559809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>
        <v>35192600</v>
      </c>
      <c r="K28" s="7">
        <v>27823466</v>
      </c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>
        <v>573342</v>
      </c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130">
        <f>SUM(J28:J30)</f>
        <v>35192600</v>
      </c>
      <c r="K31" s="127">
        <f>SUM(K28:K30)</f>
        <v>28396808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130">
        <f>IF(J27&gt;J31,J27-J31,0)</f>
        <v>53344377</v>
      </c>
      <c r="K32" s="53">
        <f>IF(K27&gt;K31,K27-K31,0)</f>
        <v>0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63">
        <f>IF(J31&gt;J27,J31-J27,0)</f>
        <v>0</v>
      </c>
      <c r="K33" s="127">
        <f>IF(K31&gt;K27,K31-K27,0)</f>
        <v>25836999</v>
      </c>
    </row>
    <row r="34" spans="1:11" ht="12.75">
      <c r="A34" s="202" t="s">
        <v>160</v>
      </c>
      <c r="B34" s="203"/>
      <c r="C34" s="203"/>
      <c r="D34" s="203"/>
      <c r="E34" s="203"/>
      <c r="F34" s="203"/>
      <c r="G34" s="203"/>
      <c r="H34" s="203"/>
      <c r="I34" s="259"/>
      <c r="J34" s="259"/>
      <c r="K34" s="260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/>
      <c r="K35" s="7"/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63">
        <f>SUM(J35:J37)</f>
        <v>0</v>
      </c>
      <c r="K38" s="53">
        <f>SUM(K35:K37)</f>
        <v>0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/>
      <c r="K39" s="7"/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63">
        <f>SUM(J39:J43)</f>
        <v>0</v>
      </c>
      <c r="K44" s="53">
        <f>SUM(K39:K43)</f>
        <v>0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63">
        <f>IF(J44&gt;J38,J44-J38,0)</f>
        <v>0</v>
      </c>
      <c r="K46" s="53">
        <f>IF(K44&gt;K38,K44-K38,0)</f>
        <v>0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130">
        <f>IF(J19-J20+J32-J33+J45-J46&gt;0,J19-J20+J32-J33+J45-J46,0)</f>
        <v>67513897</v>
      </c>
      <c r="K47" s="127">
        <f>IF(K19-K20+K32-K33+K45-K46&gt;0,K19-K20+K32-K33+K45-K46,0)</f>
        <v>1504359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131">
        <v>93884046</v>
      </c>
      <c r="K49" s="126">
        <v>252095362</v>
      </c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>
        <v>67513897</v>
      </c>
      <c r="K50" s="7">
        <v>1504359</v>
      </c>
    </row>
    <row r="51" spans="1:11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6" t="s">
        <v>177</v>
      </c>
      <c r="B52" s="217"/>
      <c r="C52" s="217"/>
      <c r="D52" s="217"/>
      <c r="E52" s="217"/>
      <c r="F52" s="217"/>
      <c r="G52" s="217"/>
      <c r="H52" s="217"/>
      <c r="I52" s="4">
        <v>44</v>
      </c>
      <c r="J52" s="132">
        <f>J49+J50-J51</f>
        <v>161397943</v>
      </c>
      <c r="K52" s="129">
        <f>K49+K50-K51</f>
        <v>253599721</v>
      </c>
    </row>
  </sheetData>
  <sheetProtection/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I29" sqref="I2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5" t="s">
        <v>279</v>
      </c>
      <c r="J4" s="66" t="s">
        <v>319</v>
      </c>
      <c r="K4" s="66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1">
        <v>2</v>
      </c>
      <c r="J5" s="72" t="s">
        <v>283</v>
      </c>
      <c r="K5" s="72" t="s">
        <v>284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9"/>
      <c r="J6" s="259"/>
      <c r="K6" s="260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3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5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02" t="s">
        <v>159</v>
      </c>
      <c r="B22" s="203"/>
      <c r="C22" s="203"/>
      <c r="D22" s="203"/>
      <c r="E22" s="203"/>
      <c r="F22" s="203"/>
      <c r="G22" s="203"/>
      <c r="H22" s="203"/>
      <c r="I22" s="259"/>
      <c r="J22" s="259"/>
      <c r="K22" s="260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02" t="s">
        <v>160</v>
      </c>
      <c r="B35" s="203"/>
      <c r="C35" s="203"/>
      <c r="D35" s="203"/>
      <c r="E35" s="203"/>
      <c r="F35" s="203"/>
      <c r="G35" s="203"/>
      <c r="H35" s="203"/>
      <c r="I35" s="259">
        <v>0</v>
      </c>
      <c r="J35" s="259"/>
      <c r="K35" s="260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1:K1"/>
    <mergeCell ref="A2:K2"/>
    <mergeCell ref="A4:H4"/>
    <mergeCell ref="A9:H9"/>
    <mergeCell ref="A10:H10"/>
    <mergeCell ref="A5:H5"/>
    <mergeCell ref="A6:K6"/>
    <mergeCell ref="A7:H7"/>
    <mergeCell ref="A8:H8"/>
    <mergeCell ref="A3:K3"/>
    <mergeCell ref="A13:H13"/>
    <mergeCell ref="A14:H14"/>
    <mergeCell ref="A15:H15"/>
    <mergeCell ref="A16:H16"/>
    <mergeCell ref="A11:H11"/>
    <mergeCell ref="A12:H12"/>
    <mergeCell ref="A21:H21"/>
    <mergeCell ref="A22:K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K35"/>
    <mergeCell ref="A36:H36"/>
    <mergeCell ref="A45:H45"/>
    <mergeCell ref="A46:H46"/>
    <mergeCell ref="A47:H47"/>
    <mergeCell ref="A52:H52"/>
    <mergeCell ref="A41:H41"/>
    <mergeCell ref="A42:H42"/>
    <mergeCell ref="A43:H43"/>
    <mergeCell ref="A44:H44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D34" sqref="D34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6384" width="9.140625" style="75" customWidth="1"/>
  </cols>
  <sheetData>
    <row r="1" spans="1:12" ht="12.75">
      <c r="A1" s="288" t="s">
        <v>281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74"/>
    </row>
    <row r="2" spans="1:12" ht="15.75">
      <c r="A2" s="42"/>
      <c r="B2" s="73"/>
      <c r="C2" s="275" t="s">
        <v>282</v>
      </c>
      <c r="D2" s="275"/>
      <c r="E2" s="133" t="s">
        <v>345</v>
      </c>
      <c r="F2" s="43" t="s">
        <v>250</v>
      </c>
      <c r="G2" s="276" t="s">
        <v>346</v>
      </c>
      <c r="H2" s="277"/>
      <c r="I2" s="73"/>
      <c r="J2" s="73"/>
      <c r="K2" s="73"/>
      <c r="L2" s="76"/>
    </row>
    <row r="3" spans="1:11" ht="23.25">
      <c r="A3" s="278" t="s">
        <v>59</v>
      </c>
      <c r="B3" s="278"/>
      <c r="C3" s="278"/>
      <c r="D3" s="278"/>
      <c r="E3" s="278"/>
      <c r="F3" s="278"/>
      <c r="G3" s="278"/>
      <c r="H3" s="278"/>
      <c r="I3" s="78" t="s">
        <v>305</v>
      </c>
      <c r="J3" s="79" t="s">
        <v>150</v>
      </c>
      <c r="K3" s="79" t="s">
        <v>151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81">
        <v>2</v>
      </c>
      <c r="J4" s="80" t="s">
        <v>283</v>
      </c>
      <c r="K4" s="80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4">
        <v>1</v>
      </c>
      <c r="J5" s="45">
        <v>2720676600</v>
      </c>
      <c r="K5" s="45">
        <v>2791212660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4">
        <v>2</v>
      </c>
      <c r="J6" s="46">
        <v>53585</v>
      </c>
      <c r="K6" s="46">
        <v>53585</v>
      </c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4">
        <v>3</v>
      </c>
      <c r="J7" s="46">
        <v>260465399</v>
      </c>
      <c r="K7" s="46">
        <v>265257810</v>
      </c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4">
        <v>4</v>
      </c>
      <c r="J8" s="46">
        <v>310915463</v>
      </c>
      <c r="K8" s="46">
        <v>319644737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4">
        <v>5</v>
      </c>
      <c r="J9" s="46">
        <v>18136202</v>
      </c>
      <c r="K9" s="46">
        <v>19024102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4">
        <v>6</v>
      </c>
      <c r="J10" s="46"/>
      <c r="K10" s="46"/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4">
        <v>7</v>
      </c>
      <c r="J11" s="46"/>
      <c r="K11" s="46"/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4">
        <v>8</v>
      </c>
      <c r="J12" s="46"/>
      <c r="K12" s="46"/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4">
        <v>9</v>
      </c>
      <c r="J13" s="46"/>
      <c r="K13" s="46"/>
    </row>
    <row r="14" spans="1:11" ht="12.75">
      <c r="A14" s="290" t="s">
        <v>294</v>
      </c>
      <c r="B14" s="291"/>
      <c r="C14" s="291"/>
      <c r="D14" s="291"/>
      <c r="E14" s="291"/>
      <c r="F14" s="291"/>
      <c r="G14" s="291"/>
      <c r="H14" s="291"/>
      <c r="I14" s="44">
        <v>10</v>
      </c>
      <c r="J14" s="127">
        <f>SUM(J5:J13)</f>
        <v>3310247249</v>
      </c>
      <c r="K14" s="127">
        <f>SUM(K5:K13)</f>
        <v>3395192894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4">
        <v>11</v>
      </c>
      <c r="J15" s="46"/>
      <c r="K15" s="46"/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4">
        <v>12</v>
      </c>
      <c r="J16" s="46">
        <v>3333788</v>
      </c>
      <c r="K16" s="46">
        <v>3333788</v>
      </c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44">
        <v>13</v>
      </c>
      <c r="J17" s="46"/>
      <c r="K17" s="46"/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4">
        <v>14</v>
      </c>
      <c r="J18" s="46"/>
      <c r="K18" s="46"/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4">
        <v>15</v>
      </c>
      <c r="J19" s="46"/>
      <c r="K19" s="46"/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4">
        <v>16</v>
      </c>
      <c r="J20" s="46"/>
      <c r="K20" s="46"/>
    </row>
    <row r="21" spans="1:11" ht="12.75">
      <c r="A21" s="290" t="s">
        <v>301</v>
      </c>
      <c r="B21" s="291"/>
      <c r="C21" s="291"/>
      <c r="D21" s="291"/>
      <c r="E21" s="291"/>
      <c r="F21" s="291"/>
      <c r="G21" s="291"/>
      <c r="H21" s="291"/>
      <c r="I21" s="44">
        <v>17</v>
      </c>
      <c r="J21" s="129">
        <f>SUM(J15:J20)</f>
        <v>3333788</v>
      </c>
      <c r="K21" s="77">
        <f>SUM(K15:K20)</f>
        <v>3333788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2" t="s">
        <v>302</v>
      </c>
      <c r="B23" s="283"/>
      <c r="C23" s="283"/>
      <c r="D23" s="283"/>
      <c r="E23" s="283"/>
      <c r="F23" s="283"/>
      <c r="G23" s="283"/>
      <c r="H23" s="283"/>
      <c r="I23" s="47">
        <v>18</v>
      </c>
      <c r="J23" s="45"/>
      <c r="K23" s="45"/>
    </row>
    <row r="24" spans="1:11" ht="17.25" customHeight="1">
      <c r="A24" s="284" t="s">
        <v>303</v>
      </c>
      <c r="B24" s="285"/>
      <c r="C24" s="285"/>
      <c r="D24" s="285"/>
      <c r="E24" s="285"/>
      <c r="F24" s="285"/>
      <c r="G24" s="285"/>
      <c r="H24" s="285"/>
      <c r="I24" s="48">
        <v>19</v>
      </c>
      <c r="J24" s="77"/>
      <c r="K24" s="77"/>
    </row>
    <row r="25" spans="1:11" ht="30" customHeight="1">
      <c r="A25" s="286" t="s">
        <v>304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  <mergeCell ref="A6:H6"/>
    <mergeCell ref="A7:H7"/>
    <mergeCell ref="A8:H8"/>
    <mergeCell ref="A9:H9"/>
    <mergeCell ref="A10:H10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6" t="s">
        <v>280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7" t="s">
        <v>316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Lucijana Strnad</cp:lastModifiedBy>
  <cp:lastPrinted>2014-04-16T11:18:30Z</cp:lastPrinted>
  <dcterms:created xsi:type="dcterms:W3CDTF">2008-10-17T11:51:54Z</dcterms:created>
  <dcterms:modified xsi:type="dcterms:W3CDTF">2014-04-28T08:20:11Z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