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<sst xmlns="http://schemas.openxmlformats.org/spreadsheetml/2006/main" count="395" uniqueCount="344">
  <si>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</si>
  <si>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</si>
  <si>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</si>
  <si>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</si>
  <si>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</si>
  <si>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</si>
  <si>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</si>
  <si>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</si>
  <si>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</si>
  <si>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</si>
  <si>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</si>
  <si>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</si>
  <si>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</si>
  <si>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</si>
  <si>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</si>
  <si>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</si>
  <si>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</si>
  <si>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</si>
  <si>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</si>
  <si>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</si>
  <si>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</si>
  <si>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</si>
  <si>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</si>
  <si>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</si>
  <si>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</si>
  <si>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</si>
  <si>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</si>
  <si>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</si>
  <si>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</si>
  <si>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</si>
  <si>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</si>
  <si>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</si>
  <si>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</si>
  <si>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</si>
  <si>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</si>
  <si>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</si>
  <si>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</si>
  <si>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</si>
  <si>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</si>
  <si>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</si>
  <si>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</si>
  <si>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</si>
  <si>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</si>
  <si>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</si>
  <si>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</si>
  <si>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</si>
  <si>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</si>
  <si>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</si>
  <si>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</si>
  <si>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</si>
  <si>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</si>
  <si>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</si>
  <si>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</si>
  <si>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</si>
  <si>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</si>
  <si>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</si>
  <si>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</si>
  <si>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</si>
  <si>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</si>
  <si>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</si>
  <si>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</si>
  <si>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</si>
  <si>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</si>
  <si>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</si>
  <si>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</si>
  <si>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</si>
  <si>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</si>
  <si>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</si>
  <si>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</si>
  <si>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</si>
  <si>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</si>
  <si>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</si>
  <si>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</si>
  <si>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</si>
  <si>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</si>
  <si>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</si>
  <si>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</si>
  <si>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</si>
  <si>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</si>
  <si>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</si>
  <si>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</si>
  <si>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</si>
  <si>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</si>
  <si>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</si>
  <si>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</si>
  <si>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</si>
  <si>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</si>
  <si>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</si>
  <si>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</si>
  <si>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</si>
  <si>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</si>
  <si>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</si>
  <si>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</si>
  <si>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</si>
  <si>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</si>
  <si>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</si>
  <si>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</si>
  <si>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</si>
  <si>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</si>
  <si>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</si>
  <si>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</si>
  <si>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</si>
  <si>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</si>
  <si>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</si>
  <si>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</si>
  <si>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</si>
  <si>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</si>
  <si>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</si>
  <si>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</si>
  <si>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</si>
  <si>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</si>
  <si>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</si>
  <si>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</si>
  <si>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</si>
  <si>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</si>
  <si>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</si>
  <si>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</si>
  <si>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</si>
  <si>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</si>
  <si>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</si>
  <si>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</si>
  <si>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</si>
  <si>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</si>
  <si>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</si>
  <si>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</si>
  <si>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</si>
  <si>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</si>
  <si>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</si>
  <si>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</si>
  <si>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</si>
  <si>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</si>
  <si>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</si>
  <si>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</si>
  <si>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</si>
  <si>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</si>
  <si>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</si>
  <si>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</si>
  <si>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</si>
  <si>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</si>
  <si>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</si>
  <si>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</si>
  <si>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</si>
  <si>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</si>
  <si>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</si>
  <si>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</si>
  <si>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</si>
  <si>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</si>
  <si>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</si>
  <si>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</si>
  <si>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</si>
  <si>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</si>
  <si>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</si>
  <si>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</si>
  <si>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</si>
  <si>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</si>
  <si>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</si>
  <si>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</si>
  <si>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</si>
  <si>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</si>
  <si>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</si>
  <si>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</si>
  <si>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</si>
  <si>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</si>
  <si>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</si>
  <si>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</si>
  <si>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</si>
  <si>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</si>
  <si>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</si>
  <si>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</si>
  <si>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</si>
  <si>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</si>
  <si>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</si>
  <si>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</si>
  <si>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</si>
  <si>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</si>
  <si>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</si>
  <si>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</si>
  <si>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</si>
  <si>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</si>
  <si>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</si>
  <si>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</si>
  <si>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</si>
  <si>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</si>
  <si>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</si>
  <si>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</si>
  <si>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</si>
  <si>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</si>
  <si>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</si>
  <si>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</si>
  <si>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</si>
  <si>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</si>
  <si>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</si>
  <si>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</si>
  <si>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</si>
  <si>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</si>
  <si>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</si>
  <si>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</si>
  <si>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</si>
  <si>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</si>
  <si>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</si>
  <si>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</si>
  <si>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</si>
  <si>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</si>
  <si>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</si>
  <si>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</si>
  <si>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</si>
  <si>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</si>
  <si>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</si>
  <si>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</si>
  <si>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</si>
  <si>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</si>
  <si>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</si>
  <si>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</si>
  <si>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</si>
  <si>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</si>
  <si>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</si>
  <si>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</si>
  <si>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</si>
  <si>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</si>
  <si>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</si>
  <si>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</si>
  <si>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</si>
  <si>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</si>
  <si>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</si>
  <si>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</si>
  <si>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</si>
  <si>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</si>
  <si>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</si>
  <si>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</si>
  <si>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</si>
  <si>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</si>
  <si>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</si>
  <si>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</si>
  <si>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</si>
  <si>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</si>
  <si>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</si>
  <si>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</si>
  <si>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</si>
  <si>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</si>
  <si>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</si>
  <si>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</si>
  <si>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</si>
  <si>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</si>
  <si>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</si>
  <si>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</si>
  <si>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</si>
  <si>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</si>
  <si>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</si>
  <si>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</si>
  <si>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</si>
  <si>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</si>
  <si>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</si>
  <si>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</si>
  <si>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</si>
  <si>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</si>
  <si>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</si>
  <si>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</si>
  <si>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</si>
  <si>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</si>
  <si>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</si>
  <si>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</si>
  <si>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</si>
  <si>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</si>
  <si>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</si>
  <si>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</si>
  <si>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</si>
  <si>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</si>
  <si>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</si>
  <si>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</si>
  <si>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</si>
  <si>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</si>
  <si>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</si>
  <si>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</si>
  <si>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</si>
  <si>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</si>
  <si>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</si>
  <si>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</si>
  <si>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</si>
  <si>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</si>
  <si>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</si>
  <si>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</si>
  <si>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</si>
  <si>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</si>
  <si>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</si>
  <si>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</si>
  <si>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</si>
  <si>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</si>
  <si>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</si>
  <si>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</si>
  <si>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</si>
  <si>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</si>
  <si>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</si>
  <si>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</si>
  <si>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</si>
  <si>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</si>
  <si>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</si>
  <si>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</si>
  <si>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</si>
  <si>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</si>
  <si>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</si>
  <si>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</si>
  <si>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</si>
  <si>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</si>
  <si>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</si>
  <si>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</si>
  <si>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</si>
  <si>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</si>
  <si>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</si>
  <si>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</si>
  <si>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</si>
  <si>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</si>
  <si>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</si>
  <si>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</si>
  <si>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</si>
  <si>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</si>
  <si>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</si>
  <si>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</si>
  <si>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</si>
  <si>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</si>
  <si>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</si>
  <si>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</si>
  <si>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</si>
  <si>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</si>
  <si>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</si>
  <si>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</si>
  <si>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</si>
  <si>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</si>
  <si>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</si>
  <si>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info@adriatiq.com</t>
  </si>
  <si>
    <t>www.jelsa-hotels.com</t>
  </si>
  <si>
    <t>5510</t>
  </si>
  <si>
    <t>NE</t>
  </si>
  <si>
    <t>Bilan Sandra</t>
  </si>
  <si>
    <t>sandra.bilan@adriatiq.com</t>
  </si>
  <si>
    <t>Obveznik: __________JELSA d.d._________________________________________</t>
  </si>
  <si>
    <t>Obveznik: _____________JELSA d.d.______________________________________</t>
  </si>
  <si>
    <t>Obveznik: ___________JELSA d.d.________________________________________</t>
  </si>
  <si>
    <t>Lovorko Stipišić, član Uprave</t>
  </si>
  <si>
    <t>Jelsa 246</t>
  </si>
  <si>
    <t>SPLITSKO-DALMATINSKA</t>
  </si>
  <si>
    <t>022 571 939</t>
  </si>
  <si>
    <t>022 447 205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</si>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</sst>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55" fillId="0" borderId="10" xfId="0" applyNumberFormat="1" applyFont="1" applyBorder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248</v>
      </c>
      <c r="B1" s="174"/>
      <c r="C1" s="17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20">
        <v>43101</v>
      </c>
      <c r="F2" s="12"/>
      <c r="G2" s="13" t="s">
        <v>250</v>
      </c>
      <c r="H2" s="120">
        <v>43465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251</v>
      </c>
      <c r="B6" s="141"/>
      <c r="C6" s="132" t="s">
        <v>323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252</v>
      </c>
      <c r="B8" s="143"/>
      <c r="C8" s="132" t="s">
        <v>324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253</v>
      </c>
      <c r="B10" s="130"/>
      <c r="C10" s="132" t="s">
        <v>325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254</v>
      </c>
      <c r="B12" s="141"/>
      <c r="C12" s="144" t="s">
        <v>326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255</v>
      </c>
      <c r="B14" s="141"/>
      <c r="C14" s="147">
        <v>21465</v>
      </c>
      <c r="D14" s="148"/>
      <c r="E14" s="16"/>
      <c r="F14" s="144" t="s">
        <v>327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256</v>
      </c>
      <c r="B16" s="141"/>
      <c r="C16" s="144" t="s">
        <v>338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257</v>
      </c>
      <c r="B18" s="141"/>
      <c r="C18" s="149" t="s">
        <v>328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258</v>
      </c>
      <c r="B20" s="141"/>
      <c r="C20" s="149" t="s">
        <v>329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259</v>
      </c>
      <c r="B22" s="141"/>
      <c r="C22" s="121">
        <v>171</v>
      </c>
      <c r="D22" s="144" t="s">
        <v>327</v>
      </c>
      <c r="E22" s="145"/>
      <c r="F22" s="146"/>
      <c r="G22" s="140"/>
      <c r="H22" s="15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260</v>
      </c>
      <c r="B24" s="141"/>
      <c r="C24" s="121">
        <v>17</v>
      </c>
      <c r="D24" s="144" t="s">
        <v>339</v>
      </c>
      <c r="E24" s="145"/>
      <c r="F24" s="145"/>
      <c r="G24" s="146"/>
      <c r="H24" s="51" t="s">
        <v>261</v>
      </c>
      <c r="I24" s="122">
        <v>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0" t="s">
        <v>262</v>
      </c>
      <c r="B26" s="141"/>
      <c r="C26" s="123" t="s">
        <v>331</v>
      </c>
      <c r="D26" s="25"/>
      <c r="E26" s="33"/>
      <c r="F26" s="24"/>
      <c r="G26" s="152" t="s">
        <v>263</v>
      </c>
      <c r="H26" s="153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4" t="s">
        <v>264</v>
      </c>
      <c r="B28" s="155"/>
      <c r="C28" s="156"/>
      <c r="D28" s="156"/>
      <c r="E28" s="157" t="s">
        <v>265</v>
      </c>
      <c r="F28" s="158"/>
      <c r="G28" s="158"/>
      <c r="H28" s="159" t="s">
        <v>266</v>
      </c>
      <c r="I28" s="16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32"/>
      <c r="I30" s="133"/>
      <c r="J30" s="10"/>
      <c r="K30" s="10"/>
      <c r="L30" s="10"/>
    </row>
    <row r="31" spans="1:12" ht="12.75">
      <c r="A31" s="94"/>
      <c r="B31" s="22"/>
      <c r="C31" s="21"/>
      <c r="D31" s="164"/>
      <c r="E31" s="164"/>
      <c r="F31" s="164"/>
      <c r="G31" s="165"/>
      <c r="H31" s="16"/>
      <c r="I31" s="101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32"/>
      <c r="I36" s="133"/>
      <c r="J36" s="10"/>
      <c r="K36" s="10"/>
      <c r="L36" s="10"/>
    </row>
    <row r="37" spans="1:12" ht="12.75">
      <c r="A37" s="103"/>
      <c r="B37" s="30"/>
      <c r="C37" s="166"/>
      <c r="D37" s="167"/>
      <c r="E37" s="16"/>
      <c r="F37" s="166"/>
      <c r="G37" s="167"/>
      <c r="H37" s="16"/>
      <c r="I37" s="95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267</v>
      </c>
      <c r="B44" s="169"/>
      <c r="C44" s="132"/>
      <c r="D44" s="133"/>
      <c r="E44" s="26"/>
      <c r="F44" s="144"/>
      <c r="G44" s="162"/>
      <c r="H44" s="162"/>
      <c r="I44" s="163"/>
      <c r="J44" s="10"/>
      <c r="K44" s="10"/>
      <c r="L44" s="10"/>
    </row>
    <row r="45" spans="1:12" ht="12.75">
      <c r="A45" s="103"/>
      <c r="B45" s="30"/>
      <c r="C45" s="166"/>
      <c r="D45" s="167"/>
      <c r="E45" s="16"/>
      <c r="F45" s="166"/>
      <c r="G45" s="168"/>
      <c r="H45" s="35"/>
      <c r="I45" s="107"/>
      <c r="J45" s="10"/>
      <c r="K45" s="10"/>
      <c r="L45" s="10"/>
    </row>
    <row r="46" spans="1:12" ht="12.75">
      <c r="A46" s="129" t="s">
        <v>268</v>
      </c>
      <c r="B46" s="169"/>
      <c r="C46" s="144" t="s">
        <v>332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270</v>
      </c>
      <c r="B48" s="169"/>
      <c r="C48" s="170" t="s">
        <v>340</v>
      </c>
      <c r="D48" s="171"/>
      <c r="E48" s="172"/>
      <c r="F48" s="16"/>
      <c r="G48" s="51" t="s">
        <v>271</v>
      </c>
      <c r="H48" s="170" t="s">
        <v>341</v>
      </c>
      <c r="I48" s="17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257</v>
      </c>
      <c r="B50" s="169"/>
      <c r="C50" s="181" t="s">
        <v>333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272</v>
      </c>
      <c r="B52" s="141"/>
      <c r="C52" s="170" t="s">
        <v>337</v>
      </c>
      <c r="D52" s="171"/>
      <c r="E52" s="171"/>
      <c r="F52" s="171"/>
      <c r="G52" s="171"/>
      <c r="H52" s="171"/>
      <c r="I52" s="182"/>
      <c r="J52" s="10"/>
      <c r="K52" s="10"/>
      <c r="L52" s="10"/>
    </row>
    <row r="53" spans="1:12" ht="12.75">
      <c r="A53" s="108"/>
      <c r="B53" s="20"/>
      <c r="C53" s="175" t="s">
        <v>273</v>
      </c>
      <c r="D53" s="175"/>
      <c r="E53" s="175"/>
      <c r="F53" s="175"/>
      <c r="G53" s="175"/>
      <c r="H53" s="17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3" t="s">
        <v>274</v>
      </c>
      <c r="C55" s="184"/>
      <c r="D55" s="184"/>
      <c r="E55" s="18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5" t="s">
        <v>306</v>
      </c>
      <c r="C56" s="186"/>
      <c r="D56" s="186"/>
      <c r="E56" s="186"/>
      <c r="F56" s="186"/>
      <c r="G56" s="186"/>
      <c r="H56" s="186"/>
      <c r="I56" s="187"/>
      <c r="J56" s="10"/>
      <c r="K56" s="10"/>
      <c r="L56" s="10"/>
    </row>
    <row r="57" spans="1:12" ht="12.75">
      <c r="A57" s="108"/>
      <c r="B57" s="185" t="s">
        <v>307</v>
      </c>
      <c r="C57" s="186"/>
      <c r="D57" s="186"/>
      <c r="E57" s="186"/>
      <c r="F57" s="186"/>
      <c r="G57" s="186"/>
      <c r="H57" s="186"/>
      <c r="I57" s="110"/>
      <c r="J57" s="10"/>
      <c r="K57" s="10"/>
      <c r="L57" s="10"/>
    </row>
    <row r="58" spans="1:12" ht="12.75">
      <c r="A58" s="108"/>
      <c r="B58" s="185" t="s">
        <v>308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08"/>
      <c r="B59" s="185" t="s">
        <v>309</v>
      </c>
      <c r="C59" s="186"/>
      <c r="D59" s="186"/>
      <c r="E59" s="186"/>
      <c r="F59" s="186"/>
      <c r="G59" s="186"/>
      <c r="H59" s="186"/>
      <c r="I59" s="18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6" t="s">
        <v>277</v>
      </c>
      <c r="H62" s="177"/>
      <c r="I62" s="17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79"/>
      <c r="H63" s="18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2:F22 C26 I26 I24 A30:I30 A32:I32 A34:D34" name="Range1"/>
    <protectedRange sqref="C24:G24" name="Range1_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25" t="s">
        <v>153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334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>
      <c r="A4" s="230" t="s">
        <v>59</v>
      </c>
      <c r="B4" s="231"/>
      <c r="C4" s="231"/>
      <c r="D4" s="231"/>
      <c r="E4" s="231"/>
      <c r="F4" s="231"/>
      <c r="G4" s="231"/>
      <c r="H4" s="232"/>
      <c r="I4" s="58" t="s">
        <v>278</v>
      </c>
      <c r="J4" s="59" t="s">
        <v>319</v>
      </c>
      <c r="K4" s="60" t="s">
        <v>320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7">
        <v>2</v>
      </c>
      <c r="J5" s="56">
        <v>3</v>
      </c>
      <c r="K5" s="56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53">
        <f>J9+J16+J26+J35+J39</f>
        <v>139946308</v>
      </c>
      <c r="K8" s="53">
        <f>K9+K16+K26+K35+K39</f>
        <v>138572350</v>
      </c>
    </row>
    <row r="9" spans="1:11" ht="12.75">
      <c r="A9" s="201" t="s">
        <v>205</v>
      </c>
      <c r="B9" s="202"/>
      <c r="C9" s="202"/>
      <c r="D9" s="202"/>
      <c r="E9" s="202"/>
      <c r="F9" s="202"/>
      <c r="G9" s="202"/>
      <c r="H9" s="203"/>
      <c r="I9" s="1">
        <v>3</v>
      </c>
      <c r="J9" s="53">
        <f>SUM(J10:J15)</f>
        <v>4934</v>
      </c>
      <c r="K9" s="53">
        <f>SUM(K10:K15)</f>
        <v>4212</v>
      </c>
    </row>
    <row r="10" spans="1:11" ht="12.75">
      <c r="A10" s="201" t="s">
        <v>112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.75">
      <c r="A11" s="201" t="s">
        <v>14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4934</v>
      </c>
      <c r="K11" s="128">
        <v>4212</v>
      </c>
    </row>
    <row r="12" spans="1:11" ht="12.75">
      <c r="A12" s="201" t="s">
        <v>113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 ht="12.75">
      <c r="A13" s="201" t="s">
        <v>208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209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 ht="12.75">
      <c r="A15" s="201" t="s">
        <v>210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206</v>
      </c>
      <c r="B16" s="202"/>
      <c r="C16" s="202"/>
      <c r="D16" s="202"/>
      <c r="E16" s="202"/>
      <c r="F16" s="202"/>
      <c r="G16" s="202"/>
      <c r="H16" s="203"/>
      <c r="I16" s="1">
        <v>10</v>
      </c>
      <c r="J16" s="53">
        <f>SUM(J17:J25)</f>
        <v>122064374</v>
      </c>
      <c r="K16" s="53">
        <f>SUM(K17:K25)</f>
        <v>120691138</v>
      </c>
    </row>
    <row r="17" spans="1:11" ht="12.75">
      <c r="A17" s="201" t="s">
        <v>211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8217383</v>
      </c>
      <c r="K17" s="128">
        <v>8217383</v>
      </c>
    </row>
    <row r="18" spans="1:11" ht="12.75">
      <c r="A18" s="201" t="s">
        <v>247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2466338</v>
      </c>
      <c r="K18" s="128">
        <v>2437193</v>
      </c>
    </row>
    <row r="19" spans="1:11" ht="12.75">
      <c r="A19" s="201" t="s">
        <v>212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272252</v>
      </c>
      <c r="K19" s="128">
        <v>283228</v>
      </c>
    </row>
    <row r="20" spans="1:11" ht="12.75">
      <c r="A20" s="201" t="s">
        <v>27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3186</v>
      </c>
      <c r="K20" s="128">
        <v>2558</v>
      </c>
    </row>
    <row r="21" spans="1:11" ht="12.75">
      <c r="A21" s="201" t="s">
        <v>28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128"/>
    </row>
    <row r="22" spans="1:11" ht="12.75">
      <c r="A22" s="201" t="s">
        <v>72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/>
      <c r="K22" s="128"/>
    </row>
    <row r="23" spans="1:11" ht="12.75">
      <c r="A23" s="201" t="s">
        <v>73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90722</v>
      </c>
      <c r="K23" s="7">
        <v>112222</v>
      </c>
    </row>
    <row r="24" spans="1:11" ht="12.75">
      <c r="A24" s="201" t="s">
        <v>74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 ht="12.75">
      <c r="A25" s="201" t="s">
        <v>75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111014493</v>
      </c>
      <c r="K25" s="7">
        <v>109638554</v>
      </c>
    </row>
    <row r="26" spans="1:11" ht="12.75">
      <c r="A26" s="201" t="s">
        <v>190</v>
      </c>
      <c r="B26" s="202"/>
      <c r="C26" s="202"/>
      <c r="D26" s="202"/>
      <c r="E26" s="202"/>
      <c r="F26" s="202"/>
      <c r="G26" s="202"/>
      <c r="H26" s="203"/>
      <c r="I26" s="1">
        <v>20</v>
      </c>
      <c r="J26" s="53">
        <f>SUM(J27:J34)</f>
        <v>17877000</v>
      </c>
      <c r="K26" s="53">
        <f>SUM(K27:K34)</f>
        <v>17877000</v>
      </c>
    </row>
    <row r="27" spans="1:11" ht="12.75">
      <c r="A27" s="201" t="s">
        <v>76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17877000</v>
      </c>
      <c r="K27" s="7">
        <v>17877000</v>
      </c>
    </row>
    <row r="28" spans="1:11" ht="12.75">
      <c r="A28" s="201" t="s">
        <v>77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78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/>
      <c r="K29" s="7"/>
    </row>
    <row r="30" spans="1:11" ht="12.75">
      <c r="A30" s="201" t="s">
        <v>83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84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/>
      <c r="K31" s="7"/>
    </row>
    <row r="32" spans="1:11" ht="12.75">
      <c r="A32" s="201" t="s">
        <v>85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/>
      <c r="K32" s="7"/>
    </row>
    <row r="33" spans="1:11" ht="12.75">
      <c r="A33" s="201" t="s">
        <v>79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183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.75">
      <c r="A35" s="201" t="s">
        <v>184</v>
      </c>
      <c r="B35" s="202"/>
      <c r="C35" s="202"/>
      <c r="D35" s="202"/>
      <c r="E35" s="202"/>
      <c r="F35" s="202"/>
      <c r="G35" s="202"/>
      <c r="H35" s="203"/>
      <c r="I35" s="1">
        <v>29</v>
      </c>
      <c r="J35" s="53">
        <v>0</v>
      </c>
      <c r="K35" s="53">
        <f>SUM(K36:K38)</f>
        <v>0</v>
      </c>
    </row>
    <row r="36" spans="1:11" ht="12.75">
      <c r="A36" s="201" t="s">
        <v>80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 ht="12.75">
      <c r="A37" s="201" t="s">
        <v>81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/>
      <c r="K37" s="7"/>
    </row>
    <row r="38" spans="1:11" ht="12.75">
      <c r="A38" s="201" t="s">
        <v>82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.75">
      <c r="A39" s="201" t="s">
        <v>185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53">
        <f>J41+J49+J56+J64</f>
        <v>4564508</v>
      </c>
      <c r="K40" s="53">
        <f>K41+K49+K56+K64</f>
        <v>8409756</v>
      </c>
    </row>
    <row r="41" spans="1:11" ht="12.75">
      <c r="A41" s="201" t="s">
        <v>100</v>
      </c>
      <c r="B41" s="202"/>
      <c r="C41" s="202"/>
      <c r="D41" s="202"/>
      <c r="E41" s="202"/>
      <c r="F41" s="202"/>
      <c r="G41" s="202"/>
      <c r="H41" s="203"/>
      <c r="I41" s="1">
        <v>35</v>
      </c>
      <c r="J41" s="53">
        <f>SUM(J42:J48)</f>
        <v>46920</v>
      </c>
      <c r="K41" s="53">
        <f>SUM(K42:K48)</f>
        <v>46920</v>
      </c>
    </row>
    <row r="42" spans="1:11" ht="12.75">
      <c r="A42" s="201" t="s">
        <v>117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42255</v>
      </c>
      <c r="K42" s="7">
        <v>42255</v>
      </c>
    </row>
    <row r="43" spans="1:11" ht="12.75">
      <c r="A43" s="201" t="s">
        <v>118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/>
      <c r="K43" s="7"/>
    </row>
    <row r="44" spans="1:11" ht="12.75">
      <c r="A44" s="201" t="s">
        <v>86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 ht="12.75">
      <c r="A45" s="201" t="s">
        <v>87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 ht="12.75">
      <c r="A46" s="201" t="s">
        <v>88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4665</v>
      </c>
      <c r="K46" s="7">
        <v>4665</v>
      </c>
    </row>
    <row r="47" spans="1:11" ht="12.75">
      <c r="A47" s="201" t="s">
        <v>89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90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101</v>
      </c>
      <c r="B49" s="202"/>
      <c r="C49" s="202"/>
      <c r="D49" s="202"/>
      <c r="E49" s="202"/>
      <c r="F49" s="202"/>
      <c r="G49" s="202"/>
      <c r="H49" s="203"/>
      <c r="I49" s="1">
        <v>43</v>
      </c>
      <c r="J49" s="53">
        <f>SUM(J50:J55)</f>
        <v>2413919</v>
      </c>
      <c r="K49" s="53">
        <f>SUM(K50:K55)</f>
        <v>1962425</v>
      </c>
    </row>
    <row r="50" spans="1:11" ht="12.75">
      <c r="A50" s="201" t="s">
        <v>200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1413822</v>
      </c>
      <c r="K50" s="7">
        <v>1239432</v>
      </c>
    </row>
    <row r="51" spans="1:11" ht="12.75">
      <c r="A51" s="201" t="s">
        <v>201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221098</v>
      </c>
      <c r="K51" s="7">
        <v>171084</v>
      </c>
    </row>
    <row r="52" spans="1:11" ht="12.75">
      <c r="A52" s="201" t="s">
        <v>202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.75">
      <c r="A53" s="201" t="s">
        <v>203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96131</v>
      </c>
      <c r="K53" s="7">
        <v>98905</v>
      </c>
    </row>
    <row r="54" spans="1:11" ht="12.75">
      <c r="A54" s="201" t="s">
        <v>10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303466</v>
      </c>
      <c r="K54" s="7">
        <v>78995</v>
      </c>
    </row>
    <row r="55" spans="1:11" ht="12.75">
      <c r="A55" s="201" t="s">
        <v>11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379402</v>
      </c>
      <c r="K55" s="7">
        <v>374009</v>
      </c>
    </row>
    <row r="56" spans="1:11" ht="12.75">
      <c r="A56" s="201" t="s">
        <v>102</v>
      </c>
      <c r="B56" s="202"/>
      <c r="C56" s="202"/>
      <c r="D56" s="202"/>
      <c r="E56" s="202"/>
      <c r="F56" s="202"/>
      <c r="G56" s="202"/>
      <c r="H56" s="203"/>
      <c r="I56" s="1">
        <v>50</v>
      </c>
      <c r="J56" s="53">
        <f>SUM(J57:J63)</f>
        <v>2080000</v>
      </c>
      <c r="K56" s="53">
        <f>SUM(K57:K63)</f>
        <v>6361179</v>
      </c>
    </row>
    <row r="57" spans="1:11" ht="12.75">
      <c r="A57" s="201" t="s">
        <v>76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77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2000000</v>
      </c>
      <c r="K58" s="7">
        <v>5906779</v>
      </c>
    </row>
    <row r="59" spans="1:11" ht="12.75">
      <c r="A59" s="201" t="s">
        <v>242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.75">
      <c r="A60" s="201" t="s">
        <v>83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84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.75">
      <c r="A62" s="201" t="s">
        <v>85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80000</v>
      </c>
      <c r="K62" s="7">
        <v>454400</v>
      </c>
    </row>
    <row r="63" spans="1:11" ht="12.75">
      <c r="A63" s="201" t="s">
        <v>46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/>
      <c r="K63" s="7"/>
    </row>
    <row r="64" spans="1:11" ht="12.75">
      <c r="A64" s="201" t="s">
        <v>207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23669</v>
      </c>
      <c r="K64" s="7">
        <v>39232</v>
      </c>
    </row>
    <row r="65" spans="1:11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20400</v>
      </c>
      <c r="K65" s="7">
        <v>106509</v>
      </c>
    </row>
    <row r="66" spans="1:11" ht="12.75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53">
        <f>J7+J8+J40+J65</f>
        <v>144531216</v>
      </c>
      <c r="K66" s="53">
        <f>K7+K8+K40+K65</f>
        <v>147088615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/>
      <c r="K67" s="8"/>
    </row>
    <row r="68" spans="1:11" ht="12.75">
      <c r="A68" s="193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215"/>
      <c r="I69" s="3">
        <v>62</v>
      </c>
      <c r="J69" s="54">
        <f>J70+J71+J72+J78+J79+J82+J85</f>
        <v>94229406</v>
      </c>
      <c r="K69" s="54">
        <f>K70+K71+K72+K78+K79+K82+K85</f>
        <v>96155849</v>
      </c>
    </row>
    <row r="70" spans="1:11" ht="12.75">
      <c r="A70" s="201" t="s">
        <v>141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74620310</v>
      </c>
      <c r="K70" s="7">
        <v>74620310</v>
      </c>
    </row>
    <row r="71" spans="1:11" ht="12.75">
      <c r="A71" s="201" t="s">
        <v>142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14059645</v>
      </c>
      <c r="K71" s="7">
        <v>14059645</v>
      </c>
    </row>
    <row r="72" spans="1:11" ht="12.75">
      <c r="A72" s="201" t="s">
        <v>143</v>
      </c>
      <c r="B72" s="202"/>
      <c r="C72" s="202"/>
      <c r="D72" s="202"/>
      <c r="E72" s="202"/>
      <c r="F72" s="202"/>
      <c r="G72" s="202"/>
      <c r="H72" s="203"/>
      <c r="I72" s="1">
        <v>65</v>
      </c>
      <c r="J72" s="53">
        <f>J73+J74-J75+J76+J77</f>
        <v>14854</v>
      </c>
      <c r="K72" s="53">
        <f>K73+K74-K75+K76+K77</f>
        <v>14854</v>
      </c>
    </row>
    <row r="73" spans="1:11" ht="12.75">
      <c r="A73" s="201" t="s">
        <v>144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/>
      <c r="K73" s="7"/>
    </row>
    <row r="74" spans="1:11" ht="12.75">
      <c r="A74" s="201" t="s">
        <v>145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/>
      <c r="K74" s="7"/>
    </row>
    <row r="75" spans="1:11" ht="12.75">
      <c r="A75" s="201" t="s">
        <v>133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/>
      <c r="K75" s="7"/>
    </row>
    <row r="76" spans="1:11" ht="12.75">
      <c r="A76" s="201" t="s">
        <v>134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 ht="12.75">
      <c r="A77" s="201" t="s">
        <v>135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14854</v>
      </c>
      <c r="K77" s="7">
        <v>14854</v>
      </c>
    </row>
    <row r="78" spans="1:11" ht="12.75">
      <c r="A78" s="201" t="s">
        <v>136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/>
      <c r="K78" s="7"/>
    </row>
    <row r="79" spans="1:11" ht="12.75">
      <c r="A79" s="201" t="s">
        <v>238</v>
      </c>
      <c r="B79" s="202"/>
      <c r="C79" s="202"/>
      <c r="D79" s="202"/>
      <c r="E79" s="202"/>
      <c r="F79" s="202"/>
      <c r="G79" s="202"/>
      <c r="H79" s="203"/>
      <c r="I79" s="1">
        <v>72</v>
      </c>
      <c r="J79" s="53">
        <f>J80-J81</f>
        <v>272690</v>
      </c>
      <c r="K79" s="53">
        <f>K80-K81</f>
        <v>5534597</v>
      </c>
    </row>
    <row r="80" spans="1:11" ht="12.75">
      <c r="A80" s="212" t="s">
        <v>169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272690</v>
      </c>
      <c r="K80" s="7">
        <v>5534597</v>
      </c>
    </row>
    <row r="81" spans="1:11" ht="12.75">
      <c r="A81" s="212" t="s">
        <v>170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/>
      <c r="K81" s="7"/>
    </row>
    <row r="82" spans="1:11" ht="12.75">
      <c r="A82" s="201" t="s">
        <v>239</v>
      </c>
      <c r="B82" s="202"/>
      <c r="C82" s="202"/>
      <c r="D82" s="202"/>
      <c r="E82" s="202"/>
      <c r="F82" s="202"/>
      <c r="G82" s="202"/>
      <c r="H82" s="203"/>
      <c r="I82" s="1">
        <v>75</v>
      </c>
      <c r="J82" s="53">
        <f>J83-J84</f>
        <v>5261907</v>
      </c>
      <c r="K82" s="53">
        <f>K83-K84</f>
        <v>1926443</v>
      </c>
    </row>
    <row r="83" spans="1:11" ht="12.75">
      <c r="A83" s="212" t="s">
        <v>171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5261907</v>
      </c>
      <c r="K83" s="7">
        <v>1926443</v>
      </c>
    </row>
    <row r="84" spans="1:11" ht="12.75">
      <c r="A84" s="212" t="s">
        <v>172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/>
      <c r="K84" s="7"/>
    </row>
    <row r="85" spans="1:11" ht="12.75">
      <c r="A85" s="201" t="s">
        <v>173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53">
        <v>0</v>
      </c>
      <c r="K86" s="53">
        <f>SUM(K87:K89)</f>
        <v>0</v>
      </c>
    </row>
    <row r="87" spans="1:11" ht="12.75">
      <c r="A87" s="201" t="s">
        <v>129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/>
      <c r="K87" s="7"/>
    </row>
    <row r="88" spans="1:11" ht="12.75">
      <c r="A88" s="201" t="s">
        <v>130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131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/>
      <c r="K89" s="7"/>
    </row>
    <row r="90" spans="1:11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53">
        <f>SUM(J91:J99)</f>
        <v>34948461</v>
      </c>
      <c r="K90" s="53">
        <f>SUM(K91:K99)</f>
        <v>32139817</v>
      </c>
    </row>
    <row r="91" spans="1:11" ht="12.75">
      <c r="A91" s="201" t="s">
        <v>132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31121235</v>
      </c>
      <c r="K91" s="7">
        <v>29238729</v>
      </c>
    </row>
    <row r="92" spans="1:11" ht="12.75">
      <c r="A92" s="201" t="s">
        <v>243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/>
      <c r="K92" s="7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/>
      <c r="K93" s="7"/>
    </row>
    <row r="94" spans="1:11" ht="12.75">
      <c r="A94" s="201" t="s">
        <v>244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25301</v>
      </c>
      <c r="K94" s="7"/>
    </row>
    <row r="95" spans="1:11" ht="12.75">
      <c r="A95" s="201" t="s">
        <v>245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1182419</v>
      </c>
      <c r="K95" s="7">
        <v>727563</v>
      </c>
    </row>
    <row r="96" spans="1:11" ht="12.75">
      <c r="A96" s="201" t="s">
        <v>246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94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92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2619506</v>
      </c>
      <c r="K98" s="7">
        <v>2173525</v>
      </c>
    </row>
    <row r="99" spans="1:11" ht="12.75">
      <c r="A99" s="201" t="s">
        <v>93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3">
        <f>SUM(J101:J112)</f>
        <v>8194795</v>
      </c>
      <c r="K100" s="53">
        <f>SUM(K101:K112)</f>
        <v>12084276</v>
      </c>
    </row>
    <row r="101" spans="1:11" ht="12.75">
      <c r="A101" s="201" t="s">
        <v>132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2222366</v>
      </c>
      <c r="K101" s="7">
        <v>5534951</v>
      </c>
    </row>
    <row r="102" spans="1:11" ht="12.75">
      <c r="A102" s="201" t="s">
        <v>243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/>
      <c r="K102" s="7"/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/>
      <c r="K103" s="7"/>
    </row>
    <row r="104" spans="1:11" ht="12.75">
      <c r="A104" s="201" t="s">
        <v>244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/>
      <c r="K104" s="7"/>
    </row>
    <row r="105" spans="1:11" ht="12.75">
      <c r="A105" s="201" t="s">
        <v>245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202904</v>
      </c>
      <c r="K105" s="7">
        <v>753419</v>
      </c>
    </row>
    <row r="106" spans="1:11" ht="12.75">
      <c r="A106" s="201" t="s">
        <v>246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/>
    </row>
    <row r="107" spans="1:11" ht="12.75">
      <c r="A107" s="201" t="s">
        <v>94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.75">
      <c r="A108" s="201" t="s">
        <v>95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100052</v>
      </c>
      <c r="K108" s="7">
        <v>73716</v>
      </c>
    </row>
    <row r="109" spans="1:11" ht="12.75">
      <c r="A109" s="201" t="s">
        <v>96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5607725</v>
      </c>
      <c r="K109" s="7">
        <v>5713925</v>
      </c>
    </row>
    <row r="110" spans="1:11" ht="12.75">
      <c r="A110" s="201" t="s">
        <v>99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/>
      <c r="K110" s="7"/>
    </row>
    <row r="111" spans="1:11" ht="12.75">
      <c r="A111" s="201" t="s">
        <v>97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98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61748</v>
      </c>
      <c r="K112" s="7">
        <v>8265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7158554</v>
      </c>
      <c r="K113" s="7">
        <v>6708673</v>
      </c>
    </row>
    <row r="114" spans="1:11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3">
        <f>J69+J86+J90+J100+J113</f>
        <v>144531216</v>
      </c>
      <c r="K114" s="53">
        <f>K69+K86+K90+K100+K113</f>
        <v>147088615</v>
      </c>
    </row>
    <row r="115" spans="1:11" ht="12.75">
      <c r="A115" s="190" t="s">
        <v>57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/>
      <c r="K115" s="8"/>
    </row>
    <row r="116" spans="1:11" ht="12.75">
      <c r="A116" s="193" t="s">
        <v>310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8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07" t="s">
        <v>9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/>
      <c r="K119" s="8"/>
    </row>
    <row r="120" spans="1:11" ht="12.75">
      <c r="A120" s="210" t="s">
        <v>311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J12:K16 L1:IV65536 J1:K10 J114:J65536 J26 J28:J41 J47:J49 J56:J57 J59:J63 J66:J80 J82:J83 J85:J100 K23:K65536"/>
    <dataValidation type="whole" operator="greaterThanOrEqual" allowBlank="1" showInputMessage="1" showErrorMessage="1" errorTitle="Pogrešan unos" error="Mogu se unijeti samo cjelobrojne pozitivne vrijednosti." sqref="J11 J17:J25 J27 J42:J46 J50:J55 J58 J64:J65 J81 J84 J101:J11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5" t="s">
        <v>154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343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335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215"/>
      <c r="I7" s="3">
        <v>111</v>
      </c>
      <c r="J7" s="54">
        <f>SUM(J8:J9)</f>
        <v>9682796</v>
      </c>
      <c r="K7" s="54">
        <f>SUM(K8:K9)</f>
        <v>5187526</v>
      </c>
      <c r="L7" s="54">
        <f>SUM(L8:L9)</f>
        <v>7458258</v>
      </c>
      <c r="M7" s="54">
        <f>SUM(M8:M9)</f>
        <v>1442333</v>
      </c>
    </row>
    <row r="8" spans="1:13" ht="12.75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3426620</v>
      </c>
      <c r="K8" s="7">
        <v>950302</v>
      </c>
      <c r="L8" s="7">
        <v>7433412</v>
      </c>
      <c r="M8" s="7">
        <v>1419638</v>
      </c>
    </row>
    <row r="9" spans="1:13" ht="12.75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6256176</v>
      </c>
      <c r="K9" s="7">
        <v>4237224</v>
      </c>
      <c r="L9" s="7">
        <v>24846</v>
      </c>
      <c r="M9" s="7">
        <v>22695</v>
      </c>
    </row>
    <row r="10" spans="1:13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3">
        <f>J11+J12+J16+J20+J21+J22+J25+J26</f>
        <v>4635863</v>
      </c>
      <c r="K10" s="53">
        <f>K11+K12+K16+K20+K21+K22+K25+K26</f>
        <v>1438971</v>
      </c>
      <c r="L10" s="53">
        <f>L11+L12+L16+L20+L21+L22+L25+L26</f>
        <v>6039176</v>
      </c>
      <c r="M10" s="53">
        <f>M11+M12+M16+M20+M21+M22+M25+M26</f>
        <v>1279423</v>
      </c>
    </row>
    <row r="11" spans="1:13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/>
      <c r="K11" s="7"/>
      <c r="L11" s="7"/>
      <c r="M11" s="7"/>
    </row>
    <row r="12" spans="1:13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3">
        <f>SUM(J13:J15)</f>
        <v>1633997</v>
      </c>
      <c r="K12" s="53">
        <f>SUM(K13:K15)</f>
        <v>650450</v>
      </c>
      <c r="L12" s="53">
        <f>SUM(L13:L15)</f>
        <v>2847426</v>
      </c>
      <c r="M12" s="53">
        <f>SUM(M13:M15)</f>
        <v>495329</v>
      </c>
    </row>
    <row r="13" spans="1:13" ht="12.75">
      <c r="A13" s="201" t="s">
        <v>146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269948</v>
      </c>
      <c r="K13" s="7">
        <v>5367</v>
      </c>
      <c r="L13" s="7">
        <v>521729</v>
      </c>
      <c r="M13" s="7">
        <v>67989</v>
      </c>
    </row>
    <row r="14" spans="1:13" ht="12.75">
      <c r="A14" s="201" t="s">
        <v>147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/>
      <c r="K14" s="7"/>
      <c r="L14" s="7"/>
      <c r="M14" s="7"/>
    </row>
    <row r="15" spans="1:13" ht="12.75">
      <c r="A15" s="201" t="s">
        <v>61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1364049</v>
      </c>
      <c r="K15" s="7">
        <v>645083</v>
      </c>
      <c r="L15" s="7">
        <v>2325697</v>
      </c>
      <c r="M15" s="7">
        <v>427340</v>
      </c>
    </row>
    <row r="16" spans="1:13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3">
        <f>SUM(J17:J19)</f>
        <v>1248385</v>
      </c>
      <c r="K16" s="53">
        <f>SUM(K17:K19)</f>
        <v>350343</v>
      </c>
      <c r="L16" s="53">
        <f>SUM(L17:L19)</f>
        <v>1518388</v>
      </c>
      <c r="M16" s="53">
        <f>SUM(M17:M19)</f>
        <v>396597</v>
      </c>
    </row>
    <row r="17" spans="1:13" ht="12.75">
      <c r="A17" s="201" t="s">
        <v>62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795802</v>
      </c>
      <c r="K17" s="7">
        <v>224930</v>
      </c>
      <c r="L17" s="7">
        <v>988447</v>
      </c>
      <c r="M17" s="7">
        <v>259976</v>
      </c>
    </row>
    <row r="18" spans="1:13" ht="12.75">
      <c r="A18" s="201" t="s">
        <v>63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310030</v>
      </c>
      <c r="K18" s="7">
        <v>84162</v>
      </c>
      <c r="L18" s="7">
        <v>369487</v>
      </c>
      <c r="M18" s="7">
        <v>95099</v>
      </c>
    </row>
    <row r="19" spans="1:13" ht="12.75">
      <c r="A19" s="201" t="s">
        <v>64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142553</v>
      </c>
      <c r="K19" s="7">
        <v>41251</v>
      </c>
      <c r="L19" s="7">
        <v>160454</v>
      </c>
      <c r="M19" s="7">
        <v>41522</v>
      </c>
    </row>
    <row r="20" spans="1:13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1484697</v>
      </c>
      <c r="K20" s="7">
        <v>365819</v>
      </c>
      <c r="L20" s="7">
        <v>1450957</v>
      </c>
      <c r="M20" s="7">
        <v>365954</v>
      </c>
    </row>
    <row r="21" spans="1:13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268752</v>
      </c>
      <c r="K21" s="7">
        <v>72327</v>
      </c>
      <c r="L21" s="7">
        <v>222336</v>
      </c>
      <c r="M21" s="7">
        <v>21474</v>
      </c>
    </row>
    <row r="22" spans="1:13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1" t="s">
        <v>137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.75">
      <c r="A24" s="201" t="s">
        <v>138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32</v>
      </c>
      <c r="K26" s="7">
        <v>32</v>
      </c>
      <c r="L26" s="7">
        <v>69</v>
      </c>
      <c r="M26" s="7">
        <v>69</v>
      </c>
    </row>
    <row r="27" spans="1:13" ht="12.75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3">
        <f>SUM(J28:J32)</f>
        <v>293622</v>
      </c>
      <c r="K27" s="53">
        <f>SUM(K28:K32)</f>
        <v>21017</v>
      </c>
      <c r="L27" s="53">
        <f>SUM(L28:L32)</f>
        <v>636681</v>
      </c>
      <c r="M27" s="53">
        <f>SUM(M28:M32)</f>
        <v>166428</v>
      </c>
    </row>
    <row r="28" spans="1:13" ht="12.75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214826</v>
      </c>
      <c r="K28" s="7">
        <v>7364</v>
      </c>
      <c r="L28" s="7">
        <v>427035</v>
      </c>
      <c r="M28" s="7">
        <v>29822</v>
      </c>
    </row>
    <row r="29" spans="1:13" ht="12.75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78796</v>
      </c>
      <c r="K29" s="7">
        <v>13653</v>
      </c>
      <c r="L29" s="7">
        <v>209646</v>
      </c>
      <c r="M29" s="7">
        <v>136606</v>
      </c>
    </row>
    <row r="30" spans="1:13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/>
      <c r="M32" s="7"/>
    </row>
    <row r="33" spans="1:13" ht="12.75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3">
        <f>SUM(J34:J37)</f>
        <v>78648</v>
      </c>
      <c r="K33" s="53">
        <f>SUM(K34:K37)</f>
        <v>78618</v>
      </c>
      <c r="L33" s="53">
        <f>SUM(L34:L37)</f>
        <v>129320</v>
      </c>
      <c r="M33" s="53">
        <f>SUM(M34:M37)</f>
        <v>91403</v>
      </c>
    </row>
    <row r="34" spans="1:13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34748</v>
      </c>
      <c r="K34" s="7">
        <v>34748</v>
      </c>
      <c r="L34" s="7">
        <v>71850</v>
      </c>
      <c r="M34" s="7">
        <v>68686</v>
      </c>
    </row>
    <row r="35" spans="1:13" ht="12.75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43900</v>
      </c>
      <c r="K35" s="7">
        <v>43870</v>
      </c>
      <c r="L35" s="7">
        <v>38670</v>
      </c>
      <c r="M35" s="7">
        <v>3917</v>
      </c>
    </row>
    <row r="36" spans="1:13" ht="12.75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>
        <v>18800</v>
      </c>
      <c r="M37" s="7">
        <v>18800</v>
      </c>
    </row>
    <row r="38" spans="1:13" ht="12.75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3">
        <f>J7+J27+J38+J40</f>
        <v>9976418</v>
      </c>
      <c r="K42" s="53">
        <f>K7+K27+K38+K40</f>
        <v>5208543</v>
      </c>
      <c r="L42" s="53">
        <f>L7+L27+L38+L40</f>
        <v>8094939</v>
      </c>
      <c r="M42" s="53">
        <f>M7+M27+M38+M40</f>
        <v>1608761</v>
      </c>
    </row>
    <row r="43" spans="1:13" ht="12.75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3">
        <f>J10+J33+J39+J41</f>
        <v>4714511</v>
      </c>
      <c r="K43" s="53">
        <f>K10+K33+K39+K41</f>
        <v>1517589</v>
      </c>
      <c r="L43" s="53">
        <f>L10+L33+L39+L41</f>
        <v>6168496</v>
      </c>
      <c r="M43" s="53">
        <f>M10+M33+M39+M41</f>
        <v>1370826</v>
      </c>
    </row>
    <row r="44" spans="1:13" ht="12.75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3">
        <f>J42-J43</f>
        <v>5261907</v>
      </c>
      <c r="K44" s="53">
        <f>K42-K43</f>
        <v>3690954</v>
      </c>
      <c r="L44" s="53">
        <f>L42-L43</f>
        <v>1926443</v>
      </c>
      <c r="M44" s="53">
        <f>M42-M43</f>
        <v>237935</v>
      </c>
    </row>
    <row r="45" spans="1:13" ht="12.75">
      <c r="A45" s="212" t="s">
        <v>218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5261907</v>
      </c>
      <c r="K45" s="53">
        <f>IF(K42&gt;K43,K42-K43,0)</f>
        <v>3690954</v>
      </c>
      <c r="L45" s="53">
        <f>IF(L42&gt;L43,L42-L43,0)</f>
        <v>1926443</v>
      </c>
      <c r="M45" s="53">
        <f>IF(M42&gt;M43,M42-M43,0)</f>
        <v>237935</v>
      </c>
    </row>
    <row r="46" spans="1:13" ht="12.75">
      <c r="A46" s="212" t="s">
        <v>219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 ht="12.75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3">
        <f>J44-J47</f>
        <v>5261907</v>
      </c>
      <c r="K48" s="53">
        <f>K44-K47</f>
        <v>3690954</v>
      </c>
      <c r="L48" s="53">
        <f>L44-L47</f>
        <v>1926443</v>
      </c>
      <c r="M48" s="53">
        <f>M44-M47</f>
        <v>237935</v>
      </c>
    </row>
    <row r="49" spans="1:13" ht="12.75">
      <c r="A49" s="212" t="s">
        <v>192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5261907</v>
      </c>
      <c r="K49" s="53">
        <f>IF(K48&gt;0,K48,0)</f>
        <v>3690954</v>
      </c>
      <c r="L49" s="53">
        <f>IF(L48&gt;0,L48,0)</f>
        <v>1926443</v>
      </c>
      <c r="M49" s="53">
        <f>IF(M48&gt;0,M48,0)</f>
        <v>237935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3" t="s">
        <v>312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3" t="s">
        <v>189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/>
      <c r="K56" s="6"/>
      <c r="L56" s="6"/>
      <c r="M56" s="6"/>
    </row>
    <row r="57" spans="1:13" ht="12.75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7" t="s">
        <v>313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188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235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K1:IV65536 J1:J7 J10:J12 J16 J22:J25 J27 J30:J33 J36:J65536"/>
    <dataValidation type="whole" operator="greaterThanOrEqual" allowBlank="1" showInputMessage="1" showErrorMessage="1" errorTitle="Pogrešan unos" error="Mogu se unijeti samo cjelobrojne pozitivne vrijednosti." sqref="J8:J9 J13:J15 J17:J21 J26 J28:J29 J34:J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336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8">
        <v>2</v>
      </c>
      <c r="J5" s="69" t="s">
        <v>283</v>
      </c>
      <c r="K5" s="69" t="s">
        <v>284</v>
      </c>
    </row>
    <row r="6" spans="1:11" ht="12.75">
      <c r="A6" s="193" t="s">
        <v>156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40</v>
      </c>
      <c r="B7" s="202"/>
      <c r="C7" s="202"/>
      <c r="D7" s="202"/>
      <c r="E7" s="202"/>
      <c r="F7" s="202"/>
      <c r="G7" s="202"/>
      <c r="H7" s="202"/>
      <c r="I7" s="1">
        <v>1</v>
      </c>
      <c r="J7" s="7">
        <v>5261907</v>
      </c>
      <c r="K7" s="7">
        <v>1926443</v>
      </c>
    </row>
    <row r="8" spans="1:11" ht="12.75">
      <c r="A8" s="201" t="s">
        <v>41</v>
      </c>
      <c r="B8" s="202"/>
      <c r="C8" s="202"/>
      <c r="D8" s="202"/>
      <c r="E8" s="202"/>
      <c r="F8" s="202"/>
      <c r="G8" s="202"/>
      <c r="H8" s="202"/>
      <c r="I8" s="1">
        <v>2</v>
      </c>
      <c r="J8" s="7">
        <v>1484697</v>
      </c>
      <c r="K8" s="7">
        <v>1450957</v>
      </c>
    </row>
    <row r="9" spans="1:11" ht="12.75">
      <c r="A9" s="201" t="s">
        <v>42</v>
      </c>
      <c r="B9" s="202"/>
      <c r="C9" s="202"/>
      <c r="D9" s="202"/>
      <c r="E9" s="202"/>
      <c r="F9" s="202"/>
      <c r="G9" s="202"/>
      <c r="H9" s="202"/>
      <c r="I9" s="1">
        <v>3</v>
      </c>
      <c r="J9" s="7"/>
      <c r="K9" s="7">
        <v>1331673</v>
      </c>
    </row>
    <row r="10" spans="1:11" ht="12.75">
      <c r="A10" s="201" t="s">
        <v>43</v>
      </c>
      <c r="B10" s="202"/>
      <c r="C10" s="202"/>
      <c r="D10" s="202"/>
      <c r="E10" s="202"/>
      <c r="F10" s="202"/>
      <c r="G10" s="202"/>
      <c r="H10" s="202"/>
      <c r="I10" s="1">
        <v>4</v>
      </c>
      <c r="J10" s="7">
        <v>1651112</v>
      </c>
      <c r="K10" s="7">
        <v>365385</v>
      </c>
    </row>
    <row r="11" spans="1:11" ht="12.75">
      <c r="A11" s="201" t="s">
        <v>44</v>
      </c>
      <c r="B11" s="202"/>
      <c r="C11" s="202"/>
      <c r="D11" s="202"/>
      <c r="E11" s="202"/>
      <c r="F11" s="202"/>
      <c r="G11" s="202"/>
      <c r="H11" s="202"/>
      <c r="I11" s="1">
        <v>5</v>
      </c>
      <c r="J11" s="7"/>
      <c r="K11" s="7"/>
    </row>
    <row r="12" spans="1:11" ht="12.75">
      <c r="A12" s="201" t="s">
        <v>51</v>
      </c>
      <c r="B12" s="202"/>
      <c r="C12" s="202"/>
      <c r="D12" s="202"/>
      <c r="E12" s="202"/>
      <c r="F12" s="202"/>
      <c r="G12" s="202"/>
      <c r="H12" s="202"/>
      <c r="I12" s="1">
        <v>6</v>
      </c>
      <c r="J12" s="7">
        <v>34748</v>
      </c>
      <c r="K12" s="7"/>
    </row>
    <row r="13" spans="1:11" ht="12.75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53">
        <f>SUM(J7:J12)</f>
        <v>8432464</v>
      </c>
      <c r="K13" s="53">
        <f>SUM(K7:K12)</f>
        <v>5074458</v>
      </c>
    </row>
    <row r="14" spans="1:11" ht="12.75">
      <c r="A14" s="201" t="s">
        <v>52</v>
      </c>
      <c r="B14" s="202"/>
      <c r="C14" s="202"/>
      <c r="D14" s="202"/>
      <c r="E14" s="202"/>
      <c r="F14" s="202"/>
      <c r="G14" s="202"/>
      <c r="H14" s="202"/>
      <c r="I14" s="1">
        <v>8</v>
      </c>
      <c r="J14" s="7">
        <v>1243318</v>
      </c>
      <c r="K14" s="7"/>
    </row>
    <row r="15" spans="1:11" ht="12.75">
      <c r="A15" s="201" t="s">
        <v>53</v>
      </c>
      <c r="B15" s="202"/>
      <c r="C15" s="202"/>
      <c r="D15" s="202"/>
      <c r="E15" s="202"/>
      <c r="F15" s="202"/>
      <c r="G15" s="202"/>
      <c r="H15" s="202"/>
      <c r="I15" s="1">
        <v>9</v>
      </c>
      <c r="J15" s="7"/>
      <c r="K15" s="7"/>
    </row>
    <row r="16" spans="1:11" ht="12.75">
      <c r="A16" s="201" t="s">
        <v>54</v>
      </c>
      <c r="B16" s="202"/>
      <c r="C16" s="202"/>
      <c r="D16" s="202"/>
      <c r="E16" s="202"/>
      <c r="F16" s="202"/>
      <c r="G16" s="202"/>
      <c r="H16" s="202"/>
      <c r="I16" s="1">
        <v>10</v>
      </c>
      <c r="J16" s="7"/>
      <c r="K16" s="7"/>
    </row>
    <row r="17" spans="1:11" ht="12.75">
      <c r="A17" s="201" t="s">
        <v>55</v>
      </c>
      <c r="B17" s="202"/>
      <c r="C17" s="202"/>
      <c r="D17" s="202"/>
      <c r="E17" s="202"/>
      <c r="F17" s="202"/>
      <c r="G17" s="202"/>
      <c r="H17" s="202"/>
      <c r="I17" s="1">
        <v>11</v>
      </c>
      <c r="J17" s="7">
        <v>6938488</v>
      </c>
      <c r="K17" s="7">
        <v>3258523</v>
      </c>
    </row>
    <row r="18" spans="1:11" ht="12.75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3">
        <f>SUM(J14:J17)</f>
        <v>8181806</v>
      </c>
      <c r="K18" s="53">
        <f>SUM(K14:K17)</f>
        <v>3258523</v>
      </c>
    </row>
    <row r="19" spans="1:11" ht="12.75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53">
        <f>IF(J13&gt;J18,J13-J18,0)</f>
        <v>250658</v>
      </c>
      <c r="K19" s="53">
        <f>IF(K13&gt;K18,K13-K18,0)</f>
        <v>1815935</v>
      </c>
    </row>
    <row r="20" spans="1:11" ht="12.75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193" t="s">
        <v>159</v>
      </c>
      <c r="B21" s="194"/>
      <c r="C21" s="194"/>
      <c r="D21" s="194"/>
      <c r="E21" s="194"/>
      <c r="F21" s="194"/>
      <c r="G21" s="194"/>
      <c r="H21" s="194"/>
      <c r="I21" s="250"/>
      <c r="J21" s="250"/>
      <c r="K21" s="251"/>
    </row>
    <row r="22" spans="1:11" ht="12.75">
      <c r="A22" s="201" t="s">
        <v>178</v>
      </c>
      <c r="B22" s="202"/>
      <c r="C22" s="202"/>
      <c r="D22" s="202"/>
      <c r="E22" s="202"/>
      <c r="F22" s="202"/>
      <c r="G22" s="202"/>
      <c r="H22" s="202"/>
      <c r="I22" s="1">
        <v>15</v>
      </c>
      <c r="J22" s="7"/>
      <c r="K22" s="7"/>
    </row>
    <row r="23" spans="1:11" ht="12.75">
      <c r="A23" s="201" t="s">
        <v>179</v>
      </c>
      <c r="B23" s="202"/>
      <c r="C23" s="202"/>
      <c r="D23" s="202"/>
      <c r="E23" s="202"/>
      <c r="F23" s="202"/>
      <c r="G23" s="202"/>
      <c r="H23" s="202"/>
      <c r="I23" s="1">
        <v>16</v>
      </c>
      <c r="J23" s="7"/>
      <c r="K23" s="7"/>
    </row>
    <row r="24" spans="1:11" ht="12.75">
      <c r="A24" s="201" t="s">
        <v>180</v>
      </c>
      <c r="B24" s="202"/>
      <c r="C24" s="202"/>
      <c r="D24" s="202"/>
      <c r="E24" s="202"/>
      <c r="F24" s="202"/>
      <c r="G24" s="202"/>
      <c r="H24" s="202"/>
      <c r="I24" s="1">
        <v>17</v>
      </c>
      <c r="J24" s="7"/>
      <c r="K24" s="7"/>
    </row>
    <row r="25" spans="1:11" ht="12.75">
      <c r="A25" s="201" t="s">
        <v>181</v>
      </c>
      <c r="B25" s="202"/>
      <c r="C25" s="202"/>
      <c r="D25" s="202"/>
      <c r="E25" s="202"/>
      <c r="F25" s="202"/>
      <c r="G25" s="202"/>
      <c r="H25" s="202"/>
      <c r="I25" s="1">
        <v>18</v>
      </c>
      <c r="J25" s="7"/>
      <c r="K25" s="7"/>
    </row>
    <row r="26" spans="1:11" ht="12.75">
      <c r="A26" s="201" t="s">
        <v>182</v>
      </c>
      <c r="B26" s="202"/>
      <c r="C26" s="202"/>
      <c r="D26" s="202"/>
      <c r="E26" s="202"/>
      <c r="F26" s="202"/>
      <c r="G26" s="202"/>
      <c r="H26" s="202"/>
      <c r="I26" s="1">
        <v>19</v>
      </c>
      <c r="J26" s="7"/>
      <c r="K26" s="7"/>
    </row>
    <row r="27" spans="1:11" ht="12.75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53">
        <f>SUM(J22:J26)</f>
        <v>0</v>
      </c>
      <c r="K27" s="53">
        <f>SUM(K22:K26)</f>
        <v>0</v>
      </c>
    </row>
    <row r="28" spans="1:11" ht="12.75">
      <c r="A28" s="201" t="s">
        <v>115</v>
      </c>
      <c r="B28" s="202"/>
      <c r="C28" s="202"/>
      <c r="D28" s="202"/>
      <c r="E28" s="202"/>
      <c r="F28" s="202"/>
      <c r="G28" s="202"/>
      <c r="H28" s="202"/>
      <c r="I28" s="1">
        <v>21</v>
      </c>
      <c r="J28" s="7">
        <v>352240</v>
      </c>
      <c r="K28" s="7">
        <v>77000</v>
      </c>
    </row>
    <row r="29" spans="1:11" ht="12.75">
      <c r="A29" s="201" t="s">
        <v>116</v>
      </c>
      <c r="B29" s="202"/>
      <c r="C29" s="202"/>
      <c r="D29" s="202"/>
      <c r="E29" s="202"/>
      <c r="F29" s="202"/>
      <c r="G29" s="202"/>
      <c r="H29" s="202"/>
      <c r="I29" s="1">
        <v>22</v>
      </c>
      <c r="J29" s="7"/>
      <c r="K29" s="7"/>
    </row>
    <row r="30" spans="1:11" ht="12.75">
      <c r="A30" s="201" t="s">
        <v>16</v>
      </c>
      <c r="B30" s="202"/>
      <c r="C30" s="202"/>
      <c r="D30" s="202"/>
      <c r="E30" s="202"/>
      <c r="F30" s="202"/>
      <c r="G30" s="202"/>
      <c r="H30" s="202"/>
      <c r="I30" s="1">
        <v>23</v>
      </c>
      <c r="J30" s="7">
        <v>80000</v>
      </c>
      <c r="K30" s="7">
        <v>4281179</v>
      </c>
    </row>
    <row r="31" spans="1:11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53">
        <f>SUM(J28:J30)</f>
        <v>432240</v>
      </c>
      <c r="K31" s="53">
        <f>SUM(K28:K30)</f>
        <v>4358179</v>
      </c>
    </row>
    <row r="32" spans="1:11" ht="12.75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53">
        <f>IF(J31&gt;J27,J31-J27,0)</f>
        <v>432240</v>
      </c>
      <c r="K33" s="53">
        <f>IF(K31&gt;K27,K31-K27,0)</f>
        <v>4358179</v>
      </c>
    </row>
    <row r="34" spans="1:11" ht="12.75">
      <c r="A34" s="193" t="s">
        <v>160</v>
      </c>
      <c r="B34" s="194"/>
      <c r="C34" s="194"/>
      <c r="D34" s="194"/>
      <c r="E34" s="194"/>
      <c r="F34" s="194"/>
      <c r="G34" s="194"/>
      <c r="H34" s="194"/>
      <c r="I34" s="250"/>
      <c r="J34" s="250"/>
      <c r="K34" s="251"/>
    </row>
    <row r="35" spans="1:11" ht="12.75">
      <c r="A35" s="201" t="s">
        <v>174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7"/>
    </row>
    <row r="36" spans="1:11" ht="12.75">
      <c r="A36" s="201" t="s">
        <v>29</v>
      </c>
      <c r="B36" s="202"/>
      <c r="C36" s="202"/>
      <c r="D36" s="202"/>
      <c r="E36" s="202"/>
      <c r="F36" s="202"/>
      <c r="G36" s="202"/>
      <c r="H36" s="202"/>
      <c r="I36" s="1">
        <v>28</v>
      </c>
      <c r="J36" s="7"/>
      <c r="K36" s="7">
        <v>2557807</v>
      </c>
    </row>
    <row r="37" spans="1:11" ht="12.75">
      <c r="A37" s="201" t="s">
        <v>30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.75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64">
        <f>SUM(J35:J37)</f>
        <v>0</v>
      </c>
      <c r="K38" s="53">
        <f>SUM(K35:K37)</f>
        <v>2557807</v>
      </c>
    </row>
    <row r="39" spans="1:11" ht="12.75">
      <c r="A39" s="201" t="s">
        <v>31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/>
      <c r="K39" s="7"/>
    </row>
    <row r="40" spans="1:11" ht="12.75">
      <c r="A40" s="201" t="s">
        <v>32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33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34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35</v>
      </c>
      <c r="B43" s="202"/>
      <c r="C43" s="202"/>
      <c r="D43" s="202"/>
      <c r="E43" s="202"/>
      <c r="F43" s="202"/>
      <c r="G43" s="202"/>
      <c r="H43" s="202"/>
      <c r="I43" s="1">
        <v>35</v>
      </c>
      <c r="J43" s="7"/>
      <c r="K43" s="7"/>
    </row>
    <row r="44" spans="1:11" ht="12.75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64">
        <f>IF(J38&gt;J44,J38-J44,0)</f>
        <v>0</v>
      </c>
      <c r="K45" s="53">
        <f>IF(K38&gt;K44,K38-K44,0)</f>
        <v>2557807</v>
      </c>
    </row>
    <row r="46" spans="1:11" ht="12.75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1" t="s">
        <v>70</v>
      </c>
      <c r="B47" s="202"/>
      <c r="C47" s="202"/>
      <c r="D47" s="202"/>
      <c r="E47" s="202"/>
      <c r="F47" s="202"/>
      <c r="G47" s="202"/>
      <c r="H47" s="20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15563</v>
      </c>
    </row>
    <row r="48" spans="1:11" ht="12.75">
      <c r="A48" s="201" t="s">
        <v>71</v>
      </c>
      <c r="B48" s="202"/>
      <c r="C48" s="202"/>
      <c r="D48" s="202"/>
      <c r="E48" s="202"/>
      <c r="F48" s="202"/>
      <c r="G48" s="202"/>
      <c r="H48" s="202"/>
      <c r="I48" s="1">
        <v>40</v>
      </c>
      <c r="J48" s="64">
        <f>IF(J20-J19+J33-J32+J46-J45&gt;0,J20-J19+J33-J32+J46-J45,0)</f>
        <v>181582</v>
      </c>
      <c r="K48" s="53">
        <f>IF(K20-K19+K33-K32+K46-K45&gt;0,K20-K19+K33-K32+K46-K45,0)</f>
        <v>0</v>
      </c>
    </row>
    <row r="49" spans="1:11" ht="12.75">
      <c r="A49" s="201" t="s">
        <v>161</v>
      </c>
      <c r="B49" s="202"/>
      <c r="C49" s="202"/>
      <c r="D49" s="202"/>
      <c r="E49" s="202"/>
      <c r="F49" s="202"/>
      <c r="G49" s="202"/>
      <c r="H49" s="202"/>
      <c r="I49" s="1">
        <v>41</v>
      </c>
      <c r="J49" s="7">
        <v>205251</v>
      </c>
      <c r="K49" s="7">
        <v>23669</v>
      </c>
    </row>
    <row r="50" spans="1:11" ht="12.75">
      <c r="A50" s="201" t="s">
        <v>175</v>
      </c>
      <c r="B50" s="202"/>
      <c r="C50" s="202"/>
      <c r="D50" s="202"/>
      <c r="E50" s="202"/>
      <c r="F50" s="202"/>
      <c r="G50" s="202"/>
      <c r="H50" s="202"/>
      <c r="I50" s="1">
        <v>42</v>
      </c>
      <c r="J50" s="7">
        <f>J47</f>
        <v>0</v>
      </c>
      <c r="K50" s="7">
        <f>K47</f>
        <v>15563</v>
      </c>
    </row>
    <row r="51" spans="1:11" ht="12.75">
      <c r="A51" s="201" t="s">
        <v>176</v>
      </c>
      <c r="B51" s="202"/>
      <c r="C51" s="202"/>
      <c r="D51" s="202"/>
      <c r="E51" s="202"/>
      <c r="F51" s="202"/>
      <c r="G51" s="202"/>
      <c r="H51" s="202"/>
      <c r="I51" s="1">
        <v>43</v>
      </c>
      <c r="J51" s="7">
        <f>J48</f>
        <v>181582</v>
      </c>
      <c r="K51" s="7">
        <f>K48</f>
        <v>0</v>
      </c>
    </row>
    <row r="52" spans="1:11" ht="12.75">
      <c r="A52" s="207" t="s">
        <v>177</v>
      </c>
      <c r="B52" s="208"/>
      <c r="C52" s="208"/>
      <c r="D52" s="208"/>
      <c r="E52" s="208"/>
      <c r="F52" s="208"/>
      <c r="G52" s="208"/>
      <c r="H52" s="208"/>
      <c r="I52" s="4">
        <v>44</v>
      </c>
      <c r="J52" s="65">
        <f>J49+J50-J51</f>
        <v>23669</v>
      </c>
      <c r="K52" s="61">
        <f>K49+K50-K51</f>
        <v>39232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6 J13 J18:J27 J31:J65536"/>
    <dataValidation type="whole" operator="notEqual" allowBlank="1" showInputMessage="1" showErrorMessage="1" errorTitle="Pogrešan unos" error="Mogu se unijeti samo cjelobrojne vrijednosti." sqref="J7:J12 J14:J17 J28:J30">
      <formula1>9999999998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193" t="s">
        <v>156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199</v>
      </c>
      <c r="B7" s="202"/>
      <c r="C7" s="202"/>
      <c r="D7" s="202"/>
      <c r="E7" s="202"/>
      <c r="F7" s="202"/>
      <c r="G7" s="202"/>
      <c r="H7" s="202"/>
      <c r="I7" s="1">
        <v>1</v>
      </c>
      <c r="J7" s="5"/>
      <c r="K7" s="7"/>
    </row>
    <row r="8" spans="1:11" ht="12.75">
      <c r="A8" s="201" t="s">
        <v>119</v>
      </c>
      <c r="B8" s="202"/>
      <c r="C8" s="202"/>
      <c r="D8" s="202"/>
      <c r="E8" s="202"/>
      <c r="F8" s="202"/>
      <c r="G8" s="202"/>
      <c r="H8" s="202"/>
      <c r="I8" s="1">
        <v>2</v>
      </c>
      <c r="J8" s="5"/>
      <c r="K8" s="7"/>
    </row>
    <row r="9" spans="1:11" ht="12.75">
      <c r="A9" s="201" t="s">
        <v>120</v>
      </c>
      <c r="B9" s="202"/>
      <c r="C9" s="202"/>
      <c r="D9" s="202"/>
      <c r="E9" s="202"/>
      <c r="F9" s="202"/>
      <c r="G9" s="202"/>
      <c r="H9" s="202"/>
      <c r="I9" s="1">
        <v>3</v>
      </c>
      <c r="J9" s="5"/>
      <c r="K9" s="7"/>
    </row>
    <row r="10" spans="1:11" ht="12.75">
      <c r="A10" s="201" t="s">
        <v>121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/>
    </row>
    <row r="11" spans="1:11" ht="12.75">
      <c r="A11" s="201" t="s">
        <v>122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.75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1" t="s">
        <v>123</v>
      </c>
      <c r="B13" s="202"/>
      <c r="C13" s="202"/>
      <c r="D13" s="202"/>
      <c r="E13" s="202"/>
      <c r="F13" s="202"/>
      <c r="G13" s="202"/>
      <c r="H13" s="202"/>
      <c r="I13" s="1">
        <v>7</v>
      </c>
      <c r="J13" s="5"/>
      <c r="K13" s="7"/>
    </row>
    <row r="14" spans="1:11" ht="12.75">
      <c r="A14" s="201" t="s">
        <v>124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/>
    </row>
    <row r="15" spans="1:11" ht="12.75">
      <c r="A15" s="201" t="s">
        <v>125</v>
      </c>
      <c r="B15" s="202"/>
      <c r="C15" s="202"/>
      <c r="D15" s="202"/>
      <c r="E15" s="202"/>
      <c r="F15" s="202"/>
      <c r="G15" s="202"/>
      <c r="H15" s="202"/>
      <c r="I15" s="1">
        <v>9</v>
      </c>
      <c r="J15" s="5"/>
      <c r="K15" s="7"/>
    </row>
    <row r="16" spans="1:11" ht="12.75">
      <c r="A16" s="201" t="s">
        <v>126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/>
    </row>
    <row r="17" spans="1:11" ht="12.75">
      <c r="A17" s="201" t="s">
        <v>127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/>
      <c r="K17" s="7"/>
    </row>
    <row r="18" spans="1:11" ht="12.75">
      <c r="A18" s="201" t="s">
        <v>128</v>
      </c>
      <c r="B18" s="202"/>
      <c r="C18" s="202"/>
      <c r="D18" s="202"/>
      <c r="E18" s="202"/>
      <c r="F18" s="202"/>
      <c r="G18" s="202"/>
      <c r="H18" s="202"/>
      <c r="I18" s="1">
        <v>12</v>
      </c>
      <c r="J18" s="5"/>
      <c r="K18" s="7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4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59"/>
      <c r="C21" s="259"/>
      <c r="D21" s="259"/>
      <c r="E21" s="259"/>
      <c r="F21" s="259"/>
      <c r="G21" s="259"/>
      <c r="H21" s="26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3" t="s">
        <v>159</v>
      </c>
      <c r="B22" s="194"/>
      <c r="C22" s="194"/>
      <c r="D22" s="194"/>
      <c r="E22" s="194"/>
      <c r="F22" s="194"/>
      <c r="G22" s="194"/>
      <c r="H22" s="194"/>
      <c r="I22" s="250"/>
      <c r="J22" s="250"/>
      <c r="K22" s="251"/>
    </row>
    <row r="23" spans="1:11" ht="12.75">
      <c r="A23" s="201" t="s">
        <v>165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166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321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322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201" t="s">
        <v>167</v>
      </c>
      <c r="B27" s="202"/>
      <c r="C27" s="202"/>
      <c r="D27" s="202"/>
      <c r="E27" s="202"/>
      <c r="F27" s="202"/>
      <c r="G27" s="202"/>
      <c r="H27" s="202"/>
      <c r="I27" s="1">
        <v>20</v>
      </c>
      <c r="J27" s="5"/>
      <c r="K27" s="7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1" t="s">
        <v>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.75">
      <c r="A30" s="201" t="s">
        <v>3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.75">
      <c r="A31" s="201" t="s">
        <v>4</v>
      </c>
      <c r="B31" s="202"/>
      <c r="C31" s="202"/>
      <c r="D31" s="202"/>
      <c r="E31" s="202"/>
      <c r="F31" s="202"/>
      <c r="G31" s="202"/>
      <c r="H31" s="202"/>
      <c r="I31" s="1">
        <v>24</v>
      </c>
      <c r="J31" s="5"/>
      <c r="K31" s="7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3" t="s">
        <v>160</v>
      </c>
      <c r="B35" s="194"/>
      <c r="C35" s="194"/>
      <c r="D35" s="194"/>
      <c r="E35" s="194"/>
      <c r="F35" s="194"/>
      <c r="G35" s="194"/>
      <c r="H35" s="194"/>
      <c r="I35" s="250">
        <v>0</v>
      </c>
      <c r="J35" s="250"/>
      <c r="K35" s="251"/>
    </row>
    <row r="36" spans="1:11" ht="12.75">
      <c r="A36" s="201" t="s">
        <v>174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7"/>
    </row>
    <row r="37" spans="1:11" ht="12.75">
      <c r="A37" s="201" t="s">
        <v>29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.75">
      <c r="A38" s="201" t="s">
        <v>30</v>
      </c>
      <c r="B38" s="202"/>
      <c r="C38" s="202"/>
      <c r="D38" s="202"/>
      <c r="E38" s="202"/>
      <c r="F38" s="202"/>
      <c r="G38" s="202"/>
      <c r="H38" s="202"/>
      <c r="I38" s="1">
        <v>30</v>
      </c>
      <c r="J38" s="5"/>
      <c r="K38" s="7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1" t="s">
        <v>31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32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33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34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7"/>
    </row>
    <row r="44" spans="1:11" ht="12.75">
      <c r="A44" s="201" t="s">
        <v>35</v>
      </c>
      <c r="B44" s="202"/>
      <c r="C44" s="202"/>
      <c r="D44" s="202"/>
      <c r="E44" s="202"/>
      <c r="F44" s="202"/>
      <c r="G44" s="202"/>
      <c r="H44" s="202"/>
      <c r="I44" s="1">
        <v>36</v>
      </c>
      <c r="J44" s="5"/>
      <c r="K44" s="7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2" ht="15.75">
      <c r="A2" s="42"/>
      <c r="B2" s="74"/>
      <c r="C2" s="266" t="s">
        <v>282</v>
      </c>
      <c r="D2" s="266"/>
      <c r="E2" s="77">
        <v>43101</v>
      </c>
      <c r="F2" s="43" t="s">
        <v>250</v>
      </c>
      <c r="G2" s="267">
        <v>43465</v>
      </c>
      <c r="H2" s="268"/>
      <c r="I2" s="74"/>
      <c r="J2" s="74"/>
      <c r="K2" s="74"/>
      <c r="L2" s="78"/>
    </row>
    <row r="3" spans="1:11" ht="23.25">
      <c r="A3" s="269" t="s">
        <v>59</v>
      </c>
      <c r="B3" s="269"/>
      <c r="C3" s="269"/>
      <c r="D3" s="269"/>
      <c r="E3" s="269"/>
      <c r="F3" s="269"/>
      <c r="G3" s="269"/>
      <c r="H3" s="269"/>
      <c r="I3" s="81" t="s">
        <v>305</v>
      </c>
      <c r="J3" s="82" t="s">
        <v>150</v>
      </c>
      <c r="K3" s="82" t="s">
        <v>151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84">
        <v>2</v>
      </c>
      <c r="J4" s="83" t="s">
        <v>283</v>
      </c>
      <c r="K4" s="83" t="s">
        <v>284</v>
      </c>
    </row>
    <row r="5" spans="1:11" ht="12.75">
      <c r="A5" s="271" t="s">
        <v>285</v>
      </c>
      <c r="B5" s="272"/>
      <c r="C5" s="272"/>
      <c r="D5" s="272"/>
      <c r="E5" s="272"/>
      <c r="F5" s="272"/>
      <c r="G5" s="272"/>
      <c r="H5" s="272"/>
      <c r="I5" s="44">
        <v>1</v>
      </c>
      <c r="J5" s="290">
        <v>74620310</v>
      </c>
      <c r="K5" s="290">
        <v>74620310</v>
      </c>
    </row>
    <row r="6" spans="1:11" ht="12.75">
      <c r="A6" s="271" t="s">
        <v>286</v>
      </c>
      <c r="B6" s="272"/>
      <c r="C6" s="272"/>
      <c r="D6" s="272"/>
      <c r="E6" s="272"/>
      <c r="F6" s="272"/>
      <c r="G6" s="272"/>
      <c r="H6" s="272"/>
      <c r="I6" s="44">
        <v>2</v>
      </c>
      <c r="J6" s="291">
        <v>14059645</v>
      </c>
      <c r="K6" s="291">
        <v>14059645</v>
      </c>
    </row>
    <row r="7" spans="1:11" ht="12.75">
      <c r="A7" s="271" t="s">
        <v>287</v>
      </c>
      <c r="B7" s="272"/>
      <c r="C7" s="272"/>
      <c r="D7" s="272"/>
      <c r="E7" s="272"/>
      <c r="F7" s="272"/>
      <c r="G7" s="272"/>
      <c r="H7" s="272"/>
      <c r="I7" s="44">
        <v>3</v>
      </c>
      <c r="J7" s="291">
        <v>14854</v>
      </c>
      <c r="K7" s="291">
        <v>14854</v>
      </c>
    </row>
    <row r="8" spans="1:11" ht="12.75">
      <c r="A8" s="271" t="s">
        <v>288</v>
      </c>
      <c r="B8" s="272"/>
      <c r="C8" s="272"/>
      <c r="D8" s="272"/>
      <c r="E8" s="272"/>
      <c r="F8" s="272"/>
      <c r="G8" s="272"/>
      <c r="H8" s="272"/>
      <c r="I8" s="44">
        <v>4</v>
      </c>
      <c r="J8" s="291">
        <v>272690</v>
      </c>
      <c r="K8" s="46">
        <v>5534597</v>
      </c>
    </row>
    <row r="9" spans="1:11" ht="12.75">
      <c r="A9" s="271" t="s">
        <v>289</v>
      </c>
      <c r="B9" s="272"/>
      <c r="C9" s="272"/>
      <c r="D9" s="272"/>
      <c r="E9" s="272"/>
      <c r="F9" s="272"/>
      <c r="G9" s="272"/>
      <c r="H9" s="272"/>
      <c r="I9" s="44">
        <v>5</v>
      </c>
      <c r="J9" s="291">
        <v>5261907</v>
      </c>
      <c r="K9" s="46">
        <v>1926443</v>
      </c>
    </row>
    <row r="10" spans="1:11" ht="12.75">
      <c r="A10" s="271" t="s">
        <v>290</v>
      </c>
      <c r="B10" s="272"/>
      <c r="C10" s="272"/>
      <c r="D10" s="272"/>
      <c r="E10" s="272"/>
      <c r="F10" s="272"/>
      <c r="G10" s="272"/>
      <c r="H10" s="272"/>
      <c r="I10" s="44">
        <v>6</v>
      </c>
      <c r="J10" s="46"/>
      <c r="K10" s="46"/>
    </row>
    <row r="11" spans="1:11" ht="12.75">
      <c r="A11" s="271" t="s">
        <v>291</v>
      </c>
      <c r="B11" s="272"/>
      <c r="C11" s="272"/>
      <c r="D11" s="272"/>
      <c r="E11" s="272"/>
      <c r="F11" s="272"/>
      <c r="G11" s="272"/>
      <c r="H11" s="272"/>
      <c r="I11" s="44">
        <v>7</v>
      </c>
      <c r="J11" s="46"/>
      <c r="K11" s="46"/>
    </row>
    <row r="12" spans="1:11" ht="12.75">
      <c r="A12" s="271" t="s">
        <v>292</v>
      </c>
      <c r="B12" s="272"/>
      <c r="C12" s="272"/>
      <c r="D12" s="272"/>
      <c r="E12" s="272"/>
      <c r="F12" s="272"/>
      <c r="G12" s="272"/>
      <c r="H12" s="272"/>
      <c r="I12" s="44">
        <v>8</v>
      </c>
      <c r="J12" s="46"/>
      <c r="K12" s="46"/>
    </row>
    <row r="13" spans="1:11" ht="12.75">
      <c r="A13" s="271" t="s">
        <v>293</v>
      </c>
      <c r="B13" s="272"/>
      <c r="C13" s="272"/>
      <c r="D13" s="272"/>
      <c r="E13" s="272"/>
      <c r="F13" s="272"/>
      <c r="G13" s="272"/>
      <c r="H13" s="272"/>
      <c r="I13" s="44">
        <v>9</v>
      </c>
      <c r="J13" s="46"/>
      <c r="K13" s="46"/>
    </row>
    <row r="14" spans="1:11" ht="12.75">
      <c r="A14" s="273" t="s">
        <v>294</v>
      </c>
      <c r="B14" s="274"/>
      <c r="C14" s="274"/>
      <c r="D14" s="274"/>
      <c r="E14" s="274"/>
      <c r="F14" s="274"/>
      <c r="G14" s="274"/>
      <c r="H14" s="274"/>
      <c r="I14" s="44">
        <v>10</v>
      </c>
      <c r="J14" s="79">
        <f>SUM(J5:J13)</f>
        <v>94229406</v>
      </c>
      <c r="K14" s="79">
        <f>SUM(K5:K13)</f>
        <v>96155849</v>
      </c>
    </row>
    <row r="15" spans="1:11" ht="12.75">
      <c r="A15" s="271" t="s">
        <v>295</v>
      </c>
      <c r="B15" s="272"/>
      <c r="C15" s="272"/>
      <c r="D15" s="272"/>
      <c r="E15" s="272"/>
      <c r="F15" s="272"/>
      <c r="G15" s="272"/>
      <c r="H15" s="272"/>
      <c r="I15" s="44">
        <v>11</v>
      </c>
      <c r="J15" s="46"/>
      <c r="K15" s="46"/>
    </row>
    <row r="16" spans="1:11" ht="12.75">
      <c r="A16" s="271" t="s">
        <v>296</v>
      </c>
      <c r="B16" s="272"/>
      <c r="C16" s="272"/>
      <c r="D16" s="272"/>
      <c r="E16" s="272"/>
      <c r="F16" s="272"/>
      <c r="G16" s="272"/>
      <c r="H16" s="272"/>
      <c r="I16" s="44">
        <v>12</v>
      </c>
      <c r="J16" s="46"/>
      <c r="K16" s="46"/>
    </row>
    <row r="17" spans="1:11" ht="12.75">
      <c r="A17" s="271" t="s">
        <v>297</v>
      </c>
      <c r="B17" s="272"/>
      <c r="C17" s="272"/>
      <c r="D17" s="272"/>
      <c r="E17" s="272"/>
      <c r="F17" s="272"/>
      <c r="G17" s="272"/>
      <c r="H17" s="272"/>
      <c r="I17" s="44">
        <v>13</v>
      </c>
      <c r="J17" s="46"/>
      <c r="K17" s="46"/>
    </row>
    <row r="18" spans="1:11" ht="12.75">
      <c r="A18" s="271" t="s">
        <v>298</v>
      </c>
      <c r="B18" s="272"/>
      <c r="C18" s="272"/>
      <c r="D18" s="272"/>
      <c r="E18" s="272"/>
      <c r="F18" s="272"/>
      <c r="G18" s="272"/>
      <c r="H18" s="272"/>
      <c r="I18" s="44">
        <v>14</v>
      </c>
      <c r="J18" s="46"/>
      <c r="K18" s="46"/>
    </row>
    <row r="19" spans="1:11" ht="12.75">
      <c r="A19" s="271" t="s">
        <v>299</v>
      </c>
      <c r="B19" s="272"/>
      <c r="C19" s="272"/>
      <c r="D19" s="272"/>
      <c r="E19" s="272"/>
      <c r="F19" s="272"/>
      <c r="G19" s="272"/>
      <c r="H19" s="272"/>
      <c r="I19" s="44">
        <v>15</v>
      </c>
      <c r="J19" s="46"/>
      <c r="K19" s="46"/>
    </row>
    <row r="20" spans="1:11" ht="12.75">
      <c r="A20" s="271" t="s">
        <v>300</v>
      </c>
      <c r="B20" s="272"/>
      <c r="C20" s="272"/>
      <c r="D20" s="272"/>
      <c r="E20" s="272"/>
      <c r="F20" s="272"/>
      <c r="G20" s="272"/>
      <c r="H20" s="272"/>
      <c r="I20" s="44">
        <v>16</v>
      </c>
      <c r="J20" s="46"/>
      <c r="K20" s="46"/>
    </row>
    <row r="21" spans="1:11" ht="12.75">
      <c r="A21" s="273" t="s">
        <v>301</v>
      </c>
      <c r="B21" s="274"/>
      <c r="C21" s="274"/>
      <c r="D21" s="274"/>
      <c r="E21" s="274"/>
      <c r="F21" s="274"/>
      <c r="G21" s="274"/>
      <c r="H21" s="27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/>
      <c r="K24" s="80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J10:J65536 L1:IV65536 J1:K4 K8:K65536"/>
    <dataValidation type="whole" operator="notEqual" allowBlank="1" showInputMessage="1" showErrorMessage="1" errorTitle="Pogrešan unos" error="Mogu se unijeti samo cjelobrojne vrijednosti." sqref="J5:J9 K5:K7">
      <formula1>999999999999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2019-02-22T10:17:45Z</cp:lastPrinted>
  <dcterms:created xsi:type="dcterms:W3CDTF">2008-10-17T11:51:54Z</dcterms:created>
  <dcterms:modified xsi:type="dcterms:W3CDTF">2019-02-22T11:21:27Z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