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<sst xmlns="http://schemas.openxmlformats.org/spreadsheetml/2006/main" count="401" uniqueCount="351">
  <si>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</si>
  <si>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</si>
  <si>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</si>
  <si>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</si>
  <si>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</si>
  <si>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</si>
  <si>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</si>
  <si>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</si>
  <si>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</si>
  <si>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</si>
  <si>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</si>
  <si>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</si>
  <si>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</si>
  <si>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</si>
  <si>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</si>
  <si>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</si>
  <si>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</si>
  <si>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</si>
  <si>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</si>
  <si>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</si>
  <si>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</si>
  <si>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</si>
  <si>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</si>
  <si>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</si>
  <si>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</si>
  <si>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</si>
  <si>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</si>
  <si>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</si>
  <si>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</si>
  <si>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</si>
  <si>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</si>
  <si>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</si>
  <si>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</si>
  <si>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</si>
  <si>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</si>
  <si>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</si>
  <si>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</si>
  <si>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</si>
  <si>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</si>
  <si>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</si>
  <si>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</si>
  <si>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</si>
  <si>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</si>
  <si>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</si>
  <si>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</si>
  <si>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</si>
  <si>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</si>
  <si>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</si>
  <si>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</si>
  <si>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</si>
  <si>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</si>
  <si>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</si>
  <si>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</si>
  <si>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</si>
  <si>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</si>
  <si>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</si>
  <si>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</si>
  <si>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</si>
  <si>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</si>
  <si>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</si>
  <si>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</si>
  <si>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</si>
  <si>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</si>
  <si>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</si>
  <si>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</si>
  <si>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</si>
  <si>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</si>
  <si>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</si>
  <si>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</si>
  <si>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</si>
  <si>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</si>
  <si>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</si>
  <si>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</si>
  <si>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</si>
  <si>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</si>
  <si>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</si>
  <si>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</si>
  <si>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</si>
  <si>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</si>
  <si>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</si>
  <si>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</si>
  <si>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</si>
  <si>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</si>
  <si>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</si>
  <si>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</si>
  <si>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</si>
  <si>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</si>
  <si>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</si>
  <si>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</si>
  <si>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</si>
  <si>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</si>
  <si>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</si>
  <si>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</si>
  <si>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</si>
  <si>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</si>
  <si>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</si>
  <si>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</si>
  <si>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</si>
  <si>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</si>
  <si>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</si>
  <si>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</si>
  <si>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</si>
  <si>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</si>
  <si>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</si>
  <si>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</si>
  <si>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</si>
  <si>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</si>
  <si>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</si>
  <si>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</si>
  <si>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</si>
  <si>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</si>
  <si>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</si>
  <si>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</si>
  <si>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</si>
  <si>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</si>
  <si>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</si>
  <si>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</si>
  <si>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</si>
  <si>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</si>
  <si>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</si>
  <si>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</si>
  <si>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</si>
  <si>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</si>
  <si>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</si>
  <si>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</si>
  <si>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</si>
  <si>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</si>
  <si>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</si>
  <si>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</si>
  <si>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</si>
  <si>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</si>
  <si>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</si>
  <si>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</si>
  <si>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</si>
  <si>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</si>
  <si>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</si>
  <si>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</si>
  <si>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</si>
  <si>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</si>
  <si>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</si>
  <si>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</si>
  <si>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</si>
  <si>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</si>
  <si>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</si>
  <si>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</si>
  <si>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</si>
  <si>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</si>
  <si>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</si>
  <si>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</si>
  <si>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</si>
  <si>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</si>
  <si>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</si>
  <si>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</si>
  <si>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</si>
  <si>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</si>
  <si>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</si>
  <si>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</si>
  <si>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</si>
  <si>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</si>
  <si>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</si>
  <si>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</si>
  <si>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</si>
  <si>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</si>
  <si>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</si>
  <si>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</si>
  <si>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</si>
  <si>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</si>
  <si>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</si>
  <si>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</si>
  <si>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</si>
  <si>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</si>
  <si>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</si>
  <si>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</si>
  <si>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</si>
  <si>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</si>
  <si>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</si>
  <si>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</si>
  <si>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</si>
  <si>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</si>
  <si>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</si>
  <si>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</si>
  <si>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</si>
  <si>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</si>
  <si>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</si>
  <si>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</si>
  <si>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</si>
  <si>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</si>
  <si>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</si>
  <si>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</si>
  <si>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</si>
  <si>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</si>
  <si>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</si>
  <si>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</si>
  <si>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</si>
  <si>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</si>
  <si>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</si>
  <si>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</si>
  <si>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</si>
  <si>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</si>
  <si>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</si>
  <si>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</si>
  <si>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</si>
  <si>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</si>
  <si>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</si>
  <si>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</si>
  <si>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</si>
  <si>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</si>
  <si>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</si>
  <si>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</si>
  <si>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</si>
  <si>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</si>
  <si>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</si>
  <si>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</si>
  <si>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</si>
  <si>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</si>
  <si>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</si>
  <si>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</si>
  <si>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</si>
  <si>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</si>
  <si>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</si>
  <si>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</si>
  <si>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</si>
  <si>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</si>
  <si>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</si>
  <si>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</si>
  <si>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</si>
  <si>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</si>
  <si>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</si>
  <si>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</si>
  <si>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</si>
  <si>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</si>
  <si>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</si>
  <si>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</si>
  <si>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</si>
  <si>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</si>
  <si>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</si>
  <si>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</si>
  <si>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</si>
  <si>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</si>
  <si>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</si>
  <si>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</si>
  <si>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</si>
  <si>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</si>
  <si>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</si>
  <si>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</si>
  <si>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</si>
  <si>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</si>
  <si>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</si>
  <si>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</si>
  <si>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</si>
  <si>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</si>
  <si>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</si>
  <si>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</si>
  <si>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</si>
  <si>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</si>
  <si>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</si>
  <si>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</si>
  <si>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</si>
  <si>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</si>
  <si>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</si>
  <si>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</si>
  <si>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</si>
  <si>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</si>
  <si>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</si>
  <si>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</si>
  <si>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</si>
  <si>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</si>
  <si>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</si>
  <si>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</si>
  <si>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</si>
  <si>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</si>
  <si>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</si>
  <si>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</si>
  <si>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</si>
  <si>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</si>
  <si>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</si>
  <si>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</si>
  <si>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</si>
  <si>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</si>
  <si>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</si>
  <si>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</si>
  <si>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</si>
  <si>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</si>
  <si>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</si>
  <si>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</si>
  <si>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</si>
  <si>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</si>
  <si>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</si>
  <si>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</si>
  <si>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</si>
  <si>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</si>
  <si>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</si>
  <si>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</si>
  <si>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</si>
  <si>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</si>
  <si>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</si>
  <si>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</si>
  <si>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</si>
  <si>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</si>
  <si>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</si>
  <si>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</si>
  <si>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</si>
  <si>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</si>
  <si>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</si>
  <si>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</si>
  <si>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</si>
  <si>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</si>
  <si>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</si>
  <si>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</si>
  <si>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</si>
  <si>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</si>
  <si>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</si>
  <si>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</si>
  <si>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</si>
  <si>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</si>
  <si>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</si>
  <si>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</si>
  <si>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</si>
  <si>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</si>
  <si>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</si>
  <si>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</si>
  <si>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</si>
  <si>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</si>
  <si>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</si>
  <si>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</si>
  <si>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</si>
  <si>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</si>
  <si>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info@adriatiq.com</t>
  </si>
  <si>
    <t>www.jelsa-hotels.com</t>
  </si>
  <si>
    <t>JELSA</t>
  </si>
  <si>
    <t>SPLITSKO-DALMATINSKA</t>
  </si>
  <si>
    <t>5510</t>
  </si>
  <si>
    <t>BILAN SANDRA</t>
  </si>
  <si>
    <t>sandra.bilan@adriatiq.com</t>
  </si>
  <si>
    <t>STIPIŠIĆ LOVORKO</t>
  </si>
  <si>
    <t>DA</t>
  </si>
  <si>
    <t>HOTEL HVAR d.o.o.</t>
  </si>
  <si>
    <t>Jelsa, Mala banda bb</t>
  </si>
  <si>
    <t>OIB:</t>
  </si>
  <si>
    <t>94905144054</t>
  </si>
  <si>
    <t>FONTANA HOTEL APARTMANI d.o.o.</t>
  </si>
  <si>
    <t>Jelsa, Vitarnja bb</t>
  </si>
  <si>
    <t>31475330936</t>
  </si>
  <si>
    <t>Obveznik: _____JELSA d.d._____________________________________________</t>
  </si>
  <si>
    <t>Obveznik: ________JELSA d.d.____________________________________________</t>
  </si>
  <si>
    <t>Obveznik: _____JELSA d.d._______________________________________________</t>
  </si>
  <si>
    <t>Jelsa 246</t>
  </si>
  <si>
    <t>022 571 939</t>
  </si>
  <si>
    <t>022 571 142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</si>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</sst>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26" customWidth="1"/>
    <col min="2" max="2" width="13.00390625" style="126" customWidth="1"/>
    <col min="3" max="4" width="9.140625" style="126" customWidth="1"/>
    <col min="5" max="5" width="9.8515625" style="126" bestFit="1" customWidth="1"/>
    <col min="6" max="6" width="9.140625" style="126" customWidth="1"/>
    <col min="7" max="7" width="15.140625" style="126" customWidth="1"/>
    <col min="8" max="8" width="19.28125" style="126" customWidth="1"/>
    <col min="9" max="9" width="14.421875" style="126" customWidth="1"/>
    <col min="10" max="16384" width="9.140625" style="126" customWidth="1"/>
  </cols>
  <sheetData>
    <row r="1" spans="1:12" ht="15.75">
      <c r="A1" s="175" t="s">
        <v>248</v>
      </c>
      <c r="B1" s="176"/>
      <c r="C1" s="17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2" t="s">
        <v>249</v>
      </c>
      <c r="B2" s="133"/>
      <c r="C2" s="133"/>
      <c r="D2" s="134"/>
      <c r="E2" s="119">
        <v>43101</v>
      </c>
      <c r="F2" s="11"/>
      <c r="G2" s="12" t="s">
        <v>250</v>
      </c>
      <c r="H2" s="119">
        <v>43465</v>
      </c>
      <c r="I2" s="86"/>
      <c r="J2" s="10"/>
      <c r="K2" s="10"/>
      <c r="L2" s="10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.75">
      <c r="A4" s="135" t="s">
        <v>316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9"/>
      <c r="B5" s="15"/>
      <c r="C5" s="15"/>
      <c r="D5" s="15"/>
      <c r="E5" s="16"/>
      <c r="F5" s="90"/>
      <c r="G5" s="17"/>
      <c r="H5" s="18"/>
      <c r="I5" s="91"/>
      <c r="J5" s="10"/>
      <c r="K5" s="10"/>
      <c r="L5" s="10"/>
    </row>
    <row r="6" spans="1:12" ht="12.75">
      <c r="A6" s="138" t="s">
        <v>251</v>
      </c>
      <c r="B6" s="139"/>
      <c r="C6" s="130" t="s">
        <v>322</v>
      </c>
      <c r="D6" s="131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1"/>
      <c r="C7" s="15"/>
      <c r="D7" s="15"/>
      <c r="E7" s="28"/>
      <c r="F7" s="28"/>
      <c r="G7" s="28"/>
      <c r="H7" s="28"/>
      <c r="I7" s="92"/>
      <c r="J7" s="10"/>
      <c r="K7" s="10"/>
      <c r="L7" s="10"/>
    </row>
    <row r="8" spans="1:12" ht="12.75">
      <c r="A8" s="140" t="s">
        <v>252</v>
      </c>
      <c r="B8" s="141"/>
      <c r="C8" s="130" t="s">
        <v>323</v>
      </c>
      <c r="D8" s="131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19"/>
      <c r="D9" s="25"/>
      <c r="E9" s="15"/>
      <c r="F9" s="15"/>
      <c r="G9" s="15"/>
      <c r="H9" s="15"/>
      <c r="I9" s="94"/>
      <c r="J9" s="10"/>
      <c r="K9" s="10"/>
      <c r="L9" s="10"/>
    </row>
    <row r="10" spans="1:12" ht="12.75">
      <c r="A10" s="127" t="s">
        <v>253</v>
      </c>
      <c r="B10" s="128"/>
      <c r="C10" s="130" t="s">
        <v>324</v>
      </c>
      <c r="D10" s="131"/>
      <c r="E10" s="15"/>
      <c r="F10" s="15"/>
      <c r="G10" s="15"/>
      <c r="H10" s="15"/>
      <c r="I10" s="94"/>
      <c r="J10" s="10"/>
      <c r="K10" s="10"/>
      <c r="L10" s="10"/>
    </row>
    <row r="11" spans="1:12" ht="12.75">
      <c r="A11" s="129"/>
      <c r="B11" s="128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.75">
      <c r="A12" s="138" t="s">
        <v>254</v>
      </c>
      <c r="B12" s="139"/>
      <c r="C12" s="142" t="s">
        <v>325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93"/>
      <c r="B13" s="21"/>
      <c r="C13" s="20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.75">
      <c r="A14" s="138" t="s">
        <v>255</v>
      </c>
      <c r="B14" s="139"/>
      <c r="C14" s="145">
        <v>21465</v>
      </c>
      <c r="D14" s="146"/>
      <c r="E14" s="15"/>
      <c r="F14" s="142" t="s">
        <v>326</v>
      </c>
      <c r="G14" s="143"/>
      <c r="H14" s="143"/>
      <c r="I14" s="144"/>
      <c r="J14" s="10"/>
      <c r="K14" s="10"/>
      <c r="L14" s="10"/>
    </row>
    <row r="15" spans="1:12" ht="12.75">
      <c r="A15" s="93"/>
      <c r="B15" s="21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.75">
      <c r="A16" s="138" t="s">
        <v>256</v>
      </c>
      <c r="B16" s="139"/>
      <c r="C16" s="142" t="s">
        <v>346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3"/>
      <c r="B17" s="21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.75">
      <c r="A18" s="138" t="s">
        <v>257</v>
      </c>
      <c r="B18" s="139"/>
      <c r="C18" s="147" t="s">
        <v>327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3"/>
      <c r="B19" s="21"/>
      <c r="C19" s="20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.75">
      <c r="A20" s="138" t="s">
        <v>258</v>
      </c>
      <c r="B20" s="139"/>
      <c r="C20" s="147" t="s">
        <v>328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3"/>
      <c r="B21" s="21"/>
      <c r="C21" s="20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.75">
      <c r="A22" s="138" t="s">
        <v>259</v>
      </c>
      <c r="B22" s="139"/>
      <c r="C22" s="120">
        <v>171</v>
      </c>
      <c r="D22" s="142" t="s">
        <v>329</v>
      </c>
      <c r="E22" s="150"/>
      <c r="F22" s="151"/>
      <c r="G22" s="138"/>
      <c r="H22" s="152"/>
      <c r="I22" s="96"/>
      <c r="J22" s="10"/>
      <c r="K22" s="10"/>
      <c r="L22" s="10"/>
    </row>
    <row r="23" spans="1:12" ht="12.75">
      <c r="A23" s="93"/>
      <c r="B23" s="21"/>
      <c r="C23" s="15"/>
      <c r="D23" s="23"/>
      <c r="E23" s="23"/>
      <c r="F23" s="23"/>
      <c r="G23" s="23"/>
      <c r="H23" s="15"/>
      <c r="I23" s="94"/>
      <c r="J23" s="10"/>
      <c r="K23" s="10"/>
      <c r="L23" s="10"/>
    </row>
    <row r="24" spans="1:12" ht="12.75">
      <c r="A24" s="138" t="s">
        <v>260</v>
      </c>
      <c r="B24" s="139"/>
      <c r="C24" s="120">
        <v>17</v>
      </c>
      <c r="D24" s="142" t="s">
        <v>330</v>
      </c>
      <c r="E24" s="150"/>
      <c r="F24" s="150"/>
      <c r="G24" s="151"/>
      <c r="H24" s="50" t="s">
        <v>261</v>
      </c>
      <c r="I24" s="291">
        <v>67</v>
      </c>
      <c r="J24" s="10"/>
      <c r="K24" s="10"/>
      <c r="L24" s="10"/>
    </row>
    <row r="25" spans="1:12" ht="12.75">
      <c r="A25" s="93"/>
      <c r="B25" s="21"/>
      <c r="C25" s="15"/>
      <c r="D25" s="23"/>
      <c r="E25" s="23"/>
      <c r="F25" s="23"/>
      <c r="G25" s="21"/>
      <c r="H25" s="21" t="s">
        <v>317</v>
      </c>
      <c r="I25" s="97"/>
      <c r="J25" s="10"/>
      <c r="K25" s="10"/>
      <c r="L25" s="10"/>
    </row>
    <row r="26" spans="1:12" ht="12.75">
      <c r="A26" s="138" t="s">
        <v>262</v>
      </c>
      <c r="B26" s="139"/>
      <c r="C26" s="121" t="s">
        <v>335</v>
      </c>
      <c r="D26" s="24"/>
      <c r="E26" s="32"/>
      <c r="F26" s="23"/>
      <c r="G26" s="153" t="s">
        <v>263</v>
      </c>
      <c r="H26" s="139"/>
      <c r="I26" s="122" t="s">
        <v>331</v>
      </c>
      <c r="J26" s="10"/>
      <c r="K26" s="10"/>
      <c r="L26" s="10"/>
    </row>
    <row r="27" spans="1:12" ht="12.75">
      <c r="A27" s="93"/>
      <c r="B27" s="21"/>
      <c r="C27" s="15"/>
      <c r="D27" s="23"/>
      <c r="E27" s="23"/>
      <c r="F27" s="23"/>
      <c r="G27" s="23"/>
      <c r="H27" s="15"/>
      <c r="I27" s="98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59" t="s">
        <v>338</v>
      </c>
      <c r="I28" s="160"/>
      <c r="J28" s="10"/>
      <c r="K28" s="10"/>
      <c r="L28" s="10"/>
    </row>
    <row r="29" spans="1:12" ht="12.75">
      <c r="A29" s="99"/>
      <c r="B29" s="32"/>
      <c r="C29" s="32"/>
      <c r="D29" s="25"/>
      <c r="E29" s="15"/>
      <c r="F29" s="15"/>
      <c r="G29" s="15"/>
      <c r="H29" s="26"/>
      <c r="I29" s="98"/>
      <c r="J29" s="10"/>
      <c r="K29" s="10"/>
      <c r="L29" s="10"/>
    </row>
    <row r="30" spans="1:12" ht="12.75">
      <c r="A30" s="161" t="s">
        <v>336</v>
      </c>
      <c r="B30" s="162"/>
      <c r="C30" s="162"/>
      <c r="D30" s="163"/>
      <c r="E30" s="161" t="s">
        <v>337</v>
      </c>
      <c r="F30" s="162"/>
      <c r="G30" s="162"/>
      <c r="H30" s="130" t="s">
        <v>339</v>
      </c>
      <c r="I30" s="131"/>
      <c r="J30" s="10"/>
      <c r="K30" s="10"/>
      <c r="L30" s="10"/>
    </row>
    <row r="31" spans="1:12" ht="12.75">
      <c r="A31" s="93"/>
      <c r="B31" s="21"/>
      <c r="C31" s="20"/>
      <c r="D31" s="164"/>
      <c r="E31" s="164"/>
      <c r="F31" s="164"/>
      <c r="G31" s="165"/>
      <c r="H31" s="15"/>
      <c r="I31" s="100"/>
      <c r="J31" s="10"/>
      <c r="K31" s="10"/>
      <c r="L31" s="10"/>
    </row>
    <row r="32" spans="1:12" ht="12.75">
      <c r="A32" s="161" t="s">
        <v>340</v>
      </c>
      <c r="B32" s="162"/>
      <c r="C32" s="162"/>
      <c r="D32" s="163"/>
      <c r="E32" s="161" t="s">
        <v>341</v>
      </c>
      <c r="F32" s="162"/>
      <c r="G32" s="162"/>
      <c r="H32" s="130" t="s">
        <v>342</v>
      </c>
      <c r="I32" s="131"/>
      <c r="J32" s="10"/>
      <c r="K32" s="10"/>
      <c r="L32" s="10"/>
    </row>
    <row r="33" spans="1:12" ht="12.75">
      <c r="A33" s="93"/>
      <c r="B33" s="21"/>
      <c r="C33" s="20"/>
      <c r="D33" s="27"/>
      <c r="E33" s="27"/>
      <c r="F33" s="27"/>
      <c r="G33" s="28"/>
      <c r="H33" s="15"/>
      <c r="I33" s="101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0"/>
      <c r="I34" s="131"/>
      <c r="J34" s="10"/>
      <c r="K34" s="10"/>
      <c r="L34" s="10"/>
    </row>
    <row r="35" spans="1:12" ht="12.75">
      <c r="A35" s="93"/>
      <c r="B35" s="21"/>
      <c r="C35" s="20"/>
      <c r="D35" s="27"/>
      <c r="E35" s="27"/>
      <c r="F35" s="27"/>
      <c r="G35" s="28"/>
      <c r="H35" s="15"/>
      <c r="I35" s="101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0"/>
      <c r="I36" s="131"/>
      <c r="J36" s="10"/>
      <c r="K36" s="10"/>
      <c r="L36" s="10"/>
    </row>
    <row r="37" spans="1:12" ht="12.75">
      <c r="A37" s="102"/>
      <c r="B37" s="29"/>
      <c r="C37" s="166"/>
      <c r="D37" s="167"/>
      <c r="E37" s="15"/>
      <c r="F37" s="166"/>
      <c r="G37" s="167"/>
      <c r="H37" s="15"/>
      <c r="I37" s="94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0"/>
      <c r="I38" s="131"/>
      <c r="J38" s="10"/>
      <c r="K38" s="10"/>
      <c r="L38" s="10"/>
    </row>
    <row r="39" spans="1:12" ht="12.75">
      <c r="A39" s="102"/>
      <c r="B39" s="29"/>
      <c r="C39" s="30"/>
      <c r="D39" s="31"/>
      <c r="E39" s="15"/>
      <c r="F39" s="30"/>
      <c r="G39" s="31"/>
      <c r="H39" s="15"/>
      <c r="I39" s="94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0"/>
      <c r="I40" s="131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5"/>
      <c r="F42" s="30"/>
      <c r="G42" s="31"/>
      <c r="H42" s="15"/>
      <c r="I42" s="94"/>
      <c r="J42" s="10"/>
      <c r="K42" s="10"/>
      <c r="L42" s="10"/>
    </row>
    <row r="43" spans="1:12" ht="12.75">
      <c r="A43" s="104"/>
      <c r="B43" s="33"/>
      <c r="C43" s="33"/>
      <c r="D43" s="19"/>
      <c r="E43" s="19"/>
      <c r="F43" s="33"/>
      <c r="G43" s="19"/>
      <c r="H43" s="19"/>
      <c r="I43" s="105"/>
      <c r="J43" s="10"/>
      <c r="K43" s="10"/>
      <c r="L43" s="10"/>
    </row>
    <row r="44" spans="1:12" ht="12.75">
      <c r="A44" s="127" t="s">
        <v>266</v>
      </c>
      <c r="B44" s="171"/>
      <c r="C44" s="130"/>
      <c r="D44" s="131"/>
      <c r="E44" s="25"/>
      <c r="F44" s="142"/>
      <c r="G44" s="162"/>
      <c r="H44" s="162"/>
      <c r="I44" s="163"/>
      <c r="J44" s="10"/>
      <c r="K44" s="10"/>
      <c r="L44" s="10"/>
    </row>
    <row r="45" spans="1:12" ht="12.75">
      <c r="A45" s="102"/>
      <c r="B45" s="29"/>
      <c r="C45" s="166"/>
      <c r="D45" s="167"/>
      <c r="E45" s="15"/>
      <c r="F45" s="166"/>
      <c r="G45" s="168"/>
      <c r="H45" s="34"/>
      <c r="I45" s="106"/>
      <c r="J45" s="10"/>
      <c r="K45" s="10"/>
      <c r="L45" s="10"/>
    </row>
    <row r="46" spans="1:12" ht="12.75">
      <c r="A46" s="127" t="s">
        <v>267</v>
      </c>
      <c r="B46" s="171"/>
      <c r="C46" s="142" t="s">
        <v>332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3"/>
      <c r="B47" s="21"/>
      <c r="C47" s="20" t="s">
        <v>268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.75">
      <c r="A48" s="127" t="s">
        <v>269</v>
      </c>
      <c r="B48" s="171"/>
      <c r="C48" s="172" t="s">
        <v>347</v>
      </c>
      <c r="D48" s="173"/>
      <c r="E48" s="174"/>
      <c r="F48" s="15"/>
      <c r="G48" s="50" t="s">
        <v>270</v>
      </c>
      <c r="H48" s="172" t="s">
        <v>348</v>
      </c>
      <c r="I48" s="174"/>
      <c r="J48" s="10"/>
      <c r="K48" s="10"/>
      <c r="L48" s="10"/>
    </row>
    <row r="49" spans="1:12" ht="12.75">
      <c r="A49" s="93"/>
      <c r="B49" s="21"/>
      <c r="C49" s="20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.75">
      <c r="A50" s="127" t="s">
        <v>257</v>
      </c>
      <c r="B50" s="171"/>
      <c r="C50" s="183" t="s">
        <v>333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3"/>
      <c r="B51" s="21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.75">
      <c r="A52" s="138" t="s">
        <v>271</v>
      </c>
      <c r="B52" s="139"/>
      <c r="C52" s="172" t="s">
        <v>334</v>
      </c>
      <c r="D52" s="173"/>
      <c r="E52" s="173"/>
      <c r="F52" s="173"/>
      <c r="G52" s="173"/>
      <c r="H52" s="173"/>
      <c r="I52" s="144"/>
      <c r="J52" s="10"/>
      <c r="K52" s="10"/>
      <c r="L52" s="10"/>
    </row>
    <row r="53" spans="1:12" ht="12.75">
      <c r="A53" s="107"/>
      <c r="B53" s="19"/>
      <c r="C53" s="177" t="s">
        <v>272</v>
      </c>
      <c r="D53" s="177"/>
      <c r="E53" s="177"/>
      <c r="F53" s="177"/>
      <c r="G53" s="177"/>
      <c r="H53" s="177"/>
      <c r="I53" s="108"/>
      <c r="J53" s="10"/>
      <c r="K53" s="10"/>
      <c r="L53" s="10"/>
    </row>
    <row r="54" spans="1:12" ht="12.75">
      <c r="A54" s="107"/>
      <c r="B54" s="19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84" t="s">
        <v>273</v>
      </c>
      <c r="C55" s="185"/>
      <c r="D55" s="185"/>
      <c r="E55" s="185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86" t="s">
        <v>305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7"/>
      <c r="B57" s="186" t="s">
        <v>306</v>
      </c>
      <c r="C57" s="187"/>
      <c r="D57" s="187"/>
      <c r="E57" s="187"/>
      <c r="F57" s="187"/>
      <c r="G57" s="187"/>
      <c r="H57" s="187"/>
      <c r="I57" s="109"/>
      <c r="J57" s="10"/>
      <c r="K57" s="10"/>
      <c r="L57" s="10"/>
    </row>
    <row r="58" spans="1:12" ht="12.75">
      <c r="A58" s="107"/>
      <c r="B58" s="186" t="s">
        <v>307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7"/>
      <c r="B59" s="186" t="s">
        <v>308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5"/>
      <c r="C61" s="15"/>
      <c r="D61" s="15"/>
      <c r="E61" s="15"/>
      <c r="F61" s="15"/>
      <c r="G61" s="36"/>
      <c r="H61" s="37"/>
      <c r="I61" s="114"/>
      <c r="J61" s="10"/>
      <c r="K61" s="10"/>
      <c r="L61" s="10"/>
    </row>
    <row r="62" spans="1:12" ht="12.75">
      <c r="A62" s="89"/>
      <c r="B62" s="15"/>
      <c r="C62" s="15"/>
      <c r="D62" s="15"/>
      <c r="E62" s="19" t="s">
        <v>275</v>
      </c>
      <c r="F62" s="32"/>
      <c r="G62" s="178" t="s">
        <v>276</v>
      </c>
      <c r="H62" s="179"/>
      <c r="I62" s="18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1"/>
      <c r="H63" s="18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343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7" t="s">
        <v>277</v>
      </c>
      <c r="J4" s="58" t="s">
        <v>318</v>
      </c>
      <c r="K4" s="59" t="s">
        <v>319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6">
        <v>2</v>
      </c>
      <c r="J5" s="55">
        <v>3</v>
      </c>
      <c r="K5" s="55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2">
        <f>J9+J16+J26+J35+J39</f>
        <v>122612249</v>
      </c>
      <c r="K8" s="52">
        <f>K9+K16+K26+K35+K39</f>
        <v>121194726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2">
        <f>SUM(J10:J15)</f>
        <v>7868</v>
      </c>
      <c r="K9" s="52">
        <f>SUM(K10:K15)</f>
        <v>30648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7868</v>
      </c>
      <c r="K11" s="7">
        <v>30648</v>
      </c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2">
        <f>SUM(J17:J25)</f>
        <v>122604381</v>
      </c>
      <c r="K16" s="52">
        <f>SUM(K17:K25)</f>
        <v>121164078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8217383</v>
      </c>
      <c r="K17" s="7">
        <v>8217383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113480831</v>
      </c>
      <c r="K18" s="7">
        <v>112075747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605819</v>
      </c>
      <c r="K19" s="7">
        <v>649189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100127</v>
      </c>
      <c r="K20" s="7">
        <v>76897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200221</v>
      </c>
      <c r="K23" s="7">
        <v>144862</v>
      </c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/>
      <c r="K24" s="7"/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/>
      <c r="K25" s="7"/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2">
        <f>SUM(J27:J34)</f>
        <v>0</v>
      </c>
      <c r="K26" s="52">
        <f>SUM(K27:K34)</f>
        <v>0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/>
      <c r="K27" s="7"/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2">
        <f>J41+J49+J56+J64</f>
        <v>14200328</v>
      </c>
      <c r="K40" s="52">
        <f>K41+K49+K56+K64</f>
        <v>17708299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2">
        <f>SUM(J42:J48)</f>
        <v>401358</v>
      </c>
      <c r="K41" s="52">
        <f>SUM(K42:K48)</f>
        <v>377993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331391</v>
      </c>
      <c r="K42" s="7">
        <v>353116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69967</v>
      </c>
      <c r="K46" s="7">
        <v>24877</v>
      </c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2">
        <f>SUM(J50:J55)</f>
        <v>4775989</v>
      </c>
      <c r="K49" s="52">
        <f>SUM(K50:K55)</f>
        <v>4805702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2644700</v>
      </c>
      <c r="K50" s="7">
        <v>2848743</v>
      </c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1189154</v>
      </c>
      <c r="K51" s="7">
        <v>720386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108728</v>
      </c>
      <c r="K53" s="7">
        <v>124225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392505</v>
      </c>
      <c r="K54" s="7">
        <v>449811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440902</v>
      </c>
      <c r="K55" s="7">
        <v>662537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2">
        <f>SUM(J57:J63)</f>
        <v>6574751</v>
      </c>
      <c r="K56" s="52">
        <f>SUM(K57:K63)</f>
        <v>11892442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6494751</v>
      </c>
      <c r="K58" s="7">
        <v>10953042</v>
      </c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80000</v>
      </c>
      <c r="K62" s="7">
        <v>939400</v>
      </c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2448230</v>
      </c>
      <c r="K64" s="7">
        <v>632162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20400</v>
      </c>
      <c r="K65" s="7">
        <v>106509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2">
        <f>J7+J8+J40+J65</f>
        <v>136832977</v>
      </c>
      <c r="K66" s="52">
        <f>K7+K8+K40+K65</f>
        <v>139009534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53">
        <f>J70+J71+J72+J78+J79+J82+J85</f>
        <v>84768090</v>
      </c>
      <c r="K69" s="53">
        <f>K70+K71+K72+K78+K79+K82+K85</f>
        <v>86791234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74620310</v>
      </c>
      <c r="K70" s="7">
        <v>74620310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14059645</v>
      </c>
      <c r="K71" s="7">
        <v>14059645</v>
      </c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2">
        <f>J73+J74-J75+J76+J77</f>
        <v>14854</v>
      </c>
      <c r="K72" s="52">
        <f>K73+K74-K75+K76+K77</f>
        <v>14854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/>
      <c r="K73" s="7"/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/>
      <c r="K74" s="7"/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14854</v>
      </c>
      <c r="K77" s="7">
        <v>14854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/>
      <c r="K78" s="7"/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2">
        <f>J80-J81</f>
        <v>-13385186</v>
      </c>
      <c r="K79" s="52">
        <f>K80-K81</f>
        <v>-3926719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13385186</v>
      </c>
      <c r="K81" s="7">
        <v>3926719</v>
      </c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2">
        <f>J83-J84</f>
        <v>9458467</v>
      </c>
      <c r="K82" s="52">
        <f>K83-K84</f>
        <v>2023144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9458467</v>
      </c>
      <c r="K83" s="7">
        <v>2023144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2">
        <f>SUM(J91:J99)</f>
        <v>35041096</v>
      </c>
      <c r="K90" s="52">
        <f>SUM(K91:K99)</f>
        <v>32215508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>
        <v>31121235</v>
      </c>
      <c r="K91" s="7">
        <v>29238729</v>
      </c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92635</v>
      </c>
      <c r="K93" s="7">
        <v>75691</v>
      </c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>
        <v>25301</v>
      </c>
      <c r="K94" s="7"/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>
        <v>1182419</v>
      </c>
      <c r="K95" s="7">
        <v>727563</v>
      </c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2619506</v>
      </c>
      <c r="K98" s="7">
        <v>2173525</v>
      </c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2">
        <f>SUM(J101:J112)</f>
        <v>9826586</v>
      </c>
      <c r="K100" s="52">
        <f>SUM(K101:K112)</f>
        <v>13253594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1803592</v>
      </c>
      <c r="K101" s="7">
        <v>4478608</v>
      </c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16196</v>
      </c>
      <c r="K102" s="7">
        <v>17034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88690</v>
      </c>
      <c r="K104" s="7">
        <v>548127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891727</v>
      </c>
      <c r="K105" s="7">
        <v>1196744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390985</v>
      </c>
      <c r="K108" s="7">
        <v>446821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6570586</v>
      </c>
      <c r="K109" s="7">
        <v>6554754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64810</v>
      </c>
      <c r="K112" s="7">
        <v>11506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7197205</v>
      </c>
      <c r="K113" s="7">
        <v>6749198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2">
        <f>J69+J86+J90+J100+J113</f>
        <v>136832977</v>
      </c>
      <c r="K114" s="52">
        <f>K69+K86+K90+K100+K113</f>
        <v>139009534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/>
      <c r="K115" s="8"/>
    </row>
    <row r="116" spans="1:11" ht="12.75">
      <c r="A116" s="194" t="s">
        <v>309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>
        <f>J69</f>
        <v>84768090</v>
      </c>
      <c r="K118" s="7">
        <f>K69</f>
        <v>86791234</v>
      </c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310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344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7" t="s">
        <v>278</v>
      </c>
      <c r="J4" s="250" t="s">
        <v>318</v>
      </c>
      <c r="K4" s="250"/>
      <c r="L4" s="250" t="s">
        <v>319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53">
        <f>SUM(J8:J9)</f>
        <v>34291710</v>
      </c>
      <c r="K7" s="53">
        <f>SUM(K8:K9)</f>
        <v>5762898</v>
      </c>
      <c r="L7" s="53">
        <f>SUM(L8:L9)</f>
        <v>29146851</v>
      </c>
      <c r="M7" s="53">
        <f>SUM(M8:M9)</f>
        <v>1461073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27460779</v>
      </c>
      <c r="K8" s="7">
        <v>1216777</v>
      </c>
      <c r="L8" s="7">
        <v>28609342</v>
      </c>
      <c r="M8" s="7">
        <v>1284504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6830931</v>
      </c>
      <c r="K9" s="7">
        <v>4546121</v>
      </c>
      <c r="L9" s="7">
        <v>537509</v>
      </c>
      <c r="M9" s="7">
        <v>176569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25224372</v>
      </c>
      <c r="K10" s="52">
        <f>K11+K12+K16+K20+K21+K22+K25+K26</f>
        <v>5246839</v>
      </c>
      <c r="L10" s="52">
        <f>L11+L12+L16+L20+L21+L22+L25+L26</f>
        <v>27803075</v>
      </c>
      <c r="M10" s="52">
        <f>M11+M12+M16+M20+M21+M22+M25+M26</f>
        <v>5241641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12791696</v>
      </c>
      <c r="K12" s="52">
        <f>SUM(K13:K15)</f>
        <v>1614611</v>
      </c>
      <c r="L12" s="52">
        <f>SUM(L13:L15)</f>
        <v>14533904</v>
      </c>
      <c r="M12" s="52">
        <f>SUM(M13:M15)</f>
        <v>1443341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6929269</v>
      </c>
      <c r="K13" s="7">
        <v>377625</v>
      </c>
      <c r="L13" s="7">
        <v>7445837</v>
      </c>
      <c r="M13" s="7">
        <v>360934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5862427</v>
      </c>
      <c r="K15" s="7">
        <v>1236986</v>
      </c>
      <c r="L15" s="7">
        <v>7088067</v>
      </c>
      <c r="M15" s="7">
        <v>1082407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9038916</v>
      </c>
      <c r="K16" s="52">
        <f>SUM(K17:K19)</f>
        <v>2151183</v>
      </c>
      <c r="L16" s="52">
        <f>SUM(L17:L19)</f>
        <v>9553267</v>
      </c>
      <c r="M16" s="52">
        <f>SUM(M17:M19)</f>
        <v>2489462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5992085</v>
      </c>
      <c r="K17" s="7">
        <v>1388210</v>
      </c>
      <c r="L17" s="7">
        <v>6249989</v>
      </c>
      <c r="M17" s="7">
        <v>1617807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1874675</v>
      </c>
      <c r="K18" s="7">
        <v>478905</v>
      </c>
      <c r="L18" s="7">
        <v>2059923</v>
      </c>
      <c r="M18" s="7">
        <v>546606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1172156</v>
      </c>
      <c r="K19" s="7">
        <v>284068</v>
      </c>
      <c r="L19" s="7">
        <v>1243355</v>
      </c>
      <c r="M19" s="7">
        <v>325049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1564013</v>
      </c>
      <c r="K20" s="7">
        <v>445135</v>
      </c>
      <c r="L20" s="7">
        <v>1507864</v>
      </c>
      <c r="M20" s="7">
        <v>422861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1739075</v>
      </c>
      <c r="K21" s="7">
        <v>962254</v>
      </c>
      <c r="L21" s="7">
        <v>1278900</v>
      </c>
      <c r="M21" s="7">
        <v>211082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631127</v>
      </c>
      <c r="M22" s="52">
        <f>SUM(M23:M24)</f>
        <v>631127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>
        <v>631127</v>
      </c>
      <c r="M24" s="7">
        <v>631127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90672</v>
      </c>
      <c r="K26" s="7">
        <v>73656</v>
      </c>
      <c r="L26" s="7">
        <v>298013</v>
      </c>
      <c r="M26" s="7">
        <v>43768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591860</v>
      </c>
      <c r="K27" s="52">
        <f>SUM(K28:K32)</f>
        <v>378473</v>
      </c>
      <c r="L27" s="52">
        <f>SUM(L28:L32)</f>
        <v>860690</v>
      </c>
      <c r="M27" s="52">
        <f>SUM(M28:M32)</f>
        <v>258869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382200</v>
      </c>
      <c r="K28" s="7">
        <v>238174</v>
      </c>
      <c r="L28" s="7">
        <v>606213</v>
      </c>
      <c r="M28" s="7">
        <v>97959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209660</v>
      </c>
      <c r="K29" s="7">
        <v>140299</v>
      </c>
      <c r="L29" s="7">
        <v>254477</v>
      </c>
      <c r="M29" s="7">
        <v>160910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133185</v>
      </c>
      <c r="K33" s="52">
        <f>SUM(K34:K37)</f>
        <v>56931</v>
      </c>
      <c r="L33" s="52">
        <f>SUM(L34:L37)</f>
        <v>181322</v>
      </c>
      <c r="M33" s="52">
        <f>SUM(M34:M37)</f>
        <v>115086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34748</v>
      </c>
      <c r="K34" s="7">
        <v>34748</v>
      </c>
      <c r="L34" s="7">
        <v>71850</v>
      </c>
      <c r="M34" s="7">
        <v>68686</v>
      </c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98287</v>
      </c>
      <c r="K35" s="7">
        <v>22033</v>
      </c>
      <c r="L35" s="7">
        <v>90672</v>
      </c>
      <c r="M35" s="7">
        <v>27600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150</v>
      </c>
      <c r="K37" s="7">
        <v>150</v>
      </c>
      <c r="L37" s="7">
        <v>18800</v>
      </c>
      <c r="M37" s="7">
        <v>18800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34883570</v>
      </c>
      <c r="K42" s="52">
        <f>K7+K27+K38+K40</f>
        <v>6141371</v>
      </c>
      <c r="L42" s="52">
        <f>L7+L27+L38+L40</f>
        <v>30007541</v>
      </c>
      <c r="M42" s="52">
        <f>M7+M27+M38+M40</f>
        <v>1719942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25357557</v>
      </c>
      <c r="K43" s="52">
        <f>K10+K33+K39+K41</f>
        <v>5303770</v>
      </c>
      <c r="L43" s="52">
        <f>L10+L33+L39+L41</f>
        <v>27984397</v>
      </c>
      <c r="M43" s="52">
        <f>M10+M33+M39+M41</f>
        <v>5356727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9526013</v>
      </c>
      <c r="K44" s="52">
        <f>K42-K43</f>
        <v>837601</v>
      </c>
      <c r="L44" s="52">
        <f>L42-L43</f>
        <v>2023144</v>
      </c>
      <c r="M44" s="52">
        <f>M42-M43</f>
        <v>-3636785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2">
        <f>IF(J42&gt;J43,J42-J43,0)</f>
        <v>9526013</v>
      </c>
      <c r="K45" s="52">
        <f>IF(K42&gt;K43,K42-K43,0)</f>
        <v>837601</v>
      </c>
      <c r="L45" s="52">
        <f>IF(L42&gt;L43,L42-L43,0)</f>
        <v>2023144</v>
      </c>
      <c r="M45" s="52">
        <f>IF(M42&gt;M43,M42-M43,0)</f>
        <v>0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3636785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67546</v>
      </c>
      <c r="K47" s="7">
        <v>67546</v>
      </c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9458467</v>
      </c>
      <c r="K48" s="52">
        <f>K44-K47</f>
        <v>770055</v>
      </c>
      <c r="L48" s="52">
        <f>L44-L47</f>
        <v>2023144</v>
      </c>
      <c r="M48" s="52">
        <f>M44-M47</f>
        <v>-3636785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2">
        <f>IF(J48&gt;0,J48,0)</f>
        <v>9458467</v>
      </c>
      <c r="K49" s="52">
        <f>IF(K48&gt;0,K48,0)</f>
        <v>770055</v>
      </c>
      <c r="L49" s="52">
        <f>IF(L48&gt;0,L48,0)</f>
        <v>2023144</v>
      </c>
      <c r="M49" s="52">
        <f>IF(M48&gt;0,M48,0)</f>
        <v>0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3636785</v>
      </c>
    </row>
    <row r="51" spans="1:13" ht="12.75" customHeight="1">
      <c r="A51" s="194" t="s">
        <v>311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4"/>
      <c r="J52" s="54"/>
      <c r="K52" s="54"/>
      <c r="L52" s="54"/>
      <c r="M52" s="61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52">
        <v>9458467</v>
      </c>
      <c r="K53" s="52">
        <v>3252233</v>
      </c>
      <c r="L53" s="52">
        <v>2023144</v>
      </c>
      <c r="M53" s="52">
        <v>-3636785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9458467</v>
      </c>
      <c r="K56" s="6">
        <v>3252233</v>
      </c>
      <c r="L56" s="6">
        <v>2023144</v>
      </c>
      <c r="M56" s="6">
        <v>-3636785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9458467</v>
      </c>
      <c r="K67" s="60">
        <f>K56+K66</f>
        <v>3252233</v>
      </c>
      <c r="L67" s="60">
        <f>L56+L66</f>
        <v>2023144</v>
      </c>
      <c r="M67" s="60">
        <f>M56+M66</f>
        <v>-3636785</v>
      </c>
    </row>
    <row r="68" spans="1:13" ht="12.75" customHeight="1">
      <c r="A68" s="238" t="s">
        <v>312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v>9458467</v>
      </c>
      <c r="K70" s="7">
        <v>3252233</v>
      </c>
      <c r="L70" s="7">
        <v>2023144</v>
      </c>
      <c r="M70" s="7">
        <v>-3636785</v>
      </c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I65536 K1:IV65536 J1:J12 J16:J46 J48:J65536"/>
    <dataValidation type="whole" operator="greaterThanOrEqual" allowBlank="1" showInputMessage="1" showErrorMessage="1" errorTitle="Pogrešan unos" error="Mogu se unijeti samo cjelobrojne pozitivne vrijednosti." sqref="J13:J15">
      <formula1>0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350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278</v>
      </c>
      <c r="J4" s="66" t="s">
        <v>318</v>
      </c>
      <c r="K4" s="66" t="s">
        <v>319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7">
        <v>2</v>
      </c>
      <c r="J5" s="68" t="s">
        <v>282</v>
      </c>
      <c r="K5" s="68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7">
        <v>9526013</v>
      </c>
      <c r="K7" s="7">
        <v>2023144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7">
        <v>1564013</v>
      </c>
      <c r="K8" s="7">
        <v>1507864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7"/>
      <c r="K9" s="7">
        <v>852143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7">
        <v>97998</v>
      </c>
      <c r="K10" s="7"/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7"/>
      <c r="K11" s="7">
        <v>23365</v>
      </c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7">
        <v>4831620</v>
      </c>
      <c r="K12" s="7">
        <v>76861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52">
        <f>SUM(J7:J12)</f>
        <v>16019644</v>
      </c>
      <c r="K13" s="52">
        <f>SUM(K7:K12)</f>
        <v>4483377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7">
        <v>13773461</v>
      </c>
      <c r="K14" s="7"/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7"/>
      <c r="K15" s="7">
        <v>115842</v>
      </c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7">
        <v>125778</v>
      </c>
      <c r="K16" s="7"/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7">
        <v>526880</v>
      </c>
      <c r="K17" s="7">
        <v>3256651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2">
        <f>SUM(J14:J17)</f>
        <v>14426119</v>
      </c>
      <c r="K18" s="52">
        <f>SUM(K14:K17)</f>
        <v>3372493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52">
        <f>IF(J13&gt;J18,J13-J18,0)</f>
        <v>1593525</v>
      </c>
      <c r="K19" s="52">
        <f>IF(K13&gt;K18,K13-K18,0)</f>
        <v>1110884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7"/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>
        <v>20</v>
      </c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7"/>
      <c r="K26" s="7">
        <v>900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3">
        <f>SUM(J22:J26)</f>
        <v>0</v>
      </c>
      <c r="K27" s="52">
        <f>SUM(K22:K26)</f>
        <v>920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7">
        <v>578908</v>
      </c>
      <c r="K28" s="7">
        <v>167202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7"/>
      <c r="K29" s="7"/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7">
        <v>480164</v>
      </c>
      <c r="K30" s="7">
        <v>5318591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3">
        <f>SUM(J28:J30)</f>
        <v>1059072</v>
      </c>
      <c r="K31" s="52">
        <f>SUM(K28:K30)</f>
        <v>5485793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IF(J31&gt;J27,J31-J27,0)</f>
        <v>1059072</v>
      </c>
      <c r="K33" s="52">
        <f>IF(K31&gt;K27,K31-K27,0)</f>
        <v>5484873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7"/>
      <c r="K36" s="7">
        <v>2574027</v>
      </c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7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52">
        <f>SUM(J35:J37)</f>
        <v>0</v>
      </c>
      <c r="K38" s="52">
        <f>SUM(K35:K37)</f>
        <v>2574027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7"/>
      <c r="K39" s="7"/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7"/>
      <c r="K40" s="7"/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7">
        <v>15192</v>
      </c>
      <c r="K41" s="7">
        <v>16106</v>
      </c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7"/>
      <c r="K42" s="7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7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52">
        <f>SUM(J39:J43)</f>
        <v>15192</v>
      </c>
      <c r="K44" s="52">
        <f>SUM(K39:K43)</f>
        <v>16106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52">
        <f>IF(J38&gt;J44,J38-J44,0)</f>
        <v>0</v>
      </c>
      <c r="K45" s="52">
        <f>IF(K38&gt;K44,K38-K44,0)</f>
        <v>2557921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52">
        <f>IF(J44&gt;J38,J44-J38,0)</f>
        <v>15192</v>
      </c>
      <c r="K46" s="52">
        <f>IF(K44&gt;K38,K44-K38,0)</f>
        <v>0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52">
        <f>IF(J19-J20+J32-J33+J45-J46&gt;0,J19-J20+J32-J33+J45-J46,0)</f>
        <v>519261</v>
      </c>
      <c r="K47" s="52">
        <f>IF(K19-K20+K32-K33+K45-K46&gt;0,K19-K20+K32-K33+K45-K46,0)</f>
        <v>0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1816068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7">
        <v>1928969</v>
      </c>
      <c r="K49" s="7">
        <v>2448230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7">
        <f>J47</f>
        <v>519261</v>
      </c>
      <c r="K50" s="7">
        <f>K47</f>
        <v>0</v>
      </c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7">
        <f>J48</f>
        <v>0</v>
      </c>
      <c r="K51" s="7">
        <f>K48</f>
        <v>1816068</v>
      </c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0">
        <f>J49+J50-J51</f>
        <v>2448230</v>
      </c>
      <c r="K52" s="60">
        <f>K49+K50-K51</f>
        <v>632162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278</v>
      </c>
      <c r="J4" s="66" t="s">
        <v>318</v>
      </c>
      <c r="K4" s="66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1">
        <v>2</v>
      </c>
      <c r="J5" s="72" t="s">
        <v>282</v>
      </c>
      <c r="K5" s="72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7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.75">
      <c r="A2" s="41"/>
      <c r="B2" s="73"/>
      <c r="C2" s="267" t="s">
        <v>281</v>
      </c>
      <c r="D2" s="267"/>
      <c r="E2" s="76">
        <v>43101</v>
      </c>
      <c r="F2" s="42" t="s">
        <v>250</v>
      </c>
      <c r="G2" s="268">
        <v>43465</v>
      </c>
      <c r="H2" s="269"/>
      <c r="I2" s="73"/>
      <c r="J2" s="73"/>
      <c r="K2" s="73"/>
      <c r="L2" s="77"/>
    </row>
    <row r="3" spans="1:11" ht="23.25">
      <c r="A3" s="270" t="s">
        <v>59</v>
      </c>
      <c r="B3" s="270"/>
      <c r="C3" s="270"/>
      <c r="D3" s="270"/>
      <c r="E3" s="270"/>
      <c r="F3" s="270"/>
      <c r="G3" s="270"/>
      <c r="H3" s="270"/>
      <c r="I3" s="80" t="s">
        <v>304</v>
      </c>
      <c r="J3" s="81" t="s">
        <v>150</v>
      </c>
      <c r="K3" s="81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3">
        <v>2</v>
      </c>
      <c r="J4" s="82" t="s">
        <v>282</v>
      </c>
      <c r="K4" s="82" t="s">
        <v>283</v>
      </c>
    </row>
    <row r="5" spans="1:11" ht="12.75">
      <c r="A5" s="272" t="s">
        <v>284</v>
      </c>
      <c r="B5" s="273"/>
      <c r="C5" s="273"/>
      <c r="D5" s="273"/>
      <c r="E5" s="273"/>
      <c r="F5" s="273"/>
      <c r="G5" s="273"/>
      <c r="H5" s="273"/>
      <c r="I5" s="43">
        <v>1</v>
      </c>
      <c r="J5" s="44">
        <v>74620310</v>
      </c>
      <c r="K5" s="44">
        <v>74620310</v>
      </c>
    </row>
    <row r="6" spans="1:11" ht="12.75">
      <c r="A6" s="272" t="s">
        <v>285</v>
      </c>
      <c r="B6" s="273"/>
      <c r="C6" s="273"/>
      <c r="D6" s="273"/>
      <c r="E6" s="273"/>
      <c r="F6" s="273"/>
      <c r="G6" s="273"/>
      <c r="H6" s="273"/>
      <c r="I6" s="43">
        <v>2</v>
      </c>
      <c r="J6" s="45">
        <v>14059645</v>
      </c>
      <c r="K6" s="45">
        <v>14059645</v>
      </c>
    </row>
    <row r="7" spans="1:11" ht="12.75">
      <c r="A7" s="272" t="s">
        <v>286</v>
      </c>
      <c r="B7" s="273"/>
      <c r="C7" s="273"/>
      <c r="D7" s="273"/>
      <c r="E7" s="273"/>
      <c r="F7" s="273"/>
      <c r="G7" s="273"/>
      <c r="H7" s="273"/>
      <c r="I7" s="43">
        <v>3</v>
      </c>
      <c r="J7" s="45">
        <v>14854</v>
      </c>
      <c r="K7" s="45">
        <v>14854</v>
      </c>
    </row>
    <row r="8" spans="1:11" ht="12.75">
      <c r="A8" s="272" t="s">
        <v>287</v>
      </c>
      <c r="B8" s="273"/>
      <c r="C8" s="273"/>
      <c r="D8" s="273"/>
      <c r="E8" s="273"/>
      <c r="F8" s="273"/>
      <c r="G8" s="273"/>
      <c r="H8" s="273"/>
      <c r="I8" s="43">
        <v>4</v>
      </c>
      <c r="J8" s="45">
        <v>-13385186</v>
      </c>
      <c r="K8" s="45">
        <v>-3926719</v>
      </c>
    </row>
    <row r="9" spans="1:11" ht="12.75">
      <c r="A9" s="272" t="s">
        <v>288</v>
      </c>
      <c r="B9" s="273"/>
      <c r="C9" s="273"/>
      <c r="D9" s="273"/>
      <c r="E9" s="273"/>
      <c r="F9" s="273"/>
      <c r="G9" s="273"/>
      <c r="H9" s="273"/>
      <c r="I9" s="43">
        <v>5</v>
      </c>
      <c r="J9" s="45">
        <v>9458467</v>
      </c>
      <c r="K9" s="45">
        <v>2023144</v>
      </c>
    </row>
    <row r="10" spans="1:11" ht="12.75">
      <c r="A10" s="272" t="s">
        <v>289</v>
      </c>
      <c r="B10" s="273"/>
      <c r="C10" s="273"/>
      <c r="D10" s="273"/>
      <c r="E10" s="273"/>
      <c r="F10" s="273"/>
      <c r="G10" s="273"/>
      <c r="H10" s="273"/>
      <c r="I10" s="43">
        <v>6</v>
      </c>
      <c r="J10" s="45"/>
      <c r="K10" s="45"/>
    </row>
    <row r="11" spans="1:11" ht="12.75">
      <c r="A11" s="272" t="s">
        <v>290</v>
      </c>
      <c r="B11" s="273"/>
      <c r="C11" s="273"/>
      <c r="D11" s="273"/>
      <c r="E11" s="273"/>
      <c r="F11" s="273"/>
      <c r="G11" s="273"/>
      <c r="H11" s="273"/>
      <c r="I11" s="43">
        <v>7</v>
      </c>
      <c r="J11" s="45"/>
      <c r="K11" s="45"/>
    </row>
    <row r="12" spans="1:11" ht="12.75">
      <c r="A12" s="272" t="s">
        <v>291</v>
      </c>
      <c r="B12" s="273"/>
      <c r="C12" s="273"/>
      <c r="D12" s="273"/>
      <c r="E12" s="273"/>
      <c r="F12" s="273"/>
      <c r="G12" s="273"/>
      <c r="H12" s="273"/>
      <c r="I12" s="43">
        <v>8</v>
      </c>
      <c r="J12" s="45"/>
      <c r="K12" s="45"/>
    </row>
    <row r="13" spans="1:11" ht="12.75">
      <c r="A13" s="272" t="s">
        <v>292</v>
      </c>
      <c r="B13" s="273"/>
      <c r="C13" s="273"/>
      <c r="D13" s="273"/>
      <c r="E13" s="273"/>
      <c r="F13" s="273"/>
      <c r="G13" s="273"/>
      <c r="H13" s="273"/>
      <c r="I13" s="43">
        <v>9</v>
      </c>
      <c r="J13" s="45"/>
      <c r="K13" s="45"/>
    </row>
    <row r="14" spans="1:11" ht="12.75">
      <c r="A14" s="274" t="s">
        <v>293</v>
      </c>
      <c r="B14" s="275"/>
      <c r="C14" s="275"/>
      <c r="D14" s="275"/>
      <c r="E14" s="275"/>
      <c r="F14" s="275"/>
      <c r="G14" s="275"/>
      <c r="H14" s="275"/>
      <c r="I14" s="43">
        <v>10</v>
      </c>
      <c r="J14" s="78">
        <f>SUM(J5:J13)</f>
        <v>84768090</v>
      </c>
      <c r="K14" s="78">
        <f>SUM(K5:K13)</f>
        <v>86791234</v>
      </c>
    </row>
    <row r="15" spans="1:11" ht="12.75">
      <c r="A15" s="272" t="s">
        <v>294</v>
      </c>
      <c r="B15" s="273"/>
      <c r="C15" s="273"/>
      <c r="D15" s="273"/>
      <c r="E15" s="273"/>
      <c r="F15" s="273"/>
      <c r="G15" s="273"/>
      <c r="H15" s="273"/>
      <c r="I15" s="43">
        <v>11</v>
      </c>
      <c r="J15" s="45"/>
      <c r="K15" s="45"/>
    </row>
    <row r="16" spans="1:11" ht="12.75">
      <c r="A16" s="272" t="s">
        <v>295</v>
      </c>
      <c r="B16" s="273"/>
      <c r="C16" s="273"/>
      <c r="D16" s="273"/>
      <c r="E16" s="273"/>
      <c r="F16" s="273"/>
      <c r="G16" s="273"/>
      <c r="H16" s="273"/>
      <c r="I16" s="43">
        <v>12</v>
      </c>
      <c r="J16" s="45"/>
      <c r="K16" s="45"/>
    </row>
    <row r="17" spans="1:11" ht="12.75">
      <c r="A17" s="272" t="s">
        <v>296</v>
      </c>
      <c r="B17" s="273"/>
      <c r="C17" s="273"/>
      <c r="D17" s="273"/>
      <c r="E17" s="273"/>
      <c r="F17" s="273"/>
      <c r="G17" s="273"/>
      <c r="H17" s="273"/>
      <c r="I17" s="43">
        <v>13</v>
      </c>
      <c r="J17" s="45"/>
      <c r="K17" s="45"/>
    </row>
    <row r="18" spans="1:11" ht="12.75">
      <c r="A18" s="272" t="s">
        <v>297</v>
      </c>
      <c r="B18" s="273"/>
      <c r="C18" s="273"/>
      <c r="D18" s="273"/>
      <c r="E18" s="273"/>
      <c r="F18" s="273"/>
      <c r="G18" s="273"/>
      <c r="H18" s="273"/>
      <c r="I18" s="43">
        <v>14</v>
      </c>
      <c r="J18" s="45"/>
      <c r="K18" s="45"/>
    </row>
    <row r="19" spans="1:11" ht="12.75">
      <c r="A19" s="272" t="s">
        <v>298</v>
      </c>
      <c r="B19" s="273"/>
      <c r="C19" s="273"/>
      <c r="D19" s="273"/>
      <c r="E19" s="273"/>
      <c r="F19" s="273"/>
      <c r="G19" s="273"/>
      <c r="H19" s="273"/>
      <c r="I19" s="43">
        <v>15</v>
      </c>
      <c r="J19" s="45"/>
      <c r="K19" s="45"/>
    </row>
    <row r="20" spans="1:11" ht="12.75">
      <c r="A20" s="272" t="s">
        <v>299</v>
      </c>
      <c r="B20" s="273"/>
      <c r="C20" s="273"/>
      <c r="D20" s="273"/>
      <c r="E20" s="273"/>
      <c r="F20" s="273"/>
      <c r="G20" s="273"/>
      <c r="H20" s="273"/>
      <c r="I20" s="43">
        <v>16</v>
      </c>
      <c r="J20" s="45"/>
      <c r="K20" s="45"/>
    </row>
    <row r="21" spans="1:11" ht="12.75">
      <c r="A21" s="274" t="s">
        <v>300</v>
      </c>
      <c r="B21" s="275"/>
      <c r="C21" s="275"/>
      <c r="D21" s="275"/>
      <c r="E21" s="275"/>
      <c r="F21" s="275"/>
      <c r="G21" s="275"/>
      <c r="H21" s="275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301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>
        <v>84768090</v>
      </c>
      <c r="K23" s="44">
        <v>86791234</v>
      </c>
    </row>
    <row r="24" spans="1:11" ht="17.25" customHeight="1">
      <c r="A24" s="278" t="s">
        <v>302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9"/>
      <c r="K24" s="79"/>
    </row>
    <row r="25" spans="1:11" ht="30" customHeight="1">
      <c r="A25" s="280" t="s">
        <v>303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9" t="s">
        <v>315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2019-02-28T10:28:42Z</cp:lastPrinted>
  <dcterms:created xsi:type="dcterms:W3CDTF">2008-10-17T11:51:54Z</dcterms:created>
  <dcterms:modified xsi:type="dcterms:W3CDTF">2019-02-28T11:08:48Z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