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<sst xmlns="http://schemas.openxmlformats.org/spreadsheetml/2006/main" count="401" uniqueCount="351">
  <si>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</si>
  <si>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</si>
  <si>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</si>
  <si>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</si>
  <si>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</si>
  <si>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</si>
  <si>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</si>
  <si>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</si>
  <si>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</si>
  <si>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</si>
  <si>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</si>
  <si>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</si>
  <si>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</si>
  <si>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</si>
  <si>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</si>
  <si>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</si>
  <si>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</si>
  <si>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</si>
  <si>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</si>
  <si>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</si>
  <si>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</si>
  <si>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</si>
  <si>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</si>
  <si>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</si>
  <si>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</si>
  <si>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</si>
  <si>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</si>
  <si>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</si>
  <si>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</si>
  <si>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</si>
  <si>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</si>
  <si>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</si>
  <si>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</si>
  <si>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</si>
  <si>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</si>
  <si>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</si>
  <si>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</si>
  <si>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</si>
  <si>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</si>
  <si>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</si>
  <si>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</si>
  <si>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</si>
  <si>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</si>
  <si>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</si>
  <si>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</si>
  <si>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</si>
  <si>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</si>
  <si>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</si>
  <si>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</si>
  <si>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</si>
  <si>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</si>
  <si>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</si>
  <si>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</si>
  <si>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</si>
  <si>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</si>
  <si>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</si>
  <si>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</si>
  <si>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</si>
  <si>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</si>
  <si>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</si>
  <si>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</si>
  <si>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</si>
  <si>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</si>
  <si>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</si>
  <si>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</si>
  <si>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</si>
  <si>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</si>
  <si>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</si>
  <si>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</si>
  <si>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</si>
  <si>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</si>
  <si>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</si>
  <si>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</si>
  <si>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</si>
  <si>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</si>
  <si>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</si>
  <si>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</si>
  <si>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</si>
  <si>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</si>
  <si>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</si>
  <si>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</si>
  <si>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</si>
  <si>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</si>
  <si>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</si>
  <si>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</si>
  <si>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</si>
  <si>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</si>
  <si>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</si>
  <si>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</si>
  <si>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</si>
  <si>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</si>
  <si>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</si>
  <si>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</si>
  <si>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</si>
  <si>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</si>
  <si>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</si>
  <si>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</si>
  <si>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</si>
  <si>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</si>
  <si>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</si>
  <si>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</si>
  <si>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</si>
  <si>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</si>
  <si>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</si>
  <si>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</si>
  <si>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</si>
  <si>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</si>
  <si>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</si>
  <si>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</si>
  <si>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</si>
  <si>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</si>
  <si>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</si>
  <si>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</si>
  <si>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</si>
  <si>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</si>
  <si>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</si>
  <si>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</si>
  <si>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</si>
  <si>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</si>
  <si>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</si>
  <si>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</si>
  <si>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</si>
  <si>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</si>
  <si>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</si>
  <si>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</si>
  <si>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</si>
  <si>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</si>
  <si>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</si>
  <si>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</si>
  <si>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</si>
  <si>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</si>
  <si>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</si>
  <si>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</si>
  <si>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</si>
  <si>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</si>
  <si>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</si>
  <si>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</si>
  <si>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</si>
  <si>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</si>
  <si>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</si>
  <si>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</si>
  <si>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</si>
  <si>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</si>
  <si>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</si>
  <si>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</si>
  <si>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</si>
  <si>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</si>
  <si>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</si>
  <si>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</si>
  <si>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</si>
  <si>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</si>
  <si>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</si>
  <si>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</si>
  <si>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</si>
  <si>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</si>
  <si>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</si>
  <si>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</si>
  <si>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</si>
  <si>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</si>
  <si>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</si>
  <si>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</si>
  <si>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</si>
  <si>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</si>
  <si>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</si>
  <si>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</si>
  <si>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</si>
  <si>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</si>
  <si>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</si>
  <si>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</si>
  <si>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</si>
  <si>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</si>
  <si>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</si>
  <si>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</si>
  <si>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</si>
  <si>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</si>
  <si>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</si>
  <si>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</si>
  <si>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</si>
  <si>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</si>
  <si>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</si>
  <si>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</si>
  <si>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</si>
  <si>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</si>
  <si>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</si>
  <si>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</si>
  <si>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</si>
  <si>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</si>
  <si>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</si>
  <si>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</si>
  <si>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</si>
  <si>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</si>
  <si>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</si>
  <si>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</si>
  <si>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</si>
  <si>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</si>
  <si>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</si>
  <si>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</si>
  <si>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</si>
  <si>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</si>
  <si>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</si>
  <si>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</si>
  <si>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</si>
  <si>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</si>
  <si>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</si>
  <si>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</si>
  <si>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</si>
  <si>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</si>
  <si>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</si>
  <si>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</si>
  <si>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</si>
  <si>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</si>
  <si>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</si>
  <si>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</si>
  <si>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</si>
  <si>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</si>
  <si>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</si>
  <si>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</si>
  <si>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</si>
  <si>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</si>
  <si>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</si>
  <si>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</si>
  <si>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</si>
  <si>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</si>
  <si>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</si>
  <si>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</si>
  <si>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</si>
  <si>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</si>
  <si>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</si>
  <si>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</si>
  <si>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</si>
  <si>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</si>
  <si>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</si>
  <si>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</si>
  <si>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</si>
  <si>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</si>
  <si>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</si>
  <si>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</si>
  <si>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</si>
  <si>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</si>
  <si>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</si>
  <si>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</si>
  <si>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</si>
  <si>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</si>
  <si>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</si>
  <si>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</si>
  <si>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</si>
  <si>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</si>
  <si>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</si>
  <si>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</si>
  <si>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</si>
  <si>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</si>
  <si>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</si>
  <si>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</si>
  <si>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</si>
  <si>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</si>
  <si>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</si>
  <si>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</si>
  <si>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</si>
  <si>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</si>
  <si>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</si>
  <si>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</si>
  <si>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</si>
  <si>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</si>
  <si>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</si>
  <si>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</si>
  <si>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</si>
  <si>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</si>
  <si>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</si>
  <si>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</si>
  <si>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</si>
  <si>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</si>
  <si>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</si>
  <si>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</si>
  <si>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</si>
  <si>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</si>
  <si>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</si>
  <si>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</si>
  <si>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</si>
  <si>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</si>
  <si>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</si>
  <si>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</si>
  <si>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</si>
  <si>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</si>
  <si>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</si>
  <si>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</si>
  <si>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</si>
  <si>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</si>
  <si>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</si>
  <si>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</si>
  <si>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</si>
  <si>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</si>
  <si>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</si>
  <si>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</si>
  <si>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</si>
  <si>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</si>
  <si>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</si>
  <si>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</si>
  <si>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</si>
  <si>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</si>
  <si>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</si>
  <si>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</si>
  <si>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</si>
  <si>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</si>
  <si>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</si>
  <si>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</si>
  <si>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</si>
  <si>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</si>
  <si>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</si>
  <si>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</si>
  <si>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</si>
  <si>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</si>
  <si>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</si>
  <si>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</si>
  <si>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</si>
  <si>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</si>
  <si>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</si>
  <si>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</si>
  <si>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</si>
  <si>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</si>
  <si>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</si>
  <si>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</si>
  <si>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</si>
  <si>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</si>
  <si>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</si>
  <si>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</si>
  <si>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</si>
  <si>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</si>
  <si>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</si>
  <si>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</si>
  <si>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JELSA</t>
  </si>
  <si>
    <t>SPLITSKO-DALMATINSKA</t>
  </si>
  <si>
    <t>5510</t>
  </si>
  <si>
    <t>BILAN SANDRA</t>
  </si>
  <si>
    <t>sandra.bilan@adriatiq.com</t>
  </si>
  <si>
    <t>STIPIŠIĆ LOVORKO</t>
  </si>
  <si>
    <t>DA</t>
  </si>
  <si>
    <t>HOTEL HVAR d.o.o.</t>
  </si>
  <si>
    <t>Jelsa, Mala banda bb</t>
  </si>
  <si>
    <t>OIB:</t>
  </si>
  <si>
    <t>94905144054</t>
  </si>
  <si>
    <t>FONTANA HOTEL APARTMANI d.o.o.</t>
  </si>
  <si>
    <t>Jelsa, Vitarnja bb</t>
  </si>
  <si>
    <t>31475330936</t>
  </si>
  <si>
    <t>Obveznik: _____JELSA d.d._____________________________________________</t>
  </si>
  <si>
    <t>Obveznik: ________JELSA d.d.____________________________________________</t>
  </si>
  <si>
    <t>Obveznik: _____JELSA d.d._______________________________________________</t>
  </si>
  <si>
    <t>Jelsa 246</t>
  </si>
  <si>
    <t>022 571 939</t>
  </si>
  <si>
    <t>022 571 142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</si>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</sst>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43" t="s">
        <v>248</v>
      </c>
      <c r="B1" s="144"/>
      <c r="C1" s="14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1" t="s">
        <v>249</v>
      </c>
      <c r="B2" s="182"/>
      <c r="C2" s="182"/>
      <c r="D2" s="183"/>
      <c r="E2" s="119">
        <v>43101</v>
      </c>
      <c r="F2" s="11"/>
      <c r="G2" s="12" t="s">
        <v>250</v>
      </c>
      <c r="H2" s="119">
        <v>43373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.7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4" t="s">
        <v>251</v>
      </c>
      <c r="B6" s="135"/>
      <c r="C6" s="149" t="s">
        <v>322</v>
      </c>
      <c r="D6" s="150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87" t="s">
        <v>252</v>
      </c>
      <c r="B8" s="188"/>
      <c r="C8" s="149" t="s">
        <v>323</v>
      </c>
      <c r="D8" s="150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9" t="s">
        <v>253</v>
      </c>
      <c r="B10" s="179"/>
      <c r="C10" s="149" t="s">
        <v>324</v>
      </c>
      <c r="D10" s="150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80"/>
      <c r="B11" s="179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4" t="s">
        <v>254</v>
      </c>
      <c r="B12" s="135"/>
      <c r="C12" s="151" t="s">
        <v>325</v>
      </c>
      <c r="D12" s="176"/>
      <c r="E12" s="176"/>
      <c r="F12" s="176"/>
      <c r="G12" s="176"/>
      <c r="H12" s="176"/>
      <c r="I12" s="137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4" t="s">
        <v>255</v>
      </c>
      <c r="B14" s="135"/>
      <c r="C14" s="177">
        <v>21465</v>
      </c>
      <c r="D14" s="178"/>
      <c r="E14" s="15"/>
      <c r="F14" s="151" t="s">
        <v>326</v>
      </c>
      <c r="G14" s="176"/>
      <c r="H14" s="176"/>
      <c r="I14" s="137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4" t="s">
        <v>256</v>
      </c>
      <c r="B16" s="135"/>
      <c r="C16" s="151" t="s">
        <v>346</v>
      </c>
      <c r="D16" s="176"/>
      <c r="E16" s="176"/>
      <c r="F16" s="176"/>
      <c r="G16" s="176"/>
      <c r="H16" s="176"/>
      <c r="I16" s="137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4" t="s">
        <v>257</v>
      </c>
      <c r="B18" s="135"/>
      <c r="C18" s="172" t="s">
        <v>327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4" t="s">
        <v>258</v>
      </c>
      <c r="B20" s="135"/>
      <c r="C20" s="172" t="s">
        <v>328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4" t="s">
        <v>259</v>
      </c>
      <c r="B22" s="135"/>
      <c r="C22" s="120">
        <v>171</v>
      </c>
      <c r="D22" s="151" t="s">
        <v>329</v>
      </c>
      <c r="E22" s="162"/>
      <c r="F22" s="163"/>
      <c r="G22" s="134"/>
      <c r="H22" s="175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4" t="s">
        <v>260</v>
      </c>
      <c r="B24" s="135"/>
      <c r="C24" s="120">
        <v>17</v>
      </c>
      <c r="D24" s="151" t="s">
        <v>330</v>
      </c>
      <c r="E24" s="162"/>
      <c r="F24" s="162"/>
      <c r="G24" s="163"/>
      <c r="H24" s="50" t="s">
        <v>261</v>
      </c>
      <c r="I24" s="291">
        <v>152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4" t="s">
        <v>262</v>
      </c>
      <c r="B26" s="135"/>
      <c r="C26" s="121" t="s">
        <v>335</v>
      </c>
      <c r="D26" s="24"/>
      <c r="E26" s="32"/>
      <c r="F26" s="23"/>
      <c r="G26" s="164" t="s">
        <v>263</v>
      </c>
      <c r="H26" s="135"/>
      <c r="I26" s="122" t="s">
        <v>331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338</v>
      </c>
      <c r="I28" s="171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59" t="s">
        <v>336</v>
      </c>
      <c r="B30" s="152"/>
      <c r="C30" s="152"/>
      <c r="D30" s="153"/>
      <c r="E30" s="159" t="s">
        <v>337</v>
      </c>
      <c r="F30" s="152"/>
      <c r="G30" s="152"/>
      <c r="H30" s="149" t="s">
        <v>339</v>
      </c>
      <c r="I30" s="150"/>
      <c r="J30" s="10"/>
      <c r="K30" s="10"/>
      <c r="L30" s="10"/>
    </row>
    <row r="31" spans="1:12" ht="12.75">
      <c r="A31" s="93"/>
      <c r="B31" s="21"/>
      <c r="C31" s="20"/>
      <c r="D31" s="160"/>
      <c r="E31" s="160"/>
      <c r="F31" s="160"/>
      <c r="G31" s="161"/>
      <c r="H31" s="15"/>
      <c r="I31" s="100"/>
      <c r="J31" s="10"/>
      <c r="K31" s="10"/>
      <c r="L31" s="10"/>
    </row>
    <row r="32" spans="1:12" ht="12.75">
      <c r="A32" s="159" t="s">
        <v>340</v>
      </c>
      <c r="B32" s="152"/>
      <c r="C32" s="152"/>
      <c r="D32" s="153"/>
      <c r="E32" s="159" t="s">
        <v>341</v>
      </c>
      <c r="F32" s="152"/>
      <c r="G32" s="152"/>
      <c r="H32" s="149" t="s">
        <v>342</v>
      </c>
      <c r="I32" s="150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59"/>
      <c r="B34" s="152"/>
      <c r="C34" s="152"/>
      <c r="D34" s="153"/>
      <c r="E34" s="159"/>
      <c r="F34" s="152"/>
      <c r="G34" s="152"/>
      <c r="H34" s="149"/>
      <c r="I34" s="150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59"/>
      <c r="B36" s="152"/>
      <c r="C36" s="152"/>
      <c r="D36" s="153"/>
      <c r="E36" s="159"/>
      <c r="F36" s="152"/>
      <c r="G36" s="152"/>
      <c r="H36" s="149"/>
      <c r="I36" s="150"/>
      <c r="J36" s="10"/>
      <c r="K36" s="10"/>
      <c r="L36" s="10"/>
    </row>
    <row r="37" spans="1:12" ht="12.75">
      <c r="A37" s="102"/>
      <c r="B37" s="29"/>
      <c r="C37" s="154"/>
      <c r="D37" s="155"/>
      <c r="E37" s="15"/>
      <c r="F37" s="154"/>
      <c r="G37" s="155"/>
      <c r="H37" s="15"/>
      <c r="I37" s="94"/>
      <c r="J37" s="10"/>
      <c r="K37" s="10"/>
      <c r="L37" s="10"/>
    </row>
    <row r="38" spans="1:12" ht="12.75">
      <c r="A38" s="159"/>
      <c r="B38" s="152"/>
      <c r="C38" s="152"/>
      <c r="D38" s="153"/>
      <c r="E38" s="159"/>
      <c r="F38" s="152"/>
      <c r="G38" s="152"/>
      <c r="H38" s="149"/>
      <c r="I38" s="150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59"/>
      <c r="B40" s="152"/>
      <c r="C40" s="152"/>
      <c r="D40" s="153"/>
      <c r="E40" s="159"/>
      <c r="F40" s="152"/>
      <c r="G40" s="152"/>
      <c r="H40" s="149"/>
      <c r="I40" s="150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9" t="s">
        <v>266</v>
      </c>
      <c r="B44" s="130"/>
      <c r="C44" s="149"/>
      <c r="D44" s="150"/>
      <c r="E44" s="25"/>
      <c r="F44" s="151"/>
      <c r="G44" s="152"/>
      <c r="H44" s="152"/>
      <c r="I44" s="153"/>
      <c r="J44" s="10"/>
      <c r="K44" s="10"/>
      <c r="L44" s="10"/>
    </row>
    <row r="45" spans="1:12" ht="12.75">
      <c r="A45" s="102"/>
      <c r="B45" s="29"/>
      <c r="C45" s="154"/>
      <c r="D45" s="155"/>
      <c r="E45" s="15"/>
      <c r="F45" s="154"/>
      <c r="G45" s="156"/>
      <c r="H45" s="34"/>
      <c r="I45" s="106"/>
      <c r="J45" s="10"/>
      <c r="K45" s="10"/>
      <c r="L45" s="10"/>
    </row>
    <row r="46" spans="1:12" ht="12.75">
      <c r="A46" s="129" t="s">
        <v>267</v>
      </c>
      <c r="B46" s="130"/>
      <c r="C46" s="151" t="s">
        <v>332</v>
      </c>
      <c r="D46" s="157"/>
      <c r="E46" s="157"/>
      <c r="F46" s="157"/>
      <c r="G46" s="157"/>
      <c r="H46" s="157"/>
      <c r="I46" s="158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9" t="s">
        <v>269</v>
      </c>
      <c r="B48" s="130"/>
      <c r="C48" s="136" t="s">
        <v>347</v>
      </c>
      <c r="D48" s="132"/>
      <c r="E48" s="133"/>
      <c r="F48" s="15"/>
      <c r="G48" s="50" t="s">
        <v>270</v>
      </c>
      <c r="H48" s="136" t="s">
        <v>348</v>
      </c>
      <c r="I48" s="133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9" t="s">
        <v>257</v>
      </c>
      <c r="B50" s="130"/>
      <c r="C50" s="131" t="s">
        <v>333</v>
      </c>
      <c r="D50" s="132"/>
      <c r="E50" s="132"/>
      <c r="F50" s="132"/>
      <c r="G50" s="132"/>
      <c r="H50" s="132"/>
      <c r="I50" s="133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4" t="s">
        <v>271</v>
      </c>
      <c r="B52" s="135"/>
      <c r="C52" s="136" t="s">
        <v>334</v>
      </c>
      <c r="D52" s="132"/>
      <c r="E52" s="132"/>
      <c r="F52" s="132"/>
      <c r="G52" s="132"/>
      <c r="H52" s="132"/>
      <c r="I52" s="137"/>
      <c r="J52" s="10"/>
      <c r="K52" s="10"/>
      <c r="L52" s="10"/>
    </row>
    <row r="53" spans="1:12" ht="12.75">
      <c r="A53" s="107"/>
      <c r="B53" s="19"/>
      <c r="C53" s="145" t="s">
        <v>272</v>
      </c>
      <c r="D53" s="145"/>
      <c r="E53" s="145"/>
      <c r="F53" s="145"/>
      <c r="G53" s="145"/>
      <c r="H53" s="145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38" t="s">
        <v>273</v>
      </c>
      <c r="C55" s="139"/>
      <c r="D55" s="139"/>
      <c r="E55" s="139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40" t="s">
        <v>305</v>
      </c>
      <c r="C56" s="141"/>
      <c r="D56" s="141"/>
      <c r="E56" s="141"/>
      <c r="F56" s="141"/>
      <c r="G56" s="141"/>
      <c r="H56" s="141"/>
      <c r="I56" s="142"/>
      <c r="J56" s="10"/>
      <c r="K56" s="10"/>
      <c r="L56" s="10"/>
    </row>
    <row r="57" spans="1:12" ht="12.75">
      <c r="A57" s="107"/>
      <c r="B57" s="140" t="s">
        <v>306</v>
      </c>
      <c r="C57" s="141"/>
      <c r="D57" s="141"/>
      <c r="E57" s="141"/>
      <c r="F57" s="141"/>
      <c r="G57" s="141"/>
      <c r="H57" s="141"/>
      <c r="I57" s="109"/>
      <c r="J57" s="10"/>
      <c r="K57" s="10"/>
      <c r="L57" s="10"/>
    </row>
    <row r="58" spans="1:12" ht="12.75">
      <c r="A58" s="107"/>
      <c r="B58" s="140" t="s">
        <v>307</v>
      </c>
      <c r="C58" s="141"/>
      <c r="D58" s="141"/>
      <c r="E58" s="141"/>
      <c r="F58" s="141"/>
      <c r="G58" s="141"/>
      <c r="H58" s="141"/>
      <c r="I58" s="142"/>
      <c r="J58" s="10"/>
      <c r="K58" s="10"/>
      <c r="L58" s="10"/>
    </row>
    <row r="59" spans="1:12" ht="12.75">
      <c r="A59" s="107"/>
      <c r="B59" s="140" t="s">
        <v>308</v>
      </c>
      <c r="C59" s="141"/>
      <c r="D59" s="141"/>
      <c r="E59" s="141"/>
      <c r="F59" s="141"/>
      <c r="G59" s="141"/>
      <c r="H59" s="141"/>
      <c r="I59" s="142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46" t="s">
        <v>276</v>
      </c>
      <c r="H62" s="147"/>
      <c r="I62" s="14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7"/>
      <c r="H63" s="12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343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7" t="s">
        <v>277</v>
      </c>
      <c r="J4" s="58" t="s">
        <v>318</v>
      </c>
      <c r="K4" s="59" t="s">
        <v>319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6">
        <v>2</v>
      </c>
      <c r="J5" s="55">
        <v>3</v>
      </c>
      <c r="K5" s="55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/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2">
        <f>J9+J16+J26+J35+J39</f>
        <v>122612249</v>
      </c>
      <c r="K8" s="52">
        <f>K9+K16+K26+K35+K39</f>
        <v>121687716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2">
        <f>SUM(J10:J15)</f>
        <v>7868</v>
      </c>
      <c r="K9" s="52">
        <f>SUM(K10:K15)</f>
        <v>31328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7868</v>
      </c>
      <c r="K11" s="7">
        <v>31328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2">
        <f>SUM(J17:J25)</f>
        <v>122604381</v>
      </c>
      <c r="K16" s="52">
        <f>SUM(K17:K25)</f>
        <v>121656388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8217383</v>
      </c>
      <c r="K17" s="7">
        <v>8217383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113480831</v>
      </c>
      <c r="K18" s="7">
        <v>112429905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605819</v>
      </c>
      <c r="K19" s="7">
        <v>687722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100127</v>
      </c>
      <c r="K20" s="7">
        <v>99657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200221</v>
      </c>
      <c r="K23" s="7">
        <v>221721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2">
        <f>J41+J49+J56+J64</f>
        <v>14200328</v>
      </c>
      <c r="K40" s="52">
        <f>K41+K49+K56+K64</f>
        <v>22944235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2">
        <f>SUM(J42:J48)</f>
        <v>401358</v>
      </c>
      <c r="K41" s="52">
        <f>SUM(K42:K48)</f>
        <v>525191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331391</v>
      </c>
      <c r="K42" s="7">
        <v>502604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/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69967</v>
      </c>
      <c r="K46" s="7">
        <v>22587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2">
        <f>SUM(J50:J55)</f>
        <v>4775989</v>
      </c>
      <c r="K49" s="52">
        <f>SUM(K50:K55)</f>
        <v>9460321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2644700</v>
      </c>
      <c r="K50" s="7">
        <v>2780639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1189154</v>
      </c>
      <c r="K51" s="7">
        <v>5235829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108728</v>
      </c>
      <c r="K53" s="7">
        <v>132051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392505</v>
      </c>
      <c r="K54" s="7">
        <v>735928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440902</v>
      </c>
      <c r="K55" s="7">
        <v>575874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2">
        <f>SUM(J57:J63)</f>
        <v>6574751</v>
      </c>
      <c r="K56" s="52">
        <f>SUM(K57:K63)</f>
        <v>10167243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6494751</v>
      </c>
      <c r="K58" s="7">
        <v>6997163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80000</v>
      </c>
      <c r="K62" s="7">
        <v>3170080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2448230</v>
      </c>
      <c r="K64" s="7">
        <v>2791480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20400</v>
      </c>
      <c r="K65" s="7">
        <v>88985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2">
        <f>J7+J8+J40+J65</f>
        <v>136832977</v>
      </c>
      <c r="K66" s="52">
        <f>K7+K8+K40+K65</f>
        <v>144720936</v>
      </c>
    </row>
    <row r="67" spans="1:11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191</v>
      </c>
      <c r="B69" s="194"/>
      <c r="C69" s="194"/>
      <c r="D69" s="194"/>
      <c r="E69" s="194"/>
      <c r="F69" s="194"/>
      <c r="G69" s="194"/>
      <c r="H69" s="195"/>
      <c r="I69" s="3">
        <v>62</v>
      </c>
      <c r="J69" s="53">
        <f>J70+J71+J72+J78+J79+J82+J85</f>
        <v>84768090</v>
      </c>
      <c r="K69" s="53">
        <f>K70+K71+K72+K78+K79+K82+K85</f>
        <v>90427937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74620310</v>
      </c>
      <c r="K70" s="7">
        <v>74620310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14059645</v>
      </c>
      <c r="K71" s="7">
        <v>14059645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14854</v>
      </c>
      <c r="K77" s="7">
        <v>14854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2">
        <f>J80-J81</f>
        <v>-13385186</v>
      </c>
      <c r="K79" s="52">
        <f>K80-K81</f>
        <v>-3926719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13385186</v>
      </c>
      <c r="K81" s="7">
        <v>3926719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2">
        <f>J83-J84</f>
        <v>9458467</v>
      </c>
      <c r="K82" s="52">
        <f>K83-K84</f>
        <v>5659847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9458467</v>
      </c>
      <c r="K83" s="7">
        <v>5659847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2">
        <f>SUM(J91:J99)</f>
        <v>35041096</v>
      </c>
      <c r="K90" s="52">
        <f>SUM(K91:K99)</f>
        <v>32589053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31121235</v>
      </c>
      <c r="K91" s="7">
        <v>29591118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92635</v>
      </c>
      <c r="K93" s="7">
        <v>96848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25301</v>
      </c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1182419</v>
      </c>
      <c r="K95" s="7">
        <v>727562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2619506</v>
      </c>
      <c r="K98" s="7">
        <v>2173525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2">
        <f>SUM(J101:J112)</f>
        <v>9826586</v>
      </c>
      <c r="K100" s="52">
        <f>SUM(K101:K112)</f>
        <v>14516079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1803592</v>
      </c>
      <c r="K101" s="7">
        <v>3429198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16196</v>
      </c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/>
      <c r="K103" s="7"/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88690</v>
      </c>
      <c r="K104" s="7">
        <v>113449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891727</v>
      </c>
      <c r="K105" s="7">
        <v>2851922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390985</v>
      </c>
      <c r="K108" s="7">
        <v>787409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6570586</v>
      </c>
      <c r="K109" s="7">
        <v>7318310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64810</v>
      </c>
      <c r="K112" s="7">
        <v>15791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7197205</v>
      </c>
      <c r="K113" s="7">
        <v>7187867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2">
        <f>J69+J86+J90+J100+J113</f>
        <v>136832977</v>
      </c>
      <c r="K114" s="52">
        <f>K69+K86+K90+K100+K113</f>
        <v>144720936</v>
      </c>
    </row>
    <row r="115" spans="1:11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13" t="s">
        <v>309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f>J69</f>
        <v>84768090</v>
      </c>
      <c r="K118" s="7">
        <f>K69</f>
        <v>90427937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310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3" t="s">
        <v>350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4" t="s">
        <v>344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5" t="s">
        <v>59</v>
      </c>
      <c r="B4" s="235"/>
      <c r="C4" s="235"/>
      <c r="D4" s="235"/>
      <c r="E4" s="235"/>
      <c r="F4" s="235"/>
      <c r="G4" s="235"/>
      <c r="H4" s="235"/>
      <c r="I4" s="57" t="s">
        <v>278</v>
      </c>
      <c r="J4" s="236" t="s">
        <v>318</v>
      </c>
      <c r="K4" s="236"/>
      <c r="L4" s="236" t="s">
        <v>319</v>
      </c>
      <c r="M4" s="236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3" t="s">
        <v>26</v>
      </c>
      <c r="B7" s="194"/>
      <c r="C7" s="194"/>
      <c r="D7" s="194"/>
      <c r="E7" s="194"/>
      <c r="F7" s="194"/>
      <c r="G7" s="194"/>
      <c r="H7" s="195"/>
      <c r="I7" s="3">
        <v>111</v>
      </c>
      <c r="J7" s="53">
        <f>SUM(J8:J9)</f>
        <v>28528812</v>
      </c>
      <c r="K7" s="53">
        <f>SUM(K8:K9)</f>
        <v>20867532</v>
      </c>
      <c r="L7" s="53">
        <f>SUM(L8:L9)</f>
        <v>27685778</v>
      </c>
      <c r="M7" s="53">
        <f>SUM(M8:M9)</f>
        <v>21279260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26244002</v>
      </c>
      <c r="K8" s="7">
        <v>20616232</v>
      </c>
      <c r="L8" s="7">
        <v>27324838</v>
      </c>
      <c r="M8" s="7">
        <v>21011644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2284810</v>
      </c>
      <c r="K9" s="7">
        <v>251300</v>
      </c>
      <c r="L9" s="7">
        <v>360940</v>
      </c>
      <c r="M9" s="7">
        <v>267616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2">
        <f>J11+J12+J16+J20+J21+J22+J25+J26</f>
        <v>20632151</v>
      </c>
      <c r="K10" s="52">
        <f>K11+K12+K16+K20+K21+K22+K25+K26</f>
        <v>11277743</v>
      </c>
      <c r="L10" s="52">
        <f>L11+L12+L16+L20+L21+L22+L25+L26</f>
        <v>22561434</v>
      </c>
      <c r="M10" s="52">
        <f>M11+M12+M16+M20+M21+M22+M25+M26</f>
        <v>11395846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/>
      <c r="L11" s="7"/>
      <c r="M11" s="7"/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2">
        <f>SUM(J13:J15)</f>
        <v>11177085</v>
      </c>
      <c r="K12" s="52">
        <f>SUM(K13:K15)</f>
        <v>6857248</v>
      </c>
      <c r="L12" s="52">
        <f>SUM(L13:L15)</f>
        <v>13090563</v>
      </c>
      <c r="M12" s="52">
        <f>SUM(M13:M15)</f>
        <v>7342453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6551644</v>
      </c>
      <c r="K13" s="7">
        <v>4276507</v>
      </c>
      <c r="L13" s="7">
        <v>7084903</v>
      </c>
      <c r="M13" s="7">
        <v>4689698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/>
      <c r="M14" s="7"/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4625441</v>
      </c>
      <c r="K15" s="7">
        <v>2580741</v>
      </c>
      <c r="L15" s="7">
        <v>6005660</v>
      </c>
      <c r="M15" s="7">
        <v>2652755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2">
        <f>SUM(J17:J19)</f>
        <v>6887733</v>
      </c>
      <c r="K16" s="52">
        <f>SUM(K17:K19)</f>
        <v>3253268</v>
      </c>
      <c r="L16" s="52">
        <f>SUM(L17:L19)</f>
        <v>7063805</v>
      </c>
      <c r="M16" s="52">
        <f>SUM(M17:M19)</f>
        <v>3251441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4603875</v>
      </c>
      <c r="K17" s="7">
        <v>2226231</v>
      </c>
      <c r="L17" s="7">
        <v>4632182</v>
      </c>
      <c r="M17" s="7">
        <v>2143968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1395770</v>
      </c>
      <c r="K18" s="7">
        <v>622467</v>
      </c>
      <c r="L18" s="7">
        <v>1513317</v>
      </c>
      <c r="M18" s="7">
        <v>685236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888088</v>
      </c>
      <c r="K19" s="7">
        <v>404570</v>
      </c>
      <c r="L19" s="7">
        <v>918306</v>
      </c>
      <c r="M19" s="7">
        <v>422237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1118878</v>
      </c>
      <c r="K20" s="7">
        <v>372879</v>
      </c>
      <c r="L20" s="7">
        <v>1085003</v>
      </c>
      <c r="M20" s="7">
        <v>366037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1431439</v>
      </c>
      <c r="K21" s="7">
        <v>778993</v>
      </c>
      <c r="L21" s="7">
        <v>1067818</v>
      </c>
      <c r="M21" s="7">
        <v>406681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17016</v>
      </c>
      <c r="K26" s="7">
        <v>15355</v>
      </c>
      <c r="L26" s="7">
        <v>254245</v>
      </c>
      <c r="M26" s="7">
        <v>29234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2">
        <f>SUM(J28:J32)</f>
        <v>481109</v>
      </c>
      <c r="K27" s="52">
        <f>SUM(K28:K32)</f>
        <v>67877</v>
      </c>
      <c r="L27" s="52">
        <f>SUM(L28:L32)</f>
        <v>601821</v>
      </c>
      <c r="M27" s="52">
        <f>SUM(M28:M32)</f>
        <v>48890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400152</v>
      </c>
      <c r="K28" s="7">
        <v>49813</v>
      </c>
      <c r="L28" s="7">
        <v>508254</v>
      </c>
      <c r="M28" s="7">
        <v>35977</v>
      </c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80957</v>
      </c>
      <c r="K29" s="7">
        <v>18064</v>
      </c>
      <c r="L29" s="7">
        <v>93567</v>
      </c>
      <c r="M29" s="7">
        <v>12913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/>
      <c r="M32" s="7"/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2">
        <f>SUM(J34:J37)</f>
        <v>76254</v>
      </c>
      <c r="K33" s="52">
        <f>SUM(K34:K37)</f>
        <v>47102</v>
      </c>
      <c r="L33" s="52">
        <f>SUM(L34:L37)</f>
        <v>66318</v>
      </c>
      <c r="M33" s="52">
        <f>SUM(M34:M37)</f>
        <v>16078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>
        <v>3164</v>
      </c>
      <c r="M34" s="7">
        <v>3164</v>
      </c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76254</v>
      </c>
      <c r="K35" s="7">
        <v>47102</v>
      </c>
      <c r="L35" s="7">
        <v>63072</v>
      </c>
      <c r="M35" s="7">
        <v>12877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>
        <v>82</v>
      </c>
      <c r="M37" s="7">
        <v>37</v>
      </c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2">
        <f>J7+J27+J38+J40</f>
        <v>29009921</v>
      </c>
      <c r="K42" s="52">
        <f>K7+K27+K38+K40</f>
        <v>20935409</v>
      </c>
      <c r="L42" s="52">
        <f>L7+L27+L38+L40</f>
        <v>28287599</v>
      </c>
      <c r="M42" s="52">
        <f>M7+M27+M38+M40</f>
        <v>21328150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2">
        <f>J10+J33+J39+J41</f>
        <v>20708405</v>
      </c>
      <c r="K43" s="52">
        <f>K10+K33+K39+K41</f>
        <v>11324845</v>
      </c>
      <c r="L43" s="52">
        <f>L10+L33+L39+L41</f>
        <v>22627752</v>
      </c>
      <c r="M43" s="52">
        <f>M10+M33+M39+M41</f>
        <v>11411924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2">
        <f>J42-J43</f>
        <v>8301516</v>
      </c>
      <c r="K44" s="52">
        <f>K42-K43</f>
        <v>9610564</v>
      </c>
      <c r="L44" s="52">
        <f>L42-L43</f>
        <v>5659847</v>
      </c>
      <c r="M44" s="52">
        <f>M42-M43</f>
        <v>9916226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f>IF(J42&gt;J43,J42-J43,0)</f>
        <v>8301516</v>
      </c>
      <c r="K45" s="52">
        <f>IF(K42&gt;K43,K42-K43,0)</f>
        <v>9610564</v>
      </c>
      <c r="L45" s="52">
        <f>IF(L42&gt;L43,L42-L43,0)</f>
        <v>5659847</v>
      </c>
      <c r="M45" s="52">
        <f>IF(M42&gt;M43,M42-M43,0)</f>
        <v>9916226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2">
        <f>J44-J47</f>
        <v>8301516</v>
      </c>
      <c r="K48" s="52">
        <f>K44-K47</f>
        <v>9610564</v>
      </c>
      <c r="L48" s="52">
        <f>L44-L47</f>
        <v>5659847</v>
      </c>
      <c r="M48" s="52">
        <f>M44-M47</f>
        <v>9916226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f>IF(J48&gt;0,J48,0)</f>
        <v>8301516</v>
      </c>
      <c r="K49" s="52">
        <f>IF(K48&gt;0,K48,0)</f>
        <v>9610564</v>
      </c>
      <c r="L49" s="52">
        <f>IF(L48&gt;0,L48,0)</f>
        <v>5659847</v>
      </c>
      <c r="M49" s="52">
        <f>IF(M48&gt;0,M48,0)</f>
        <v>9916226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3" t="s">
        <v>311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4"/>
      <c r="J52" s="54"/>
      <c r="K52" s="54"/>
      <c r="L52" s="54"/>
      <c r="M52" s="61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52">
        <v>8301516</v>
      </c>
      <c r="K53" s="52">
        <v>9610564</v>
      </c>
      <c r="L53" s="52">
        <v>5659847</v>
      </c>
      <c r="M53" s="52">
        <v>9916226</v>
      </c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204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>
        <v>8301516</v>
      </c>
      <c r="K56" s="6">
        <v>9610564</v>
      </c>
      <c r="L56" s="6">
        <v>5659847</v>
      </c>
      <c r="M56" s="6">
        <v>9916226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0">
        <f>J56+J66</f>
        <v>8301516</v>
      </c>
      <c r="K67" s="60">
        <f>K56+K66</f>
        <v>9610564</v>
      </c>
      <c r="L67" s="60">
        <f>L56+L66</f>
        <v>5659847</v>
      </c>
      <c r="M67" s="60">
        <f>M56+M66</f>
        <v>9916226</v>
      </c>
    </row>
    <row r="68" spans="1:13" ht="12.75" customHeight="1">
      <c r="A68" s="247" t="s">
        <v>312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>
        <v>8301516</v>
      </c>
      <c r="K70" s="7">
        <v>9610564</v>
      </c>
      <c r="L70" s="7">
        <v>5659847</v>
      </c>
      <c r="M70" s="7">
        <v>9916226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350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345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278</v>
      </c>
      <c r="J4" s="66" t="s">
        <v>318</v>
      </c>
      <c r="K4" s="66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282</v>
      </c>
      <c r="K5" s="68" t="s">
        <v>283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8301516</v>
      </c>
      <c r="K7" s="7">
        <v>5659847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1118878</v>
      </c>
      <c r="K8" s="7">
        <v>1085003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7"/>
      <c r="K9" s="7">
        <v>4705689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7"/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7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7">
        <v>2769983</v>
      </c>
      <c r="K12" s="7"/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52">
        <f>SUM(J7:J12)</f>
        <v>12190377</v>
      </c>
      <c r="K13" s="52">
        <f>SUM(K7:K12)</f>
        <v>11450539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3894445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>
        <v>3716519</v>
      </c>
      <c r="K15" s="7">
        <v>4752917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>
        <v>210756</v>
      </c>
      <c r="K16" s="7">
        <v>123833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356014</v>
      </c>
      <c r="K17" s="7">
        <v>2465594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52">
        <f>SUM(J14:J17)</f>
        <v>8177734</v>
      </c>
      <c r="K18" s="52">
        <f>SUM(K14:K17)</f>
        <v>7342344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52">
        <f>IF(J13&gt;J18,J13-J18,0)</f>
        <v>4012643</v>
      </c>
      <c r="K19" s="52">
        <f>IF(K13&gt;K18,K13-K18,0)</f>
        <v>4108195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13" t="s">
        <v>159</v>
      </c>
      <c r="B21" s="224"/>
      <c r="C21" s="224"/>
      <c r="D21" s="224"/>
      <c r="E21" s="224"/>
      <c r="F21" s="224"/>
      <c r="G21" s="224"/>
      <c r="H21" s="224"/>
      <c r="I21" s="258"/>
      <c r="J21" s="258"/>
      <c r="K21" s="259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/>
      <c r="K26" s="7"/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7">
        <v>1155224</v>
      </c>
      <c r="K28" s="7">
        <v>160470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>
        <v>331067</v>
      </c>
      <c r="K30" s="7">
        <v>3592492</v>
      </c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3">
        <f>SUM(J28:J30)</f>
        <v>1486291</v>
      </c>
      <c r="K31" s="52">
        <f>SUM(K28:K30)</f>
        <v>3752962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IF(J31&gt;J27,J31-J27,0)</f>
        <v>1486291</v>
      </c>
      <c r="K33" s="52">
        <f>IF(K31&gt;K27,K31-K27,0)</f>
        <v>3752962</v>
      </c>
    </row>
    <row r="34" spans="1:11" ht="12.75">
      <c r="A34" s="213" t="s">
        <v>160</v>
      </c>
      <c r="B34" s="224"/>
      <c r="C34" s="224"/>
      <c r="D34" s="224"/>
      <c r="E34" s="224"/>
      <c r="F34" s="224"/>
      <c r="G34" s="224"/>
      <c r="H34" s="224"/>
      <c r="I34" s="258"/>
      <c r="J34" s="258"/>
      <c r="K34" s="259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/>
      <c r="K37" s="7"/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52">
        <f>SUM(J35:J37)</f>
        <v>0</v>
      </c>
      <c r="K38" s="52">
        <f>SUM(K35:K37)</f>
        <v>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/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>
        <v>11445</v>
      </c>
      <c r="K41" s="7">
        <v>11983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>
        <v>37715</v>
      </c>
      <c r="K43" s="7"/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52">
        <f>SUM(J39:J43)</f>
        <v>49160</v>
      </c>
      <c r="K44" s="52">
        <f>SUM(K39:K43)</f>
        <v>11983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52">
        <f>IF(J44&gt;J38,J44-J38,0)</f>
        <v>49160</v>
      </c>
      <c r="K46" s="52">
        <f>IF(K44&gt;K38,K44-K38,0)</f>
        <v>11983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52">
        <f>IF(J19-J20+J32-J33+J45-J46&gt;0,J19-J20+J32-J33+J45-J46,0)</f>
        <v>2477192</v>
      </c>
      <c r="K47" s="52">
        <f>IF(K19-K20+K32-K33+K45-K46&gt;0,K19-K20+K32-K33+K45-K46,0)</f>
        <v>343250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7">
        <v>1928969</v>
      </c>
      <c r="K49" s="7">
        <v>2448230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>
        <f>J47</f>
        <v>2477192</v>
      </c>
      <c r="K50" s="7">
        <f>K47</f>
        <v>343250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7">
        <f>J48</f>
        <v>0</v>
      </c>
      <c r="K51" s="7">
        <f>K48</f>
        <v>0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0">
        <f>J49+J50-J51</f>
        <v>4406161</v>
      </c>
      <c r="K52" s="60">
        <f>K49+K50-K51</f>
        <v>2791480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278</v>
      </c>
      <c r="J4" s="66" t="s">
        <v>318</v>
      </c>
      <c r="K4" s="66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282</v>
      </c>
      <c r="K5" s="72" t="s">
        <v>283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3" t="s">
        <v>159</v>
      </c>
      <c r="B22" s="224"/>
      <c r="C22" s="224"/>
      <c r="D22" s="224"/>
      <c r="E22" s="224"/>
      <c r="F22" s="224"/>
      <c r="G22" s="224"/>
      <c r="H22" s="224"/>
      <c r="I22" s="258"/>
      <c r="J22" s="258"/>
      <c r="K22" s="259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3" t="s">
        <v>160</v>
      </c>
      <c r="B35" s="224"/>
      <c r="C35" s="224"/>
      <c r="D35" s="224"/>
      <c r="E35" s="224"/>
      <c r="F35" s="224"/>
      <c r="G35" s="224"/>
      <c r="H35" s="224"/>
      <c r="I35" s="258">
        <v>0</v>
      </c>
      <c r="J35" s="258"/>
      <c r="K35" s="259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3" t="s">
        <v>280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4"/>
    </row>
    <row r="2" spans="1:12" ht="15.75">
      <c r="A2" s="41"/>
      <c r="B2" s="73"/>
      <c r="C2" s="283" t="s">
        <v>281</v>
      </c>
      <c r="D2" s="283"/>
      <c r="E2" s="76">
        <v>43101</v>
      </c>
      <c r="F2" s="42" t="s">
        <v>250</v>
      </c>
      <c r="G2" s="284">
        <v>43373</v>
      </c>
      <c r="H2" s="285"/>
      <c r="I2" s="73"/>
      <c r="J2" s="73"/>
      <c r="K2" s="73"/>
      <c r="L2" s="77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80" t="s">
        <v>304</v>
      </c>
      <c r="J3" s="81" t="s">
        <v>150</v>
      </c>
      <c r="K3" s="81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3">
        <v>2</v>
      </c>
      <c r="J4" s="82" t="s">
        <v>282</v>
      </c>
      <c r="K4" s="82" t="s">
        <v>283</v>
      </c>
    </row>
    <row r="5" spans="1:11" ht="12.75">
      <c r="A5" s="275" t="s">
        <v>284</v>
      </c>
      <c r="B5" s="276"/>
      <c r="C5" s="276"/>
      <c r="D5" s="276"/>
      <c r="E5" s="276"/>
      <c r="F5" s="276"/>
      <c r="G5" s="276"/>
      <c r="H5" s="276"/>
      <c r="I5" s="43">
        <v>1</v>
      </c>
      <c r="J5" s="44">
        <v>74620310</v>
      </c>
      <c r="K5" s="44">
        <v>74620310</v>
      </c>
    </row>
    <row r="6" spans="1:11" ht="12.75">
      <c r="A6" s="275" t="s">
        <v>285</v>
      </c>
      <c r="B6" s="276"/>
      <c r="C6" s="276"/>
      <c r="D6" s="276"/>
      <c r="E6" s="276"/>
      <c r="F6" s="276"/>
      <c r="G6" s="276"/>
      <c r="H6" s="276"/>
      <c r="I6" s="43">
        <v>2</v>
      </c>
      <c r="J6" s="45">
        <v>14059645</v>
      </c>
      <c r="K6" s="45">
        <v>14059645</v>
      </c>
    </row>
    <row r="7" spans="1:11" ht="12.75">
      <c r="A7" s="275" t="s">
        <v>286</v>
      </c>
      <c r="B7" s="276"/>
      <c r="C7" s="276"/>
      <c r="D7" s="276"/>
      <c r="E7" s="276"/>
      <c r="F7" s="276"/>
      <c r="G7" s="276"/>
      <c r="H7" s="276"/>
      <c r="I7" s="43">
        <v>3</v>
      </c>
      <c r="J7" s="45">
        <v>14854</v>
      </c>
      <c r="K7" s="45">
        <v>14854</v>
      </c>
    </row>
    <row r="8" spans="1:11" ht="12.75">
      <c r="A8" s="275" t="s">
        <v>287</v>
      </c>
      <c r="B8" s="276"/>
      <c r="C8" s="276"/>
      <c r="D8" s="276"/>
      <c r="E8" s="276"/>
      <c r="F8" s="276"/>
      <c r="G8" s="276"/>
      <c r="H8" s="276"/>
      <c r="I8" s="43">
        <v>4</v>
      </c>
      <c r="J8" s="45">
        <v>-13385186</v>
      </c>
      <c r="K8" s="45">
        <v>-3926719</v>
      </c>
    </row>
    <row r="9" spans="1:11" ht="12.75">
      <c r="A9" s="275" t="s">
        <v>288</v>
      </c>
      <c r="B9" s="276"/>
      <c r="C9" s="276"/>
      <c r="D9" s="276"/>
      <c r="E9" s="276"/>
      <c r="F9" s="276"/>
      <c r="G9" s="276"/>
      <c r="H9" s="276"/>
      <c r="I9" s="43">
        <v>5</v>
      </c>
      <c r="J9" s="45">
        <v>8301516</v>
      </c>
      <c r="K9" s="45">
        <v>5659847</v>
      </c>
    </row>
    <row r="10" spans="1:11" ht="12.75">
      <c r="A10" s="275" t="s">
        <v>289</v>
      </c>
      <c r="B10" s="276"/>
      <c r="C10" s="276"/>
      <c r="D10" s="276"/>
      <c r="E10" s="276"/>
      <c r="F10" s="276"/>
      <c r="G10" s="276"/>
      <c r="H10" s="276"/>
      <c r="I10" s="43">
        <v>6</v>
      </c>
      <c r="J10" s="45"/>
      <c r="K10" s="45"/>
    </row>
    <row r="11" spans="1:11" ht="12.75">
      <c r="A11" s="275" t="s">
        <v>290</v>
      </c>
      <c r="B11" s="276"/>
      <c r="C11" s="276"/>
      <c r="D11" s="276"/>
      <c r="E11" s="276"/>
      <c r="F11" s="276"/>
      <c r="G11" s="276"/>
      <c r="H11" s="276"/>
      <c r="I11" s="43">
        <v>7</v>
      </c>
      <c r="J11" s="45"/>
      <c r="K11" s="45"/>
    </row>
    <row r="12" spans="1:11" ht="12.75">
      <c r="A12" s="275" t="s">
        <v>291</v>
      </c>
      <c r="B12" s="276"/>
      <c r="C12" s="276"/>
      <c r="D12" s="276"/>
      <c r="E12" s="276"/>
      <c r="F12" s="276"/>
      <c r="G12" s="276"/>
      <c r="H12" s="276"/>
      <c r="I12" s="43">
        <v>8</v>
      </c>
      <c r="J12" s="45"/>
      <c r="K12" s="45"/>
    </row>
    <row r="13" spans="1:11" ht="12.75">
      <c r="A13" s="275" t="s">
        <v>292</v>
      </c>
      <c r="B13" s="276"/>
      <c r="C13" s="276"/>
      <c r="D13" s="276"/>
      <c r="E13" s="276"/>
      <c r="F13" s="276"/>
      <c r="G13" s="276"/>
      <c r="H13" s="276"/>
      <c r="I13" s="43">
        <v>9</v>
      </c>
      <c r="J13" s="45"/>
      <c r="K13" s="45"/>
    </row>
    <row r="14" spans="1:11" ht="12.75">
      <c r="A14" s="277" t="s">
        <v>293</v>
      </c>
      <c r="B14" s="278"/>
      <c r="C14" s="278"/>
      <c r="D14" s="278"/>
      <c r="E14" s="278"/>
      <c r="F14" s="278"/>
      <c r="G14" s="278"/>
      <c r="H14" s="278"/>
      <c r="I14" s="43">
        <v>10</v>
      </c>
      <c r="J14" s="78">
        <f>SUM(J5:J13)</f>
        <v>83611139</v>
      </c>
      <c r="K14" s="78">
        <f>SUM(K5:K13)</f>
        <v>90427937</v>
      </c>
    </row>
    <row r="15" spans="1:11" ht="12.75">
      <c r="A15" s="275" t="s">
        <v>294</v>
      </c>
      <c r="B15" s="276"/>
      <c r="C15" s="276"/>
      <c r="D15" s="276"/>
      <c r="E15" s="276"/>
      <c r="F15" s="276"/>
      <c r="G15" s="276"/>
      <c r="H15" s="276"/>
      <c r="I15" s="43">
        <v>11</v>
      </c>
      <c r="J15" s="45"/>
      <c r="K15" s="45"/>
    </row>
    <row r="16" spans="1:11" ht="12.75">
      <c r="A16" s="275" t="s">
        <v>295</v>
      </c>
      <c r="B16" s="276"/>
      <c r="C16" s="276"/>
      <c r="D16" s="276"/>
      <c r="E16" s="276"/>
      <c r="F16" s="276"/>
      <c r="G16" s="276"/>
      <c r="H16" s="276"/>
      <c r="I16" s="43">
        <v>12</v>
      </c>
      <c r="J16" s="45"/>
      <c r="K16" s="45"/>
    </row>
    <row r="17" spans="1:11" ht="12.75">
      <c r="A17" s="275" t="s">
        <v>296</v>
      </c>
      <c r="B17" s="276"/>
      <c r="C17" s="276"/>
      <c r="D17" s="276"/>
      <c r="E17" s="276"/>
      <c r="F17" s="276"/>
      <c r="G17" s="276"/>
      <c r="H17" s="276"/>
      <c r="I17" s="43">
        <v>13</v>
      </c>
      <c r="J17" s="45"/>
      <c r="K17" s="45"/>
    </row>
    <row r="18" spans="1:11" ht="12.75">
      <c r="A18" s="275" t="s">
        <v>297</v>
      </c>
      <c r="B18" s="276"/>
      <c r="C18" s="276"/>
      <c r="D18" s="276"/>
      <c r="E18" s="276"/>
      <c r="F18" s="276"/>
      <c r="G18" s="276"/>
      <c r="H18" s="276"/>
      <c r="I18" s="43">
        <v>14</v>
      </c>
      <c r="J18" s="45"/>
      <c r="K18" s="45"/>
    </row>
    <row r="19" spans="1:11" ht="12.75">
      <c r="A19" s="275" t="s">
        <v>298</v>
      </c>
      <c r="B19" s="276"/>
      <c r="C19" s="276"/>
      <c r="D19" s="276"/>
      <c r="E19" s="276"/>
      <c r="F19" s="276"/>
      <c r="G19" s="276"/>
      <c r="H19" s="276"/>
      <c r="I19" s="43">
        <v>15</v>
      </c>
      <c r="J19" s="45"/>
      <c r="K19" s="45"/>
    </row>
    <row r="20" spans="1:11" ht="12.75">
      <c r="A20" s="275" t="s">
        <v>299</v>
      </c>
      <c r="B20" s="276"/>
      <c r="C20" s="276"/>
      <c r="D20" s="276"/>
      <c r="E20" s="276"/>
      <c r="F20" s="276"/>
      <c r="G20" s="276"/>
      <c r="H20" s="276"/>
      <c r="I20" s="43">
        <v>16</v>
      </c>
      <c r="J20" s="45"/>
      <c r="K20" s="45"/>
    </row>
    <row r="21" spans="1:11" ht="12.75">
      <c r="A21" s="277" t="s">
        <v>300</v>
      </c>
      <c r="B21" s="278"/>
      <c r="C21" s="278"/>
      <c r="D21" s="278"/>
      <c r="E21" s="278"/>
      <c r="F21" s="278"/>
      <c r="G21" s="278"/>
      <c r="H21" s="278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301</v>
      </c>
      <c r="B23" s="268"/>
      <c r="C23" s="268"/>
      <c r="D23" s="268"/>
      <c r="E23" s="268"/>
      <c r="F23" s="268"/>
      <c r="G23" s="268"/>
      <c r="H23" s="268"/>
      <c r="I23" s="46">
        <v>18</v>
      </c>
      <c r="J23" s="44">
        <v>83611139</v>
      </c>
      <c r="K23" s="44">
        <v>90427937</v>
      </c>
    </row>
    <row r="24" spans="1:11" ht="17.25" customHeight="1">
      <c r="A24" s="269" t="s">
        <v>302</v>
      </c>
      <c r="B24" s="270"/>
      <c r="C24" s="270"/>
      <c r="D24" s="270"/>
      <c r="E24" s="270"/>
      <c r="F24" s="270"/>
      <c r="G24" s="270"/>
      <c r="H24" s="270"/>
      <c r="I24" s="47">
        <v>19</v>
      </c>
      <c r="J24" s="79"/>
      <c r="K24" s="79"/>
    </row>
    <row r="25" spans="1:11" ht="30" customHeight="1">
      <c r="A25" s="271" t="s">
        <v>303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2018-10-29T10:51:43Z</cp:lastPrinted>
  <dcterms:created xsi:type="dcterms:W3CDTF">2008-10-17T11:51:54Z</dcterms:created>
  <dcterms:modified xsi:type="dcterms:W3CDTF">2018-10-29T12:57:45Z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