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<sst xmlns="http://schemas.openxmlformats.org/spreadsheetml/2006/main" count="401" uniqueCount="350">
  <si>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</si>
  <si>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</si>
  <si>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</si>
  <si>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</si>
  <si>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</si>
  <si>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</si>
  <si>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</si>
  <si>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</si>
  <si>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</si>
  <si>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</si>
  <si>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</si>
  <si>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</si>
  <si>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</si>
  <si>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</si>
  <si>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</si>
  <si>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</si>
  <si>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</si>
  <si>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</si>
  <si>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</si>
  <si>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</si>
  <si>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</si>
  <si>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</si>
  <si>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</si>
  <si>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</si>
  <si>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</si>
  <si>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</si>
  <si>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</si>
  <si>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</si>
  <si>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</si>
  <si>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</si>
  <si>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</si>
  <si>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</si>
  <si>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</si>
  <si>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</si>
  <si>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</si>
  <si>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</si>
  <si>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</si>
  <si>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</si>
  <si>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</si>
  <si>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</si>
  <si>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</si>
  <si>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</si>
  <si>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</si>
  <si>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</si>
  <si>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</si>
  <si>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</si>
  <si>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</si>
  <si>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</si>
  <si>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</si>
  <si>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</si>
  <si>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</si>
  <si>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</si>
  <si>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</si>
  <si>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</si>
  <si>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</si>
  <si>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</si>
  <si>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</si>
  <si>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</si>
  <si>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</si>
  <si>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</si>
  <si>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</si>
  <si>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</si>
  <si>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</si>
  <si>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</si>
  <si>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</si>
  <si>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</si>
  <si>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</si>
  <si>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</si>
  <si>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</si>
  <si>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</si>
  <si>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</si>
  <si>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</si>
  <si>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</si>
  <si>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</si>
  <si>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</si>
  <si>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</si>
  <si>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</si>
  <si>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</si>
  <si>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</si>
  <si>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</si>
  <si>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</si>
  <si>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</si>
  <si>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</si>
  <si>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</si>
  <si>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</si>
  <si>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</si>
  <si>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</si>
  <si>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</si>
  <si>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</si>
  <si>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</si>
  <si>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</si>
  <si>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</si>
  <si>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</si>
  <si>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</si>
  <si>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</si>
  <si>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</si>
  <si>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</si>
  <si>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</si>
  <si>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</si>
  <si>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</si>
  <si>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</si>
  <si>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</si>
  <si>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</si>
  <si>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</si>
  <si>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</si>
  <si>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</si>
  <si>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</si>
  <si>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</si>
  <si>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</si>
  <si>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</si>
  <si>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</si>
  <si>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</si>
  <si>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</si>
  <si>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</si>
  <si>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</si>
  <si>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</si>
  <si>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</si>
  <si>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</si>
  <si>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</si>
  <si>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</si>
  <si>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</si>
  <si>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</si>
  <si>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</si>
  <si>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</si>
  <si>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</si>
  <si>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</si>
  <si>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</si>
  <si>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</si>
  <si>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</si>
  <si>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</si>
  <si>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</si>
  <si>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</si>
  <si>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</si>
  <si>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</si>
  <si>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</si>
  <si>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</si>
  <si>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</si>
  <si>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</si>
  <si>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</si>
  <si>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</si>
  <si>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</si>
  <si>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</si>
  <si>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</si>
  <si>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</si>
  <si>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</si>
  <si>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</si>
  <si>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</si>
  <si>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</si>
  <si>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</si>
  <si>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</si>
  <si>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</si>
  <si>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</si>
  <si>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</si>
  <si>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</si>
  <si>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</si>
  <si>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</si>
  <si>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</si>
  <si>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</si>
  <si>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</si>
  <si>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</si>
  <si>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</si>
  <si>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</si>
  <si>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</si>
  <si>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</si>
  <si>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</si>
  <si>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</si>
  <si>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</si>
  <si>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</si>
  <si>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</si>
  <si>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</si>
  <si>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</si>
  <si>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</si>
  <si>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</si>
  <si>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</si>
  <si>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</si>
  <si>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</si>
  <si>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</si>
  <si>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</si>
  <si>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</si>
  <si>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</si>
  <si>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</si>
  <si>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</si>
  <si>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</si>
  <si>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</si>
  <si>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</si>
  <si>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</si>
  <si>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</si>
  <si>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</si>
  <si>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</si>
  <si>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</si>
  <si>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</si>
  <si>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</si>
  <si>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</si>
  <si>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</si>
  <si>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</si>
  <si>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</si>
  <si>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</si>
  <si>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</si>
  <si>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</si>
  <si>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</si>
  <si>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</si>
  <si>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</si>
  <si>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</si>
  <si>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</si>
  <si>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</si>
  <si>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</si>
  <si>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</si>
  <si>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</si>
  <si>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</si>
  <si>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</si>
  <si>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</si>
  <si>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</si>
  <si>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</si>
  <si>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</si>
  <si>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</si>
  <si>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</si>
  <si>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</si>
  <si>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</si>
  <si>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</si>
  <si>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</si>
  <si>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</si>
  <si>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</si>
  <si>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</si>
  <si>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</si>
  <si>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</si>
  <si>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</si>
  <si>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</si>
  <si>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</si>
  <si>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</si>
  <si>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</si>
  <si>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</si>
  <si>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</si>
  <si>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</si>
  <si>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</si>
  <si>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</si>
  <si>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</si>
  <si>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</si>
  <si>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</si>
  <si>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</si>
  <si>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</si>
  <si>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</si>
  <si>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</si>
  <si>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</si>
  <si>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</si>
  <si>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</si>
  <si>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</si>
  <si>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</si>
  <si>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</si>
  <si>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</si>
  <si>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</si>
  <si>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</si>
  <si>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</si>
  <si>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</si>
  <si>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</si>
  <si>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</si>
  <si>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</si>
  <si>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</si>
  <si>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</si>
  <si>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</si>
  <si>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</si>
  <si>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</si>
  <si>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</si>
  <si>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</si>
  <si>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</si>
  <si>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</si>
  <si>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</si>
  <si>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</si>
  <si>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</si>
  <si>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</si>
  <si>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</si>
  <si>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</si>
  <si>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</si>
  <si>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</si>
  <si>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</si>
  <si>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</si>
  <si>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</si>
  <si>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</si>
  <si>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</si>
  <si>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</si>
  <si>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</si>
  <si>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</si>
  <si>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</si>
  <si>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</si>
  <si>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</si>
  <si>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</si>
  <si>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</si>
  <si>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</si>
  <si>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</si>
  <si>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</si>
  <si>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</si>
  <si>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</si>
  <si>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</si>
  <si>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</si>
  <si>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</si>
  <si>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</si>
  <si>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</si>
  <si>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</si>
  <si>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</si>
  <si>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</si>
  <si>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</si>
  <si>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</si>
  <si>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</si>
  <si>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</si>
  <si>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</si>
  <si>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</si>
  <si>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</si>
  <si>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</si>
  <si>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</si>
  <si>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</si>
  <si>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</si>
  <si>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</si>
  <si>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</si>
  <si>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</si>
  <si>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</si>
  <si>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</si>
  <si>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</si>
  <si>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</si>
  <si>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</si>
  <si>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</si>
  <si>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</si>
  <si>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</si>
  <si>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</si>
  <si>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</si>
  <si>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</si>
  <si>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</si>
  <si>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</si>
  <si>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DD</t>
  </si>
  <si>
    <t>JELSA</t>
  </si>
  <si>
    <t>JELSA 246</t>
  </si>
  <si>
    <t>info@adriatiq.com</t>
  </si>
  <si>
    <t>www.jelsa-hotels.com</t>
  </si>
  <si>
    <t>SPLITSKO-DALMATINSKA</t>
  </si>
  <si>
    <t>5510</t>
  </si>
  <si>
    <t>BILAN SANDRA</t>
  </si>
  <si>
    <t>022/571-227</t>
  </si>
  <si>
    <t>022/571-142</t>
  </si>
  <si>
    <t>sandra.bilan@adriatiq.com</t>
  </si>
  <si>
    <t>STIPIŠIĆ LOVORKO</t>
  </si>
  <si>
    <t>stanje na dan 30.06.2014.</t>
  </si>
  <si>
    <t>Obveznik: ___________JELSA D.D.___________________________________</t>
  </si>
  <si>
    <t>u razdoblju 01.01.2014. do 30.06.2014.</t>
  </si>
  <si>
    <t>Obveznik: _________JELSA D.D.______________________________________</t>
  </si>
  <si>
    <t>Obveznik: _____________JELSA D.D.________________________________</t>
  </si>
  <si>
    <t>DA</t>
  </si>
  <si>
    <t>FONTANA HOTEL APARTMANI D.O.O.</t>
  </si>
  <si>
    <t>JELSA 94, JELSA</t>
  </si>
  <si>
    <t>02510944</t>
  </si>
  <si>
    <t>HOTEL HVAR D.O.O.</t>
  </si>
  <si>
    <t>JELSA 893, JELSA</t>
  </si>
  <si>
    <t>02293161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</si>
</sst>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21465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171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 t="s">
        <v>331</v>
      </c>
      <c r="E24" s="163"/>
      <c r="F24" s="163"/>
      <c r="G24" s="164"/>
      <c r="H24" s="51" t="s">
        <v>261</v>
      </c>
      <c r="I24" s="122">
        <v>145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343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344</v>
      </c>
      <c r="B30" s="153"/>
      <c r="C30" s="153"/>
      <c r="D30" s="154"/>
      <c r="E30" s="160" t="s">
        <v>345</v>
      </c>
      <c r="F30" s="153"/>
      <c r="G30" s="153"/>
      <c r="H30" s="150" t="s">
        <v>346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347</v>
      </c>
      <c r="B32" s="153"/>
      <c r="C32" s="153"/>
      <c r="D32" s="154"/>
      <c r="E32" s="160" t="s">
        <v>348</v>
      </c>
      <c r="F32" s="153"/>
      <c r="G32" s="153"/>
      <c r="H32" s="150" t="s">
        <v>349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336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337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127760256</v>
      </c>
      <c r="K8" s="53">
        <f>K9+K16+K26+K35+K39</f>
        <v>127092439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9181</v>
      </c>
      <c r="K9" s="53">
        <f>SUM(K10:K15)</f>
        <v>16661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9181</v>
      </c>
      <c r="K11" s="7">
        <v>16661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127751075</v>
      </c>
      <c r="K16" s="53">
        <f>SUM(K17:K25)</f>
        <v>127075778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8217383</v>
      </c>
      <c r="K17" s="7">
        <v>8217383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118339330</v>
      </c>
      <c r="K18" s="7">
        <v>117710708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762582</v>
      </c>
      <c r="K19" s="7">
        <v>832496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373406</v>
      </c>
      <c r="K20" s="7">
        <v>245045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38374</v>
      </c>
      <c r="K22" s="7">
        <v>38374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20000</v>
      </c>
      <c r="K23" s="7">
        <v>31772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10916145</v>
      </c>
      <c r="K40" s="53">
        <f>K41+K49+K56+K64</f>
        <v>12700197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199986</v>
      </c>
      <c r="K41" s="53">
        <f>SUM(K42:K48)</f>
        <v>475405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130076</v>
      </c>
      <c r="K42" s="7">
        <v>454064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69910</v>
      </c>
      <c r="K46" s="7">
        <v>21341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4887991</v>
      </c>
      <c r="K49" s="53">
        <f>SUM(K50:K55)</f>
        <v>6474901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1943788</v>
      </c>
      <c r="K50" s="7">
        <v>1997114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1444065</v>
      </c>
      <c r="K51" s="7">
        <v>3004730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96940</v>
      </c>
      <c r="K53" s="7">
        <v>152034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1288600</v>
      </c>
      <c r="K54" s="7">
        <v>1238050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114598</v>
      </c>
      <c r="K55" s="7">
        <v>82973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4695680</v>
      </c>
      <c r="K56" s="53">
        <f>SUM(K57:K63)</f>
        <v>4810165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4695680</v>
      </c>
      <c r="K58" s="7">
        <v>4810165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1132488</v>
      </c>
      <c r="K64" s="7">
        <v>939726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7052</v>
      </c>
      <c r="K65" s="7">
        <v>128466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138683453</v>
      </c>
      <c r="K66" s="53">
        <f>K7+K8+K40+K65</f>
        <v>139921102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10013690</v>
      </c>
      <c r="K69" s="54">
        <f>K70+K71+K72+K78+K79+K82+K85</f>
        <v>6533062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94043110</v>
      </c>
      <c r="K70" s="7">
        <v>94043110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14854</v>
      </c>
      <c r="K77" s="7">
        <v>14854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-80931829</v>
      </c>
      <c r="K79" s="53">
        <f>K80-K81</f>
        <v>-84119886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80931829</v>
      </c>
      <c r="K81" s="7">
        <v>84119886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-3112445</v>
      </c>
      <c r="K82" s="53">
        <f>K83-K84</f>
        <v>-3405016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3112445</v>
      </c>
      <c r="K84" s="7">
        <v>3405016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3166405</v>
      </c>
      <c r="K90" s="53">
        <f>SUM(K91:K99)</f>
        <v>3156018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42580</v>
      </c>
      <c r="K91" s="7">
        <v>32193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988157</v>
      </c>
      <c r="K95" s="7">
        <v>988157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2135668</v>
      </c>
      <c r="K98" s="7">
        <v>2135668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118430512</v>
      </c>
      <c r="K100" s="53">
        <f>SUM(K101:K112)</f>
        <v>123044095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341602</v>
      </c>
      <c r="K101" s="7">
        <v>402015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95088630</v>
      </c>
      <c r="K102" s="7">
        <v>94270621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265900</v>
      </c>
      <c r="K104" s="7">
        <v>3902513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4547630</v>
      </c>
      <c r="K105" s="7">
        <v>5605782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594744</v>
      </c>
      <c r="K108" s="7">
        <v>771692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17582164</v>
      </c>
      <c r="K109" s="7">
        <v>18083207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9842</v>
      </c>
      <c r="K112" s="7">
        <v>8265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7072846</v>
      </c>
      <c r="K113" s="7">
        <v>7187927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138683453</v>
      </c>
      <c r="K114" s="53">
        <f>K69+K86+K90+K100+K113</f>
        <v>139921102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10013690</v>
      </c>
      <c r="K118" s="7">
        <v>6533062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4882526</v>
      </c>
      <c r="K7" s="54">
        <f>SUM(K8:K9)</f>
        <v>4410254</v>
      </c>
      <c r="L7" s="54">
        <f>SUM(L8:L9)</f>
        <v>3997736</v>
      </c>
      <c r="M7" s="54">
        <f>SUM(M8:M9)</f>
        <v>3581645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4095073</v>
      </c>
      <c r="K8" s="7">
        <v>3688231</v>
      </c>
      <c r="L8" s="7">
        <v>3924359</v>
      </c>
      <c r="M8" s="7">
        <v>3550884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787453</v>
      </c>
      <c r="K9" s="7">
        <v>722023</v>
      </c>
      <c r="L9" s="7">
        <v>73377</v>
      </c>
      <c r="M9" s="7">
        <v>30761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8466071</v>
      </c>
      <c r="K10" s="53">
        <f>K11+K12+K16+K20+K21+K22+K25+K26</f>
        <v>5843231</v>
      </c>
      <c r="L10" s="53">
        <f>L11+L12+L16+L20+L21+L22+L25+L26</f>
        <v>8382485</v>
      </c>
      <c r="M10" s="53">
        <f>M11+M12+M16+M20+M21+M22+M25+M26</f>
        <v>5561616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3189021</v>
      </c>
      <c r="K12" s="53">
        <f>SUM(K13:K15)</f>
        <v>2474887</v>
      </c>
      <c r="L12" s="53">
        <f>SUM(L13:L15)</f>
        <v>3470759</v>
      </c>
      <c r="M12" s="53">
        <f>SUM(M13:M15)</f>
        <v>2613658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1527201</v>
      </c>
      <c r="K13" s="7">
        <v>1427307</v>
      </c>
      <c r="L13" s="7">
        <v>1601738</v>
      </c>
      <c r="M13" s="7">
        <v>1474141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1661820</v>
      </c>
      <c r="K15" s="7">
        <v>1047580</v>
      </c>
      <c r="L15" s="7">
        <v>1869021</v>
      </c>
      <c r="M15" s="7">
        <v>1139517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3164907</v>
      </c>
      <c r="K16" s="53">
        <f>SUM(K17:K19)</f>
        <v>2160350</v>
      </c>
      <c r="L16" s="53">
        <f>SUM(L17:L19)</f>
        <v>3383851</v>
      </c>
      <c r="M16" s="53">
        <f>SUM(M17:M19)</f>
        <v>2093559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1963069</v>
      </c>
      <c r="K17" s="7">
        <v>1352856</v>
      </c>
      <c r="L17" s="7">
        <v>2064307</v>
      </c>
      <c r="M17" s="7">
        <v>1290759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788313</v>
      </c>
      <c r="K18" s="7">
        <v>526402</v>
      </c>
      <c r="L18" s="7">
        <v>854217</v>
      </c>
      <c r="M18" s="7">
        <v>504890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413525</v>
      </c>
      <c r="K19" s="7">
        <v>281092</v>
      </c>
      <c r="L19" s="7">
        <v>465327</v>
      </c>
      <c r="M19" s="7">
        <v>297910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1006350</v>
      </c>
      <c r="K20" s="7">
        <v>500906</v>
      </c>
      <c r="L20" s="7">
        <v>947265</v>
      </c>
      <c r="M20" s="7">
        <v>467325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1092126</v>
      </c>
      <c r="K21" s="7">
        <v>699943</v>
      </c>
      <c r="L21" s="7">
        <v>544692</v>
      </c>
      <c r="M21" s="7">
        <v>378614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3752</v>
      </c>
      <c r="K22" s="53">
        <f>SUM(K23:K24)</f>
        <v>0</v>
      </c>
      <c r="L22" s="53">
        <f>SUM(L23:L24)</f>
        <v>20550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3752</v>
      </c>
      <c r="K24" s="7">
        <v>0</v>
      </c>
      <c r="L24" s="7">
        <v>20550</v>
      </c>
      <c r="M24" s="7">
        <v>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9915</v>
      </c>
      <c r="K26" s="7">
        <v>7145</v>
      </c>
      <c r="L26" s="7">
        <v>15368</v>
      </c>
      <c r="M26" s="7">
        <v>8460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1456714</v>
      </c>
      <c r="K27" s="53">
        <f>SUM(K28:K32)</f>
        <v>1382023</v>
      </c>
      <c r="L27" s="53">
        <f>SUM(L28:L32)</f>
        <v>991860</v>
      </c>
      <c r="M27" s="53">
        <f>SUM(M28:M32)</f>
        <v>926614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162997</v>
      </c>
      <c r="K28" s="7">
        <v>91497</v>
      </c>
      <c r="L28" s="7">
        <v>83829</v>
      </c>
      <c r="M28" s="7">
        <v>42473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1293717</v>
      </c>
      <c r="K29" s="7">
        <v>1290526</v>
      </c>
      <c r="L29" s="7">
        <v>908031</v>
      </c>
      <c r="M29" s="7">
        <v>884141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2894332</v>
      </c>
      <c r="K33" s="53">
        <f>SUM(K34:K37)</f>
        <v>1511391</v>
      </c>
      <c r="L33" s="53">
        <f>SUM(L34:L37)</f>
        <v>12127</v>
      </c>
      <c r="M33" s="53">
        <f>SUM(M34:M37)</f>
        <v>5953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25663</v>
      </c>
      <c r="K34" s="7">
        <v>12902</v>
      </c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2868549</v>
      </c>
      <c r="K35" s="7">
        <v>1498369</v>
      </c>
      <c r="L35" s="7">
        <v>12127</v>
      </c>
      <c r="M35" s="7">
        <v>5953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120</v>
      </c>
      <c r="K37" s="7">
        <v>120</v>
      </c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6339240</v>
      </c>
      <c r="K42" s="53">
        <f>K7+K27+K38+K40</f>
        <v>5792277</v>
      </c>
      <c r="L42" s="53">
        <f>L7+L27+L38+L40</f>
        <v>4989596</v>
      </c>
      <c r="M42" s="53">
        <f>M7+M27+M38+M40</f>
        <v>4508259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11360403</v>
      </c>
      <c r="K43" s="53">
        <f>K10+K33+K39+K41</f>
        <v>7354622</v>
      </c>
      <c r="L43" s="53">
        <f>L10+L33+L39+L41</f>
        <v>8394612</v>
      </c>
      <c r="M43" s="53">
        <f>M10+M33+M39+M41</f>
        <v>5567569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-5021163</v>
      </c>
      <c r="K44" s="53">
        <f>K42-K43</f>
        <v>-1562345</v>
      </c>
      <c r="L44" s="53">
        <f>L42-L43</f>
        <v>-3405016</v>
      </c>
      <c r="M44" s="53">
        <f>M42-M43</f>
        <v>-1059310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5021163</v>
      </c>
      <c r="K46" s="53">
        <f>IF(K43&gt;K42,K43-K42,0)</f>
        <v>1562345</v>
      </c>
      <c r="L46" s="53">
        <f>IF(L43&gt;L42,L43-L42,0)</f>
        <v>3405016</v>
      </c>
      <c r="M46" s="53">
        <f>IF(M43&gt;M42,M43-M42,0)</f>
        <v>1059310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-5021163</v>
      </c>
      <c r="K48" s="53">
        <f>K44-K47</f>
        <v>-1562345</v>
      </c>
      <c r="L48" s="53">
        <f>L44-L47</f>
        <v>-3405016</v>
      </c>
      <c r="M48" s="53">
        <f>M44-M47</f>
        <v>-1059310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5021163</v>
      </c>
      <c r="K50" s="61">
        <f>IF(K48&lt;0,-K48,0)</f>
        <v>1562345</v>
      </c>
      <c r="L50" s="61">
        <f>IF(L48&lt;0,-L48,0)</f>
        <v>3405016</v>
      </c>
      <c r="M50" s="61">
        <f>IF(M48&lt;0,-M48,0)</f>
        <v>1059310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-5021163</v>
      </c>
      <c r="K53" s="7">
        <v>-1562345</v>
      </c>
      <c r="L53" s="7">
        <v>-3405016</v>
      </c>
      <c r="M53" s="7">
        <v>-1059310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-5021163</v>
      </c>
      <c r="K56" s="6">
        <v>-1562345</v>
      </c>
      <c r="L56" s="7">
        <v>-3405016</v>
      </c>
      <c r="M56" s="7">
        <v>-1059310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-5021163</v>
      </c>
      <c r="K67" s="61">
        <f>K56+K66</f>
        <v>-1562345</v>
      </c>
      <c r="L67" s="61">
        <f>L56+L66</f>
        <v>-3405016</v>
      </c>
      <c r="M67" s="61">
        <f>M56+M66</f>
        <v>-1059310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-5021163</v>
      </c>
      <c r="K70" s="7">
        <v>-1562345</v>
      </c>
      <c r="L70" s="7">
        <v>-3405016</v>
      </c>
      <c r="M70" s="7">
        <v>-1059310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-5021163</v>
      </c>
      <c r="K7" s="7">
        <v>-3405016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1006350</v>
      </c>
      <c r="K8" s="7">
        <v>947265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14290208</v>
      </c>
      <c r="K9" s="7">
        <v>5536286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222271</v>
      </c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10497666</v>
      </c>
      <c r="K13" s="53">
        <f>SUM(K7:K12)</f>
        <v>3078535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3192770</v>
      </c>
      <c r="K15" s="7">
        <v>1708324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281851</v>
      </c>
      <c r="K16" s="7">
        <v>275419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133882</v>
      </c>
      <c r="K17" s="7">
        <v>75612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3608503</v>
      </c>
      <c r="K18" s="53">
        <f>SUM(K14:K17)</f>
        <v>2059355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6889163</v>
      </c>
      <c r="K19" s="53">
        <f>IF(K13&gt;K18,K13-K18,0)</f>
        <v>1019180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100966</v>
      </c>
      <c r="K26" s="7">
        <v>2015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100966</v>
      </c>
      <c r="K27" s="53">
        <f>SUM(K22:K26)</f>
        <v>2015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22978</v>
      </c>
      <c r="K28" s="7">
        <v>279448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116500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22978</v>
      </c>
      <c r="K31" s="53">
        <f>SUM(K28:K30)</f>
        <v>395948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77988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393933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1153982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1153982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7555972</v>
      </c>
      <c r="K43" s="7">
        <v>818009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7555972</v>
      </c>
      <c r="K44" s="53">
        <f>SUM(K39:K43)</f>
        <v>818009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6401990</v>
      </c>
      <c r="K46" s="53">
        <f>IF(K44&gt;K38,K44-K38,0)</f>
        <v>818009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565161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192762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112338</v>
      </c>
      <c r="K49" s="7">
        <v>1132488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f>J47</f>
        <v>565161</v>
      </c>
      <c r="K50" s="7">
        <f>K47</f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J48</f>
        <v>0</v>
      </c>
      <c r="K51" s="7">
        <f>K48</f>
        <v>192762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677499</v>
      </c>
      <c r="K52" s="61">
        <f>K49+K50-K51</f>
        <v>939726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7.7109375" style="76" customWidth="1"/>
    <col min="8" max="8" width="7.140625" style="76" customWidth="1"/>
    <col min="9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41820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94043110</v>
      </c>
      <c r="K5" s="45">
        <v>94043110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14854</v>
      </c>
      <c r="K6" s="46">
        <v>14854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-80931828</v>
      </c>
      <c r="K8" s="46">
        <v>-84119886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-5021163</v>
      </c>
      <c r="K9" s="46">
        <v>-3405016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8104973</v>
      </c>
      <c r="K14" s="79">
        <f>SUM(K5:K13)</f>
        <v>6533062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8104973</v>
      </c>
      <c r="K23" s="45">
        <v>6533062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2014-07-25T13:51:10Z</cp:lastPrinted>
  <dcterms:created xsi:type="dcterms:W3CDTF">2008-10-17T11:51:54Z</dcterms:created>
  <dcterms:modified xsi:type="dcterms:W3CDTF">2014-07-28T11:14:30Z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