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<sst xmlns="http://schemas.openxmlformats.org/spreadsheetml/2006/main" count="394" uniqueCount="343">
  <si>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</si>
  <si>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</si>
  <si>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</si>
  <si>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</si>
  <si>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</si>
  <si>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</si>
  <si>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</si>
  <si>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</si>
  <si>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</si>
  <si>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</si>
  <si>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</si>
  <si>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</si>
  <si>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</si>
  <si>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</si>
  <si>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</si>
  <si>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</si>
  <si>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</si>
  <si>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</si>
  <si>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</si>
  <si>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</si>
  <si>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</si>
  <si>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</si>
  <si>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</si>
  <si>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</si>
  <si>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</si>
  <si>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</si>
  <si>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</si>
  <si>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</si>
  <si>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</si>
  <si>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</si>
  <si>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</si>
  <si>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</si>
  <si>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</si>
  <si>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</si>
  <si>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</si>
  <si>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</si>
  <si>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</si>
  <si>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</si>
  <si>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</si>
  <si>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</si>
  <si>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</si>
  <si>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</si>
  <si>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</si>
  <si>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</si>
  <si>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</si>
  <si>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</si>
  <si>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</si>
  <si>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</si>
  <si>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</si>
  <si>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</si>
  <si>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</si>
  <si>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</si>
  <si>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</si>
  <si>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</si>
  <si>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</si>
  <si>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</si>
  <si>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</si>
  <si>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</si>
  <si>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</si>
  <si>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</si>
  <si>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</si>
  <si>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</si>
  <si>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</si>
  <si>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</si>
  <si>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</si>
  <si>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</si>
  <si>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</si>
  <si>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</si>
  <si>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</si>
  <si>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</si>
  <si>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</si>
  <si>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</si>
  <si>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</si>
  <si>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</si>
  <si>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</si>
  <si>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</si>
  <si>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</si>
  <si>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</si>
  <si>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</si>
  <si>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</si>
  <si>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</si>
  <si>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</si>
  <si>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</si>
  <si>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</si>
  <si>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</si>
  <si>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</si>
  <si>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</si>
  <si>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</si>
  <si>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</si>
  <si>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</si>
  <si>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</si>
  <si>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</si>
  <si>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</si>
  <si>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</si>
  <si>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</si>
  <si>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</si>
  <si>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</si>
  <si>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</si>
  <si>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</si>
  <si>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</si>
  <si>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</si>
  <si>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</si>
  <si>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</si>
  <si>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</si>
  <si>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</si>
  <si>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</si>
  <si>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</si>
  <si>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</si>
  <si>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</si>
  <si>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</si>
  <si>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</si>
  <si>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</si>
  <si>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</si>
  <si>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</si>
  <si>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</si>
  <si>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</si>
  <si>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</si>
  <si>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</si>
  <si>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</si>
  <si>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</si>
  <si>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</si>
  <si>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</si>
  <si>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</si>
  <si>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</si>
  <si>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</si>
  <si>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</si>
  <si>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</si>
  <si>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</si>
  <si>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</si>
  <si>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</si>
  <si>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</si>
  <si>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</si>
  <si>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</si>
  <si>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</si>
  <si>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</si>
  <si>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</si>
  <si>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</si>
  <si>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</si>
  <si>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</si>
  <si>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</si>
  <si>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</si>
  <si>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</si>
  <si>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</si>
  <si>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</si>
  <si>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</si>
  <si>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</si>
  <si>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</si>
  <si>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</si>
  <si>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</si>
  <si>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</si>
  <si>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</si>
  <si>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</si>
  <si>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</si>
  <si>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</si>
  <si>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</si>
  <si>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</si>
  <si>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</si>
  <si>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</si>
  <si>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</si>
  <si>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</si>
  <si>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</si>
  <si>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</si>
  <si>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</si>
  <si>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</si>
  <si>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</si>
  <si>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</si>
  <si>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</si>
  <si>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</si>
  <si>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</si>
  <si>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</si>
  <si>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</si>
  <si>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</si>
  <si>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</si>
  <si>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</si>
  <si>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</si>
  <si>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</si>
  <si>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</si>
  <si>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</si>
  <si>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</si>
  <si>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</si>
  <si>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</si>
  <si>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</si>
  <si>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</si>
  <si>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</si>
  <si>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</si>
  <si>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</si>
  <si>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</si>
  <si>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</si>
  <si>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</si>
  <si>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</si>
  <si>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</si>
  <si>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</si>
  <si>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</si>
  <si>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</si>
  <si>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</si>
  <si>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</si>
  <si>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</si>
  <si>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</si>
  <si>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</si>
  <si>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</si>
  <si>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</si>
  <si>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</si>
  <si>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</si>
  <si>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</si>
  <si>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</si>
  <si>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</si>
  <si>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</si>
  <si>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</si>
  <si>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</si>
  <si>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</si>
  <si>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</si>
  <si>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</si>
  <si>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</si>
  <si>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</si>
  <si>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</si>
  <si>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</si>
  <si>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</si>
  <si>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</si>
  <si>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</si>
  <si>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</si>
  <si>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</si>
  <si>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</si>
  <si>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</si>
  <si>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</si>
  <si>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</si>
  <si>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</si>
  <si>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</si>
  <si>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</si>
  <si>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</si>
  <si>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</si>
  <si>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</si>
  <si>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</si>
  <si>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</si>
  <si>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</si>
  <si>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</si>
  <si>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</si>
  <si>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</si>
  <si>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</si>
  <si>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</si>
  <si>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</si>
  <si>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</si>
  <si>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</si>
  <si>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</si>
  <si>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</si>
  <si>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</si>
  <si>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</si>
  <si>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</si>
  <si>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</si>
  <si>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</si>
  <si>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</si>
  <si>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</si>
  <si>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</si>
  <si>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</si>
  <si>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</si>
  <si>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</si>
  <si>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</si>
  <si>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</si>
  <si>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</si>
  <si>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</si>
  <si>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</si>
  <si>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</si>
  <si>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</si>
  <si>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</si>
  <si>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</si>
  <si>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</si>
  <si>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</si>
  <si>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</si>
  <si>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</si>
  <si>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</si>
  <si>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</si>
  <si>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</si>
  <si>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</si>
  <si>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</si>
  <si>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</si>
  <si>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</si>
  <si>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</si>
  <si>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</si>
  <si>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</si>
  <si>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</si>
  <si>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</si>
  <si>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</si>
  <si>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</si>
  <si>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</si>
  <si>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</si>
  <si>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</si>
  <si>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</si>
  <si>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</si>
  <si>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</si>
  <si>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</si>
  <si>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</si>
  <si>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</si>
  <si>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</si>
  <si>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</si>
  <si>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</si>
  <si>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</si>
  <si>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</si>
  <si>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</si>
  <si>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</si>
  <si>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</si>
  <si>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</si>
  <si>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</si>
  <si>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</si>
  <si>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</si>
  <si>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</si>
  <si>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</si>
  <si>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</si>
  <si>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</si>
  <si>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</si>
  <si>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</si>
  <si>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</si>
  <si>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</si>
  <si>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</si>
  <si>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</si>
  <si>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</si>
  <si>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</si>
  <si>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</si>
  <si>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</si>
  <si>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</si>
  <si>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</si>
  <si>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</si>
  <si>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</si>
  <si>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</si>
  <si>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</si>
  <si>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</si>
  <si>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</si>
  <si>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</si>
  <si>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</si>
  <si>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</si>
  <si>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</si>
  <si>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</si>
  <si>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</si>
  <si>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5510</t>
  </si>
  <si>
    <t>NE</t>
  </si>
  <si>
    <t>Bilan Sandra</t>
  </si>
  <si>
    <t>022 571 227</t>
  </si>
  <si>
    <t>022 571 142</t>
  </si>
  <si>
    <t>sandra.bilan@adriatiq.com</t>
  </si>
  <si>
    <t>Obveznik: __________JELSA d.d._________________________________________</t>
  </si>
  <si>
    <t>Obveznik: _____________JELSA d.d.______________________________________</t>
  </si>
  <si>
    <t>Obveznik: ___________JELSA d.d.________________________________________</t>
  </si>
  <si>
    <t>Lovorko Stipišić, član Uprave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</si>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</sst>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248</v>
      </c>
      <c r="B1" s="173"/>
      <c r="C1" s="17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21465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171</v>
      </c>
      <c r="D22" s="143" t="s">
        <v>327</v>
      </c>
      <c r="E22" s="144"/>
      <c r="F22" s="145"/>
      <c r="G22" s="139"/>
      <c r="H22" s="15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17</v>
      </c>
      <c r="D24" s="143"/>
      <c r="E24" s="144"/>
      <c r="F24" s="144"/>
      <c r="G24" s="145"/>
      <c r="H24" s="51" t="s">
        <v>261</v>
      </c>
      <c r="I24" s="122">
        <v>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1" t="s">
        <v>263</v>
      </c>
      <c r="H26" s="152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3" t="s">
        <v>264</v>
      </c>
      <c r="B28" s="154"/>
      <c r="C28" s="155"/>
      <c r="D28" s="155"/>
      <c r="E28" s="156" t="s">
        <v>265</v>
      </c>
      <c r="F28" s="157"/>
      <c r="G28" s="157"/>
      <c r="H28" s="158" t="s">
        <v>266</v>
      </c>
      <c r="I28" s="15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31"/>
      <c r="I36" s="132"/>
      <c r="J36" s="10"/>
      <c r="K36" s="10"/>
      <c r="L36" s="10"/>
    </row>
    <row r="37" spans="1:12" ht="12.75">
      <c r="A37" s="103"/>
      <c r="B37" s="30"/>
      <c r="C37" s="165"/>
      <c r="D37" s="166"/>
      <c r="E37" s="16"/>
      <c r="F37" s="165"/>
      <c r="G37" s="166"/>
      <c r="H37" s="16"/>
      <c r="I37" s="95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68"/>
      <c r="C44" s="131"/>
      <c r="D44" s="132"/>
      <c r="E44" s="26"/>
      <c r="F44" s="143"/>
      <c r="G44" s="161"/>
      <c r="H44" s="161"/>
      <c r="I44" s="162"/>
      <c r="J44" s="10"/>
      <c r="K44" s="10"/>
      <c r="L44" s="10"/>
    </row>
    <row r="45" spans="1:12" ht="12.75">
      <c r="A45" s="103"/>
      <c r="B45" s="30"/>
      <c r="C45" s="165"/>
      <c r="D45" s="166"/>
      <c r="E45" s="16"/>
      <c r="F45" s="165"/>
      <c r="G45" s="167"/>
      <c r="H45" s="35"/>
      <c r="I45" s="107"/>
      <c r="J45" s="10"/>
      <c r="K45" s="10"/>
      <c r="L45" s="10"/>
    </row>
    <row r="46" spans="1:12" ht="12.75">
      <c r="A46" s="128" t="s">
        <v>268</v>
      </c>
      <c r="B46" s="168"/>
      <c r="C46" s="143" t="s">
        <v>333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68"/>
      <c r="C48" s="169" t="s">
        <v>334</v>
      </c>
      <c r="D48" s="170"/>
      <c r="E48" s="171"/>
      <c r="F48" s="16"/>
      <c r="G48" s="51" t="s">
        <v>271</v>
      </c>
      <c r="H48" s="169" t="s">
        <v>335</v>
      </c>
      <c r="I48" s="17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68"/>
      <c r="C50" s="180" t="s">
        <v>336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69" t="s">
        <v>340</v>
      </c>
      <c r="D52" s="170"/>
      <c r="E52" s="170"/>
      <c r="F52" s="170"/>
      <c r="G52" s="170"/>
      <c r="H52" s="170"/>
      <c r="I52" s="181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2" t="s">
        <v>274</v>
      </c>
      <c r="C55" s="183"/>
      <c r="D55" s="183"/>
      <c r="E55" s="18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4" t="s">
        <v>306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8"/>
      <c r="B57" s="184" t="s">
        <v>307</v>
      </c>
      <c r="C57" s="185"/>
      <c r="D57" s="185"/>
      <c r="E57" s="185"/>
      <c r="F57" s="185"/>
      <c r="G57" s="185"/>
      <c r="H57" s="185"/>
      <c r="I57" s="110"/>
      <c r="J57" s="10"/>
      <c r="K57" s="10"/>
      <c r="L57" s="10"/>
    </row>
    <row r="58" spans="1:12" ht="12.75">
      <c r="A58" s="108"/>
      <c r="B58" s="184" t="s">
        <v>308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8"/>
      <c r="B59" s="184" t="s">
        <v>309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8"/>
      <c r="H63" s="17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341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337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319</v>
      </c>
      <c r="K4" s="60" t="s">
        <v>320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7">
        <v>2</v>
      </c>
      <c r="J5" s="56">
        <v>3</v>
      </c>
      <c r="K5" s="56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139173031</v>
      </c>
      <c r="K8" s="53">
        <f>K9+K16+K26+K35+K39</f>
        <v>137661870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3">
        <f>SUM(J10:J15)</f>
        <v>7530748</v>
      </c>
      <c r="K9" s="53">
        <f>SUM(K10:K15)</f>
        <v>7530748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3440</v>
      </c>
      <c r="K11" s="7">
        <v>3440</v>
      </c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7527308</v>
      </c>
      <c r="K12" s="7">
        <v>7527308</v>
      </c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3">
        <f>SUM(J17:J25)</f>
        <v>131583448</v>
      </c>
      <c r="K16" s="53">
        <f>SUM(K17:K25)</f>
        <v>130072287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8217383</v>
      </c>
      <c r="K17" s="7">
        <v>8217383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2681127</v>
      </c>
      <c r="K18" s="7">
        <v>2659943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1281050</v>
      </c>
      <c r="K19" s="7">
        <v>993872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996323</v>
      </c>
      <c r="K20" s="7">
        <v>736543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38374</v>
      </c>
      <c r="K22" s="7">
        <v>38374</v>
      </c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20036</v>
      </c>
      <c r="K23" s="7">
        <v>102253</v>
      </c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118349155</v>
      </c>
      <c r="K25" s="7">
        <v>117323919</v>
      </c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3">
        <f>SUM(J27:J34)</f>
        <v>58835</v>
      </c>
      <c r="K26" s="53">
        <f>SUM(K27:K34)</f>
        <v>58835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58800</v>
      </c>
      <c r="K27" s="7">
        <v>58800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35</v>
      </c>
      <c r="K32" s="7">
        <v>35</v>
      </c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16344483</v>
      </c>
      <c r="K40" s="53">
        <f>K41+K49+K56+K64</f>
        <v>21525515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3">
        <f>SUM(J42:J48)</f>
        <v>63083</v>
      </c>
      <c r="K41" s="53">
        <f>SUM(K42:K48)</f>
        <v>55560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43066</v>
      </c>
      <c r="K42" s="7">
        <v>43066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20017</v>
      </c>
      <c r="K46" s="7">
        <v>12494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3">
        <f>SUM(J50:J55)</f>
        <v>13907560</v>
      </c>
      <c r="K49" s="53">
        <f>SUM(K50:K55)</f>
        <v>19313748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12405448</v>
      </c>
      <c r="K50" s="7">
        <v>17575026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1034815</v>
      </c>
      <c r="K51" s="7">
        <v>1163444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61409</v>
      </c>
      <c r="K53" s="7">
        <v>61409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363598</v>
      </c>
      <c r="K54" s="7">
        <v>415565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42290</v>
      </c>
      <c r="K55" s="7">
        <v>98304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3">
        <f>SUM(J57:J63)</f>
        <v>2369122</v>
      </c>
      <c r="K56" s="53">
        <f>SUM(K57:K63)</f>
        <v>2151489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2369122</v>
      </c>
      <c r="K58" s="7">
        <v>2151489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/>
      <c r="K62" s="7"/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4718</v>
      </c>
      <c r="K64" s="7">
        <v>4718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/>
      <c r="K65" s="7"/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155517514</v>
      </c>
      <c r="K66" s="53">
        <f>K7+K8+K40+K65</f>
        <v>159187385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54">
        <f>J70+J71+J72+J78+J79+J82+J85</f>
        <v>41355758</v>
      </c>
      <c r="K69" s="54">
        <f>K70+K71+K72+K78+K79+K82+K85</f>
        <v>41802652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94043110</v>
      </c>
      <c r="K70" s="7">
        <v>94043110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14854</v>
      </c>
      <c r="K77" s="7">
        <v>14854</v>
      </c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3">
        <f>J80-J81</f>
        <v>-44853636</v>
      </c>
      <c r="K79" s="53">
        <f>K80-K81</f>
        <v>-52702205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44853636</v>
      </c>
      <c r="K81" s="7">
        <v>52702205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3">
        <f>J83-J84</f>
        <v>-7848570</v>
      </c>
      <c r="K82" s="53">
        <f>K83-K84</f>
        <v>446893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>
        <v>446893</v>
      </c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7848570</v>
      </c>
      <c r="K84" s="7"/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85643929</v>
      </c>
      <c r="K90" s="53">
        <f>SUM(K91:K99)</f>
        <v>93704170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85643929</v>
      </c>
      <c r="K92" s="7">
        <v>93704170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21395572</v>
      </c>
      <c r="K100" s="53">
        <f>SUM(K101:K112)</f>
        <v>16241440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1661252</v>
      </c>
      <c r="K101" s="7">
        <v>1658086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16088</v>
      </c>
      <c r="K102" s="7">
        <v>549370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1390970</v>
      </c>
      <c r="K103" s="7">
        <v>1507150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98133</v>
      </c>
      <c r="K104" s="7">
        <v>98133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2894520</v>
      </c>
      <c r="K105" s="7">
        <v>2798071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909786</v>
      </c>
      <c r="K108" s="7">
        <v>783023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14250975</v>
      </c>
      <c r="K109" s="7">
        <v>8698759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173848</v>
      </c>
      <c r="K112" s="7">
        <v>148848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7122255</v>
      </c>
      <c r="K113" s="7">
        <v>7439123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155517514</v>
      </c>
      <c r="K114" s="53">
        <f>K69+K86+K90+K100+K113</f>
        <v>159187385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310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311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338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8" t="s">
        <v>279</v>
      </c>
      <c r="J4" s="248" t="s">
        <v>319</v>
      </c>
      <c r="K4" s="248"/>
      <c r="L4" s="248" t="s">
        <v>320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54">
        <f>SUM(J8:J9)</f>
        <v>7251704</v>
      </c>
      <c r="K7" s="54">
        <f>SUM(K8:K9)</f>
        <v>4632813</v>
      </c>
      <c r="L7" s="54">
        <f>SUM(L8:L9)</f>
        <v>7036507</v>
      </c>
      <c r="M7" s="54">
        <f>SUM(M8:M9)</f>
        <v>4420375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7251435</v>
      </c>
      <c r="K8" s="7">
        <v>4632544</v>
      </c>
      <c r="L8" s="7">
        <v>6935034</v>
      </c>
      <c r="M8" s="7">
        <v>4408702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269</v>
      </c>
      <c r="K9" s="7">
        <v>269</v>
      </c>
      <c r="L9" s="7">
        <v>101473</v>
      </c>
      <c r="M9" s="7">
        <v>11673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3743152</v>
      </c>
      <c r="K10" s="53">
        <f>K11+K12+K16+K20+K21+K22+K25+K26</f>
        <v>1375188</v>
      </c>
      <c r="L10" s="53">
        <f>L11+L12+L16+L20+L21+L22+L25+L26</f>
        <v>3662996</v>
      </c>
      <c r="M10" s="53">
        <f>M11+M12+M16+M20+M21+M22+M25+M26</f>
        <v>1421199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902324</v>
      </c>
      <c r="K12" s="53">
        <f>SUM(K13:K15)</f>
        <v>328248</v>
      </c>
      <c r="L12" s="53">
        <f>SUM(L13:L15)</f>
        <v>705831</v>
      </c>
      <c r="M12" s="53">
        <f>SUM(M13:M15)</f>
        <v>378518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43202</v>
      </c>
      <c r="K13" s="7">
        <v>23656</v>
      </c>
      <c r="L13" s="7">
        <v>257841</v>
      </c>
      <c r="M13" s="7">
        <v>187959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859122</v>
      </c>
      <c r="K15" s="7">
        <v>304592</v>
      </c>
      <c r="L15" s="7">
        <v>447990</v>
      </c>
      <c r="M15" s="7">
        <v>190559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701664</v>
      </c>
      <c r="K16" s="53">
        <f>SUM(K17:K19)</f>
        <v>311561</v>
      </c>
      <c r="L16" s="53">
        <f>SUM(L17:L19)</f>
        <v>287804</v>
      </c>
      <c r="M16" s="53">
        <f>SUM(M17:M19)</f>
        <v>150034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358151</v>
      </c>
      <c r="K17" s="7">
        <v>158122</v>
      </c>
      <c r="L17" s="7">
        <v>180915</v>
      </c>
      <c r="M17" s="7">
        <v>99037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226680</v>
      </c>
      <c r="K18" s="7">
        <v>94058</v>
      </c>
      <c r="L18" s="7">
        <v>67764</v>
      </c>
      <c r="M18" s="7">
        <v>31201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116833</v>
      </c>
      <c r="K19" s="7">
        <v>59381</v>
      </c>
      <c r="L19" s="7">
        <v>39125</v>
      </c>
      <c r="M19" s="7">
        <v>19796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1721652</v>
      </c>
      <c r="K20" s="7">
        <v>573884</v>
      </c>
      <c r="L20" s="7">
        <v>1611217</v>
      </c>
      <c r="M20" s="7">
        <v>537072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384512</v>
      </c>
      <c r="K21" s="7">
        <v>161495</v>
      </c>
      <c r="L21" s="7">
        <v>1024128</v>
      </c>
      <c r="M21" s="7">
        <v>342381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33000</v>
      </c>
      <c r="K26" s="7"/>
      <c r="L26" s="7">
        <v>34016</v>
      </c>
      <c r="M26" s="7">
        <v>13194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161137</v>
      </c>
      <c r="K27" s="53">
        <f>SUM(K28:K32)</f>
        <v>140169</v>
      </c>
      <c r="L27" s="53">
        <f>SUM(L28:L32)</f>
        <v>1203894</v>
      </c>
      <c r="M27" s="53">
        <f>SUM(M28:M32)</f>
        <v>824859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>
        <v>118426</v>
      </c>
      <c r="M28" s="7">
        <v>37882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161137</v>
      </c>
      <c r="K29" s="7">
        <v>140169</v>
      </c>
      <c r="L29" s="7">
        <v>1085468</v>
      </c>
      <c r="M29" s="7">
        <v>786977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4779388</v>
      </c>
      <c r="K33" s="53">
        <f>SUM(K34:K37)</f>
        <v>3667295</v>
      </c>
      <c r="L33" s="53">
        <f>SUM(L34:L37)</f>
        <v>4130512</v>
      </c>
      <c r="M33" s="53">
        <f>SUM(M34:M37)</f>
        <v>1448447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3787605</v>
      </c>
      <c r="K34" s="7">
        <v>2937885</v>
      </c>
      <c r="L34" s="7">
        <v>48526</v>
      </c>
      <c r="M34" s="7">
        <v>16080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991783</v>
      </c>
      <c r="K35" s="7">
        <v>729410</v>
      </c>
      <c r="L35" s="7">
        <v>4081986</v>
      </c>
      <c r="M35" s="7">
        <v>1432367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7412841</v>
      </c>
      <c r="K42" s="53">
        <f>K7+K27+K38+K40</f>
        <v>4772982</v>
      </c>
      <c r="L42" s="53">
        <f>L7+L27+L38+L40</f>
        <v>8240401</v>
      </c>
      <c r="M42" s="53">
        <f>M7+M27+M38+M40</f>
        <v>5245234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8522540</v>
      </c>
      <c r="K43" s="53">
        <f>K10+K33+K39+K41</f>
        <v>5042483</v>
      </c>
      <c r="L43" s="53">
        <f>L10+L33+L39+L41</f>
        <v>7793508</v>
      </c>
      <c r="M43" s="53">
        <f>M10+M33+M39+M41</f>
        <v>2869646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-1109699</v>
      </c>
      <c r="K44" s="53">
        <f>K42-K43</f>
        <v>-269501</v>
      </c>
      <c r="L44" s="53">
        <f>L42-L43</f>
        <v>446893</v>
      </c>
      <c r="M44" s="53">
        <f>M42-M43</f>
        <v>2375588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446893</v>
      </c>
      <c r="M45" s="53">
        <f>IF(M42&gt;M43,M42-M43,0)</f>
        <v>2375588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3">
        <f>IF(J43&gt;J42,J43-J42,0)</f>
        <v>1109699</v>
      </c>
      <c r="K46" s="53">
        <f>IF(K43&gt;K42,K43-K42,0)</f>
        <v>269501</v>
      </c>
      <c r="L46" s="53">
        <f>IF(L43&gt;L42,L43-L42,0)</f>
        <v>0</v>
      </c>
      <c r="M46" s="53">
        <f>IF(M43&gt;M42,M43-M42,0)</f>
        <v>0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-1109699</v>
      </c>
      <c r="K48" s="53">
        <f>K44-K47</f>
        <v>-269501</v>
      </c>
      <c r="L48" s="53">
        <f>L44-L47</f>
        <v>446893</v>
      </c>
      <c r="M48" s="53">
        <f>M44-M47</f>
        <v>2375588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446893</v>
      </c>
      <c r="M49" s="53">
        <f>IF(M48&gt;0,M48,0)</f>
        <v>2375588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1109699</v>
      </c>
      <c r="K50" s="61">
        <f>IF(K48&lt;0,-K48,0)</f>
        <v>269501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2" t="s">
        <v>312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/>
      <c r="K56" s="6"/>
      <c r="L56" s="6"/>
      <c r="M56" s="6"/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6" t="s">
        <v>313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8">
        <v>2</v>
      </c>
      <c r="J5" s="69" t="s">
        <v>283</v>
      </c>
      <c r="K5" s="69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-1109669</v>
      </c>
      <c r="K7" s="7">
        <v>446893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1721652</v>
      </c>
      <c r="K8" s="7">
        <v>1611217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>
        <v>7523</v>
      </c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>
        <v>350832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4">
        <f>SUM(J7:J12)</f>
        <v>611983</v>
      </c>
      <c r="K13" s="53">
        <f>SUM(K7:K12)</f>
        <v>2416465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9048506</v>
      </c>
      <c r="K14" s="7">
        <v>5803594</v>
      </c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8559966</v>
      </c>
      <c r="K15" s="7">
        <v>5406188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811</v>
      </c>
      <c r="K16" s="7"/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4">
        <f>SUM(J14:J17)</f>
        <v>17609283</v>
      </c>
      <c r="K18" s="53">
        <f>SUM(K14:K17)</f>
        <v>11209782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4">
        <f>IF(J18&gt;J13,J18-J13,0)</f>
        <v>16997300</v>
      </c>
      <c r="K20" s="53">
        <f>IF(K18&gt;K13,K18-K13,0)</f>
        <v>8793317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>
        <v>1249822</v>
      </c>
      <c r="K26" s="7">
        <v>408759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4">
        <f>SUM(J22:J26)</f>
        <v>1249822</v>
      </c>
      <c r="K27" s="53">
        <f>SUM(K22:K26)</f>
        <v>408759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>
        <v>17840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>
        <v>191125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4">
        <f>SUM(J28:J30)</f>
        <v>0</v>
      </c>
      <c r="K31" s="53">
        <f>SUM(K28:K30)</f>
        <v>208965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IF(J27&gt;J31,J27-J31,0)</f>
        <v>1249822</v>
      </c>
      <c r="K32" s="53">
        <f>IF(K27&gt;K31,K27-K31,0)</f>
        <v>199794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15747478</v>
      </c>
      <c r="K36" s="7">
        <v>9485898</v>
      </c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4">
        <f>SUM(J35:J37)</f>
        <v>15747478</v>
      </c>
      <c r="K38" s="53">
        <f>SUM(K35:K37)</f>
        <v>9485898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/>
      <c r="K39" s="7">
        <v>892375</v>
      </c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4">
        <f>SUM(J39:J43)</f>
        <v>0</v>
      </c>
      <c r="K44" s="53">
        <f>SUM(K39:K43)</f>
        <v>892375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IF(J38&gt;J44,J38-J44,0)</f>
        <v>15747478</v>
      </c>
      <c r="K45" s="53">
        <f>IF(K38&gt;K44,K38-K44,0)</f>
        <v>8593523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4718</v>
      </c>
      <c r="K49" s="7">
        <v>4718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f>J47</f>
        <v>0</v>
      </c>
      <c r="K50" s="7">
        <f>K47</f>
        <v>0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f>J48</f>
        <v>0</v>
      </c>
      <c r="K51" s="7">
        <f>K48</f>
        <v>0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5">
        <f>J49+J50-J51</f>
        <v>4718</v>
      </c>
      <c r="K52" s="61">
        <f>K49+K50-K51</f>
        <v>4718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321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65" t="s">
        <v>282</v>
      </c>
      <c r="D2" s="265"/>
      <c r="E2" s="77">
        <v>40909</v>
      </c>
      <c r="F2" s="43" t="s">
        <v>250</v>
      </c>
      <c r="G2" s="266">
        <v>41182</v>
      </c>
      <c r="H2" s="267"/>
      <c r="I2" s="74"/>
      <c r="J2" s="74"/>
      <c r="K2" s="74"/>
      <c r="L2" s="78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81" t="s">
        <v>305</v>
      </c>
      <c r="J3" s="82" t="s">
        <v>150</v>
      </c>
      <c r="K3" s="82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4">
        <v>2</v>
      </c>
      <c r="J4" s="83" t="s">
        <v>283</v>
      </c>
      <c r="K4" s="83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44">
        <v>1</v>
      </c>
      <c r="J5" s="45">
        <v>94043110</v>
      </c>
      <c r="K5" s="45">
        <v>94043110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44">
        <v>2</v>
      </c>
      <c r="J6" s="46">
        <v>14854</v>
      </c>
      <c r="K6" s="46">
        <v>14854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44">
        <v>3</v>
      </c>
      <c r="J7" s="46"/>
      <c r="K7" s="46"/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44">
        <v>4</v>
      </c>
      <c r="J8" s="46">
        <v>-44853635</v>
      </c>
      <c r="K8" s="46">
        <v>-52702205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44">
        <v>5</v>
      </c>
      <c r="J9" s="46">
        <v>-1109699</v>
      </c>
      <c r="K9" s="46">
        <v>446893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44">
        <v>6</v>
      </c>
      <c r="J10" s="46"/>
      <c r="K10" s="46"/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44">
        <v>7</v>
      </c>
      <c r="J11" s="46"/>
      <c r="K11" s="4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44">
        <v>8</v>
      </c>
      <c r="J12" s="46"/>
      <c r="K12" s="4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44">
        <v>9</v>
      </c>
      <c r="J13" s="46"/>
      <c r="K13" s="46"/>
    </row>
    <row r="14" spans="1:11" ht="12.75">
      <c r="A14" s="272" t="s">
        <v>294</v>
      </c>
      <c r="B14" s="273"/>
      <c r="C14" s="273"/>
      <c r="D14" s="273"/>
      <c r="E14" s="273"/>
      <c r="F14" s="273"/>
      <c r="G14" s="273"/>
      <c r="H14" s="273"/>
      <c r="I14" s="44">
        <v>10</v>
      </c>
      <c r="J14" s="79">
        <f>SUM(J5:J13)</f>
        <v>48094630</v>
      </c>
      <c r="K14" s="79">
        <f>SUM(K5:K13)</f>
        <v>41802652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44">
        <v>11</v>
      </c>
      <c r="J15" s="46"/>
      <c r="K15" s="46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44">
        <v>12</v>
      </c>
      <c r="J16" s="46"/>
      <c r="K16" s="4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44">
        <v>13</v>
      </c>
      <c r="J17" s="46"/>
      <c r="K17" s="4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44">
        <v>14</v>
      </c>
      <c r="J18" s="46"/>
      <c r="K18" s="4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/>
      <c r="K19" s="4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44">
        <v>16</v>
      </c>
      <c r="J20" s="46"/>
      <c r="K20" s="46"/>
    </row>
    <row r="21" spans="1:11" ht="12.75">
      <c r="A21" s="272" t="s">
        <v>301</v>
      </c>
      <c r="B21" s="273"/>
      <c r="C21" s="273"/>
      <c r="D21" s="273"/>
      <c r="E21" s="273"/>
      <c r="F21" s="273"/>
      <c r="G21" s="273"/>
      <c r="H21" s="273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80"/>
      <c r="K24" s="80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2012-10-25T10:14:02Z</cp:lastPrinted>
  <dcterms:created xsi:type="dcterms:W3CDTF">2008-10-17T11:51:54Z</dcterms:created>
  <dcterms:modified xsi:type="dcterms:W3CDTF">2012-10-25T10:20:58Z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