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Titles" localSheetId="2">'RDG'!$4:$6</definedName>
    <definedName name="_xlnm.Print_Area" localSheetId="6">'Bilješke'!$A$1:$J$53</definedName>
    <definedName name="_xlnm.Print_Area" localSheetId="3">'NT_I'!$A$1:$K$53</definedName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<sst xmlns="http://schemas.openxmlformats.org/spreadsheetml/2006/main" count="398" uniqueCount="347">
  <si>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</si>
  <si>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</si>
  <si>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</si>
  <si>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</si>
  <si>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</si>
  <si>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</si>
  <si>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</si>
  <si>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</si>
  <si>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</si>
  <si>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</si>
  <si>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</si>
  <si>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</si>
  <si>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</si>
  <si>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</si>
  <si>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</si>
  <si>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</si>
  <si>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</si>
  <si>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</si>
  <si>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</si>
  <si>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</si>
  <si>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</si>
  <si>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</si>
  <si>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</si>
  <si>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</si>
  <si>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</si>
  <si>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</si>
  <si>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</si>
  <si>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</si>
  <si>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</si>
  <si>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</si>
  <si>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</si>
  <si>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</si>
  <si>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</si>
  <si>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</si>
  <si>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</si>
  <si>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</si>
  <si>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</si>
  <si>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</si>
  <si>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</si>
  <si>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</si>
  <si>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</si>
  <si>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</si>
  <si>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</si>
  <si>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</si>
  <si>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</si>
  <si>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</si>
  <si>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</si>
  <si>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</si>
  <si>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</si>
  <si>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</si>
  <si>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</si>
  <si>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</si>
  <si>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</si>
  <si>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</si>
  <si>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</si>
  <si>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</si>
  <si>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</si>
  <si>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</si>
  <si>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</si>
  <si>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</si>
  <si>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</si>
  <si>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</si>
  <si>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</si>
  <si>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</si>
  <si>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</si>
  <si>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</si>
  <si>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</si>
  <si>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</si>
  <si>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</si>
  <si>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</si>
  <si>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</si>
  <si>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</si>
  <si>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</si>
  <si>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</si>
  <si>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</si>
  <si>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</si>
  <si>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</si>
  <si>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</si>
  <si>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</si>
  <si>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</si>
  <si>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</si>
  <si>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</si>
  <si>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</si>
  <si>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</si>
  <si>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</si>
  <si>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</si>
  <si>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</si>
  <si>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</si>
  <si>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</si>
  <si>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</si>
  <si>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</si>
  <si>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</si>
  <si>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</si>
  <si>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</si>
  <si>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</si>
  <si>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</si>
  <si>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</si>
  <si>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</si>
  <si>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</si>
  <si>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</si>
  <si>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</si>
  <si>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</si>
  <si>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</si>
  <si>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</si>
  <si>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</si>
  <si>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</si>
  <si>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</si>
  <si>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</si>
  <si>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</si>
  <si>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</si>
  <si>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</si>
  <si>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</si>
  <si>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</si>
  <si>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</si>
  <si>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</si>
  <si>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</si>
  <si>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</si>
  <si>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</si>
  <si>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</si>
  <si>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</si>
  <si>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</si>
  <si>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</si>
  <si>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</si>
  <si>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</si>
  <si>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</si>
  <si>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</si>
  <si>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</si>
  <si>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</si>
  <si>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</si>
  <si>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</si>
  <si>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</si>
  <si>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</si>
  <si>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</si>
  <si>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</si>
  <si>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</si>
  <si>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</si>
  <si>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</si>
  <si>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</si>
  <si>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</si>
  <si>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</si>
  <si>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</si>
  <si>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</si>
  <si>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</si>
  <si>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</si>
  <si>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</si>
  <si>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</si>
  <si>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</si>
  <si>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</si>
  <si>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</si>
  <si>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</si>
  <si>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</si>
  <si>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</si>
  <si>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</si>
  <si>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</si>
  <si>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</si>
  <si>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</si>
  <si>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</si>
  <si>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</si>
  <si>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</si>
  <si>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</si>
  <si>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</si>
  <si>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</si>
  <si>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</si>
  <si>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</si>
  <si>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</si>
  <si>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</si>
  <si>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</si>
  <si>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</si>
  <si>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</si>
  <si>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</si>
  <si>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</si>
  <si>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</si>
  <si>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</si>
  <si>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</si>
  <si>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</si>
  <si>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</si>
  <si>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</si>
  <si>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</si>
  <si>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</si>
  <si>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</si>
  <si>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</si>
  <si>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</si>
  <si>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</si>
  <si>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</si>
  <si>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</si>
  <si>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</si>
  <si>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</si>
  <si>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</si>
  <si>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</si>
  <si>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</si>
  <si>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</si>
  <si>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</si>
  <si>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</si>
  <si>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</si>
  <si>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</si>
  <si>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</si>
  <si>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</si>
  <si>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</si>
  <si>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</si>
  <si>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</si>
  <si>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</si>
  <si>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</si>
  <si>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</si>
  <si>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</si>
  <si>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</si>
  <si>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</si>
  <si>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</si>
  <si>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</si>
  <si>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</si>
  <si>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</si>
  <si>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</si>
  <si>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</si>
  <si>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</si>
  <si>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</si>
  <si>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</si>
  <si>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</si>
  <si>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</si>
  <si>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</si>
  <si>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</si>
  <si>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</si>
  <si>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</si>
  <si>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</si>
  <si>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</si>
  <si>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</si>
  <si>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</si>
  <si>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</si>
  <si>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</si>
  <si>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</si>
  <si>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</si>
  <si>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</si>
  <si>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</si>
  <si>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</si>
  <si>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</si>
  <si>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</si>
  <si>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</si>
  <si>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</si>
  <si>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</si>
  <si>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</si>
  <si>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</si>
  <si>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</si>
  <si>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</si>
  <si>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</si>
  <si>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</si>
  <si>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</si>
  <si>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</si>
  <si>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</si>
  <si>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</si>
  <si>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</si>
  <si>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</si>
  <si>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</si>
  <si>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</si>
  <si>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</si>
  <si>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</si>
  <si>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</si>
  <si>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</si>
  <si>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</si>
  <si>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</si>
  <si>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</si>
  <si>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</si>
  <si>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</si>
  <si>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</si>
  <si>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</si>
  <si>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</si>
  <si>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</si>
  <si>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</si>
  <si>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</si>
  <si>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</si>
  <si>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</si>
  <si>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</si>
  <si>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</si>
  <si>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</si>
  <si>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</si>
  <si>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</si>
  <si>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</si>
  <si>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</si>
  <si>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</si>
  <si>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</si>
  <si>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</si>
  <si>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</si>
  <si>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</si>
  <si>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</si>
  <si>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</si>
  <si>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</si>
  <si>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</si>
  <si>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</si>
  <si>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</si>
  <si>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</si>
  <si>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</si>
  <si>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</si>
  <si>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</si>
  <si>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</si>
  <si>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</si>
  <si>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</si>
  <si>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</si>
  <si>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</si>
  <si>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</si>
  <si>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</si>
  <si>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</si>
  <si>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</si>
  <si>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</si>
  <si>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</si>
  <si>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</si>
  <si>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</si>
  <si>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</si>
  <si>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</si>
  <si>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</si>
  <si>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</si>
  <si>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</si>
  <si>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</si>
  <si>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</si>
  <si>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</si>
  <si>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</si>
  <si>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</si>
  <si>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</si>
  <si>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</si>
  <si>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</si>
  <si>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</si>
  <si>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</si>
  <si>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</si>
  <si>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</si>
  <si>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</si>
  <si>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</si>
  <si>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</si>
  <si>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</si>
  <si>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03275248</t>
  </si>
  <si>
    <t>080053583</t>
  </si>
  <si>
    <t>JADRAN TVORNICA ČARAPA DD</t>
  </si>
  <si>
    <t>ZAGREB</t>
  </si>
  <si>
    <t>VINKA ŽGANECA 2</t>
  </si>
  <si>
    <t>drazana.soco-odak@jadran-carapa.hr</t>
  </si>
  <si>
    <t>www.jadran-carapa.hr</t>
  </si>
  <si>
    <t>GRAD ZAGREB</t>
  </si>
  <si>
    <t>DA</t>
  </si>
  <si>
    <t>1431</t>
  </si>
  <si>
    <t>SARAJEVO, BOSNA I HERCEGOVINA</t>
  </si>
  <si>
    <t>420092629</t>
  </si>
  <si>
    <t>Dražana Sočo Odak</t>
  </si>
  <si>
    <t>01/2961-430</t>
  </si>
  <si>
    <t>01-2961-401</t>
  </si>
  <si>
    <t>Jadran tvornica čarapa dd</t>
  </si>
  <si>
    <t>Obveznik: JADRAN TVORNICA ČARAPA DD</t>
  </si>
  <si>
    <t>46106063049</t>
  </si>
  <si>
    <t>TVORNICA ČARAPA JADRAN DOO</t>
  </si>
  <si>
    <t>BARIŠIĆ VINKO,dipl. ing</t>
  </si>
  <si>
    <t>31.12.2017.</t>
  </si>
  <si>
    <t>u razdoblju 01.01.2017. do 31.12.2017.</t>
  </si>
  <si>
    <t>stanje na dan 31.12.2017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</si>
</sst>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0"/>
    <numFmt numFmtId="195" formatCode="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3" fontId="1" fillId="0" borderId="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0" fontId="4" fillId="32" borderId="28" xfId="35" applyFont="1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2" borderId="28" xfId="52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49" fontId="2" fillId="32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49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2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2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azana.soco-odak@jadran-carapa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0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3" t="s">
        <v>256</v>
      </c>
      <c r="B1" s="143"/>
      <c r="C1" s="14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4" t="s">
        <v>257</v>
      </c>
      <c r="B2" s="174"/>
      <c r="C2" s="174"/>
      <c r="D2" s="175"/>
      <c r="E2" s="24">
        <v>42736</v>
      </c>
      <c r="F2" s="25"/>
      <c r="G2" s="26" t="s">
        <v>258</v>
      </c>
      <c r="H2" s="24" t="s">
        <v>344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6" t="s">
        <v>259</v>
      </c>
      <c r="B4" s="176"/>
      <c r="C4" s="176"/>
      <c r="D4" s="176"/>
      <c r="E4" s="176"/>
      <c r="F4" s="176"/>
      <c r="G4" s="176"/>
      <c r="H4" s="176"/>
      <c r="I4" s="17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9" t="s">
        <v>260</v>
      </c>
      <c r="B6" s="130"/>
      <c r="C6" s="144" t="s">
        <v>324</v>
      </c>
      <c r="D6" s="145"/>
      <c r="E6" s="177"/>
      <c r="F6" s="177"/>
      <c r="G6" s="177"/>
      <c r="H6" s="177"/>
      <c r="I6" s="39"/>
      <c r="J6" s="22"/>
      <c r="K6" s="22"/>
      <c r="L6" s="22"/>
    </row>
    <row r="7" spans="1:12" ht="12.75">
      <c r="A7" s="40"/>
      <c r="B7" s="40"/>
      <c r="C7" s="31"/>
      <c r="D7" s="31"/>
      <c r="E7" s="177"/>
      <c r="F7" s="177"/>
      <c r="G7" s="177"/>
      <c r="H7" s="177"/>
      <c r="I7" s="39"/>
      <c r="J7" s="22"/>
      <c r="K7" s="22"/>
      <c r="L7" s="22"/>
    </row>
    <row r="8" spans="1:12" ht="12.75">
      <c r="A8" s="178" t="s">
        <v>261</v>
      </c>
      <c r="B8" s="179"/>
      <c r="C8" s="144" t="s">
        <v>325</v>
      </c>
      <c r="D8" s="145"/>
      <c r="E8" s="177"/>
      <c r="F8" s="177"/>
      <c r="G8" s="177"/>
      <c r="H8" s="17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1" t="s">
        <v>262</v>
      </c>
      <c r="B10" s="172"/>
      <c r="C10" s="144" t="s">
        <v>341</v>
      </c>
      <c r="D10" s="14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3"/>
      <c r="B11" s="17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9" t="s">
        <v>263</v>
      </c>
      <c r="B12" s="130"/>
      <c r="C12" s="146" t="s">
        <v>326</v>
      </c>
      <c r="D12" s="168"/>
      <c r="E12" s="168"/>
      <c r="F12" s="168"/>
      <c r="G12" s="168"/>
      <c r="H12" s="168"/>
      <c r="I12" s="13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9" t="s">
        <v>264</v>
      </c>
      <c r="B14" s="130"/>
      <c r="C14" s="169">
        <v>10040</v>
      </c>
      <c r="D14" s="170"/>
      <c r="E14" s="31"/>
      <c r="F14" s="146" t="s">
        <v>327</v>
      </c>
      <c r="G14" s="168"/>
      <c r="H14" s="168"/>
      <c r="I14" s="13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9" t="s">
        <v>265</v>
      </c>
      <c r="B16" s="130"/>
      <c r="C16" s="146" t="s">
        <v>328</v>
      </c>
      <c r="D16" s="168"/>
      <c r="E16" s="168"/>
      <c r="F16" s="168"/>
      <c r="G16" s="168"/>
      <c r="H16" s="168"/>
      <c r="I16" s="13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9" t="s">
        <v>266</v>
      </c>
      <c r="B18" s="130"/>
      <c r="C18" s="126" t="s">
        <v>329</v>
      </c>
      <c r="D18" s="127"/>
      <c r="E18" s="127"/>
      <c r="F18" s="127"/>
      <c r="G18" s="127"/>
      <c r="H18" s="127"/>
      <c r="I18" s="12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9" t="s">
        <v>267</v>
      </c>
      <c r="B20" s="130"/>
      <c r="C20" s="126" t="s">
        <v>330</v>
      </c>
      <c r="D20" s="127"/>
      <c r="E20" s="127"/>
      <c r="F20" s="127"/>
      <c r="G20" s="127"/>
      <c r="H20" s="127"/>
      <c r="I20" s="12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9" t="s">
        <v>268</v>
      </c>
      <c r="B22" s="130"/>
      <c r="C22" s="44">
        <v>133</v>
      </c>
      <c r="D22" s="146" t="s">
        <v>327</v>
      </c>
      <c r="E22" s="164"/>
      <c r="F22" s="165"/>
      <c r="G22" s="166"/>
      <c r="H22" s="167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9" t="s">
        <v>269</v>
      </c>
      <c r="B24" s="130"/>
      <c r="C24" s="44">
        <v>21</v>
      </c>
      <c r="D24" s="146" t="s">
        <v>331</v>
      </c>
      <c r="E24" s="164"/>
      <c r="F24" s="164"/>
      <c r="G24" s="165"/>
      <c r="H24" s="38" t="s">
        <v>270</v>
      </c>
      <c r="I24" s="48">
        <v>147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9" t="s">
        <v>272</v>
      </c>
      <c r="B26" s="130"/>
      <c r="C26" s="49" t="s">
        <v>332</v>
      </c>
      <c r="D26" s="50"/>
      <c r="E26" s="22"/>
      <c r="F26" s="51"/>
      <c r="G26" s="129" t="s">
        <v>273</v>
      </c>
      <c r="H26" s="130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8" t="s">
        <v>274</v>
      </c>
      <c r="B28" s="159"/>
      <c r="C28" s="160"/>
      <c r="D28" s="160"/>
      <c r="E28" s="161" t="s">
        <v>275</v>
      </c>
      <c r="F28" s="162"/>
      <c r="G28" s="162"/>
      <c r="H28" s="163" t="s">
        <v>276</v>
      </c>
      <c r="I28" s="16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53"/>
      <c r="B30" s="147"/>
      <c r="C30" s="147"/>
      <c r="D30" s="148"/>
      <c r="E30" s="153"/>
      <c r="F30" s="147"/>
      <c r="G30" s="147"/>
      <c r="H30" s="144"/>
      <c r="I30" s="145"/>
      <c r="J30" s="22"/>
      <c r="K30" s="22"/>
      <c r="L30" s="22"/>
    </row>
    <row r="31" spans="1:12" ht="12.75">
      <c r="A31" s="45"/>
      <c r="B31" s="45"/>
      <c r="C31" s="43"/>
      <c r="D31" s="154"/>
      <c r="E31" s="154"/>
      <c r="F31" s="154"/>
      <c r="G31" s="155"/>
      <c r="H31" s="31"/>
      <c r="I31" s="57"/>
      <c r="J31" s="22"/>
      <c r="K31" s="22"/>
      <c r="L31" s="22"/>
    </row>
    <row r="32" spans="1:12" ht="12.75">
      <c r="A32" s="153" t="s">
        <v>342</v>
      </c>
      <c r="B32" s="147"/>
      <c r="C32" s="147"/>
      <c r="D32" s="148"/>
      <c r="E32" s="153" t="s">
        <v>334</v>
      </c>
      <c r="F32" s="147"/>
      <c r="G32" s="147"/>
      <c r="H32" s="144" t="s">
        <v>335</v>
      </c>
      <c r="I32" s="145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53"/>
      <c r="B34" s="147"/>
      <c r="C34" s="147"/>
      <c r="D34" s="148"/>
      <c r="E34" s="153"/>
      <c r="F34" s="147"/>
      <c r="G34" s="147"/>
      <c r="H34" s="144"/>
      <c r="I34" s="145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53"/>
      <c r="B36" s="156"/>
      <c r="C36" s="156"/>
      <c r="D36" s="157"/>
      <c r="E36" s="153"/>
      <c r="F36" s="156"/>
      <c r="G36" s="156"/>
      <c r="H36" s="144"/>
      <c r="I36" s="145"/>
      <c r="J36" s="22"/>
      <c r="K36" s="22"/>
      <c r="L36" s="22"/>
    </row>
    <row r="37" spans="1:12" ht="12.75">
      <c r="A37" s="59"/>
      <c r="B37" s="59"/>
      <c r="C37" s="149"/>
      <c r="D37" s="150"/>
      <c r="E37" s="31"/>
      <c r="F37" s="149"/>
      <c r="G37" s="150"/>
      <c r="H37" s="31"/>
      <c r="I37" s="31"/>
      <c r="J37" s="22"/>
      <c r="K37" s="22"/>
      <c r="L37" s="22"/>
    </row>
    <row r="38" spans="1:12" ht="12.75">
      <c r="A38" s="153"/>
      <c r="B38" s="147"/>
      <c r="C38" s="147"/>
      <c r="D38" s="148"/>
      <c r="E38" s="153"/>
      <c r="F38" s="147"/>
      <c r="G38" s="147"/>
      <c r="H38" s="144"/>
      <c r="I38" s="145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53"/>
      <c r="B40" s="147"/>
      <c r="C40" s="147"/>
      <c r="D40" s="148"/>
      <c r="E40" s="153"/>
      <c r="F40" s="147"/>
      <c r="G40" s="147"/>
      <c r="H40" s="144"/>
      <c r="I40" s="145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4" t="s">
        <v>277</v>
      </c>
      <c r="B44" s="125"/>
      <c r="C44" s="144"/>
      <c r="D44" s="145"/>
      <c r="E44" s="32"/>
      <c r="F44" s="146"/>
      <c r="G44" s="147"/>
      <c r="H44" s="147"/>
      <c r="I44" s="148"/>
      <c r="J44" s="22"/>
      <c r="K44" s="22"/>
      <c r="L44" s="22"/>
    </row>
    <row r="45" spans="1:12" ht="12.75">
      <c r="A45" s="59"/>
      <c r="B45" s="59"/>
      <c r="C45" s="149"/>
      <c r="D45" s="150"/>
      <c r="E45" s="31"/>
      <c r="F45" s="149"/>
      <c r="G45" s="151"/>
      <c r="H45" s="67"/>
      <c r="I45" s="67"/>
      <c r="J45" s="22"/>
      <c r="K45" s="22"/>
      <c r="L45" s="22"/>
    </row>
    <row r="46" spans="1:12" ht="12.75">
      <c r="A46" s="124" t="s">
        <v>278</v>
      </c>
      <c r="B46" s="125"/>
      <c r="C46" s="146" t="s">
        <v>336</v>
      </c>
      <c r="D46" s="152"/>
      <c r="E46" s="152"/>
      <c r="F46" s="152"/>
      <c r="G46" s="152"/>
      <c r="H46" s="152"/>
      <c r="I46" s="152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4" t="s">
        <v>280</v>
      </c>
      <c r="B48" s="125"/>
      <c r="C48" s="141" t="s">
        <v>337</v>
      </c>
      <c r="D48" s="132"/>
      <c r="E48" s="142"/>
      <c r="F48" s="32"/>
      <c r="G48" s="38" t="s">
        <v>281</v>
      </c>
      <c r="H48" s="141" t="s">
        <v>338</v>
      </c>
      <c r="I48" s="14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4" t="s">
        <v>266</v>
      </c>
      <c r="B50" s="125"/>
      <c r="C50" s="126" t="s">
        <v>329</v>
      </c>
      <c r="D50" s="127"/>
      <c r="E50" s="127"/>
      <c r="F50" s="127"/>
      <c r="G50" s="127"/>
      <c r="H50" s="127"/>
      <c r="I50" s="128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9" t="s">
        <v>282</v>
      </c>
      <c r="B52" s="130"/>
      <c r="C52" s="131" t="s">
        <v>343</v>
      </c>
      <c r="D52" s="132"/>
      <c r="E52" s="132"/>
      <c r="F52" s="132"/>
      <c r="G52" s="132"/>
      <c r="H52" s="132"/>
      <c r="I52" s="133"/>
      <c r="J52" s="22"/>
      <c r="K52" s="22"/>
      <c r="L52" s="22"/>
    </row>
    <row r="53" spans="1:12" ht="12.75">
      <c r="A53" s="69"/>
      <c r="B53" s="69"/>
      <c r="C53" s="136" t="s">
        <v>283</v>
      </c>
      <c r="D53" s="136"/>
      <c r="E53" s="136"/>
      <c r="F53" s="136"/>
      <c r="G53" s="136"/>
      <c r="H53" s="136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4" t="s">
        <v>284</v>
      </c>
      <c r="C55" s="135"/>
      <c r="D55" s="135"/>
      <c r="E55" s="135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40" t="s">
        <v>317</v>
      </c>
      <c r="I56" s="140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40"/>
      <c r="I57" s="140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40"/>
      <c r="I58" s="140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40"/>
      <c r="I59" s="140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40"/>
      <c r="I60" s="140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7" t="s">
        <v>287</v>
      </c>
      <c r="H63" s="138"/>
      <c r="I63" s="139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2"/>
      <c r="H64" s="123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razana.soco-odak@jadran-carapa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F130" sqref="F130"/>
    </sheetView>
  </sheetViews>
  <sheetFormatPr defaultColWidth="9.140625" defaultRowHeight="12.75"/>
  <cols>
    <col min="7" max="7" width="9.00390625" style="0" customWidth="1"/>
    <col min="8" max="8" width="9.140625" style="0" hidden="1" customWidth="1"/>
    <col min="10" max="10" width="9.57421875" style="0" customWidth="1"/>
    <col min="11" max="11" width="9.7109375" style="0" customWidth="1"/>
  </cols>
  <sheetData>
    <row r="1" spans="1:11" ht="12.75">
      <c r="A1" s="180" t="s">
        <v>159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2.75">
      <c r="A2" s="184" t="s">
        <v>346</v>
      </c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 ht="12.7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2.75">
      <c r="A4" s="190" t="s">
        <v>339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61</v>
      </c>
      <c r="B5" s="194"/>
      <c r="C5" s="194"/>
      <c r="D5" s="194"/>
      <c r="E5" s="194"/>
      <c r="F5" s="194"/>
      <c r="G5" s="194"/>
      <c r="H5" s="195"/>
      <c r="I5" s="77" t="s">
        <v>288</v>
      </c>
      <c r="J5" s="78" t="s">
        <v>115</v>
      </c>
      <c r="K5" s="79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200" t="s">
        <v>62</v>
      </c>
      <c r="B8" s="201"/>
      <c r="C8" s="201"/>
      <c r="D8" s="201"/>
      <c r="E8" s="201"/>
      <c r="F8" s="201"/>
      <c r="G8" s="201"/>
      <c r="H8" s="202"/>
      <c r="I8" s="6">
        <v>1</v>
      </c>
      <c r="J8" s="11"/>
      <c r="K8" s="11"/>
    </row>
    <row r="9" spans="1:11" ht="12.75">
      <c r="A9" s="203" t="s">
        <v>13</v>
      </c>
      <c r="B9" s="204"/>
      <c r="C9" s="204"/>
      <c r="D9" s="204"/>
      <c r="E9" s="204"/>
      <c r="F9" s="204"/>
      <c r="G9" s="204"/>
      <c r="H9" s="205"/>
      <c r="I9" s="4">
        <v>2</v>
      </c>
      <c r="J9" s="12">
        <f>J10+J17+J27+J36+J40</f>
        <v>41505935</v>
      </c>
      <c r="K9" s="12">
        <f>K10+K17+K27+K36+K40</f>
        <v>39254826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153402</v>
      </c>
      <c r="K10" s="12">
        <f>SUM(K11:K16)</f>
        <v>228070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152659</v>
      </c>
      <c r="K12" s="13">
        <v>227330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743</v>
      </c>
      <c r="K16" s="13">
        <v>740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39297538</v>
      </c>
      <c r="K17" s="12">
        <f>SUM(K18:K26)</f>
        <v>36971761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7126327</v>
      </c>
      <c r="K18" s="13">
        <v>7126327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24878910</v>
      </c>
      <c r="K19" s="13">
        <v>22973288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5256198</v>
      </c>
      <c r="K20" s="13">
        <v>4845495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195058</v>
      </c>
      <c r="K21" s="13">
        <v>185460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1841045</v>
      </c>
      <c r="K24" s="13">
        <v>1841191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190941</v>
      </c>
      <c r="K27" s="12">
        <f>SUM(K28:K35)</f>
        <v>190941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190941</v>
      </c>
      <c r="K28" s="13">
        <v>190941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4255</v>
      </c>
      <c r="K36" s="12">
        <f>SUM(K37:K39)</f>
        <v>4255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4255</v>
      </c>
      <c r="K39" s="13">
        <v>4255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1859799</v>
      </c>
      <c r="K40" s="13">
        <v>1859799</v>
      </c>
    </row>
    <row r="41" spans="1:11" ht="12.75">
      <c r="A41" s="203" t="s">
        <v>248</v>
      </c>
      <c r="B41" s="204"/>
      <c r="C41" s="204"/>
      <c r="D41" s="204"/>
      <c r="E41" s="204"/>
      <c r="F41" s="204"/>
      <c r="G41" s="204"/>
      <c r="H41" s="205"/>
      <c r="I41" s="4">
        <v>34</v>
      </c>
      <c r="J41" s="12">
        <f>J42+J50+J57+J65</f>
        <v>44699808</v>
      </c>
      <c r="K41" s="12">
        <f>K42+K50+K57+K65</f>
        <v>46322146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30017674</v>
      </c>
      <c r="K42" s="12">
        <f>SUM(K43:K49)</f>
        <v>29637162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8652409</v>
      </c>
      <c r="K43" s="13">
        <v>7927385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5929151</v>
      </c>
      <c r="K44" s="13">
        <v>7318867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14902811</v>
      </c>
      <c r="K45" s="13">
        <v>13819565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286895</v>
      </c>
      <c r="K46" s="13">
        <v>324937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246408</v>
      </c>
      <c r="K48" s="13">
        <v>246408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11926234</v>
      </c>
      <c r="K50" s="12">
        <f>SUM(K51:K56)</f>
        <v>13035396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953645</v>
      </c>
      <c r="K51" s="13">
        <v>948076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10853956</v>
      </c>
      <c r="K52" s="13">
        <v>11441604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58922</v>
      </c>
      <c r="K54" s="13">
        <v>37137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32919</v>
      </c>
      <c r="K55" s="13">
        <v>277144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26792</v>
      </c>
      <c r="K56" s="13">
        <v>331435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/>
      <c r="K63" s="13"/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2755900</v>
      </c>
      <c r="K65" s="13">
        <v>3649588</v>
      </c>
    </row>
    <row r="66" spans="1:11" ht="12.75">
      <c r="A66" s="203" t="s">
        <v>58</v>
      </c>
      <c r="B66" s="204"/>
      <c r="C66" s="204"/>
      <c r="D66" s="204"/>
      <c r="E66" s="204"/>
      <c r="F66" s="204"/>
      <c r="G66" s="204"/>
      <c r="H66" s="205"/>
      <c r="I66" s="4">
        <v>59</v>
      </c>
      <c r="J66" s="13">
        <v>5374</v>
      </c>
      <c r="K66" s="13">
        <v>3060146</v>
      </c>
    </row>
    <row r="67" spans="1:11" ht="12.75">
      <c r="A67" s="203" t="s">
        <v>249</v>
      </c>
      <c r="B67" s="204"/>
      <c r="C67" s="204"/>
      <c r="D67" s="204"/>
      <c r="E67" s="204"/>
      <c r="F67" s="204"/>
      <c r="G67" s="204"/>
      <c r="H67" s="205"/>
      <c r="I67" s="4">
        <v>60</v>
      </c>
      <c r="J67" s="12">
        <f>J8+J9+J41+J66</f>
        <v>86211117</v>
      </c>
      <c r="K67" s="12">
        <f>K8+K9+K41+K66</f>
        <v>88637118</v>
      </c>
    </row>
    <row r="68" spans="1:11" ht="12.75">
      <c r="A68" s="209" t="s">
        <v>93</v>
      </c>
      <c r="B68" s="210"/>
      <c r="C68" s="210"/>
      <c r="D68" s="210"/>
      <c r="E68" s="210"/>
      <c r="F68" s="210"/>
      <c r="G68" s="210"/>
      <c r="H68" s="211"/>
      <c r="I68" s="5">
        <v>61</v>
      </c>
      <c r="J68" s="14">
        <v>673888</v>
      </c>
      <c r="K68" s="14">
        <v>87717</v>
      </c>
    </row>
    <row r="69" spans="1:11" ht="12.75">
      <c r="A69" s="212" t="s">
        <v>60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1:11" ht="12.75">
      <c r="A70" s="200" t="s">
        <v>199</v>
      </c>
      <c r="B70" s="201"/>
      <c r="C70" s="201"/>
      <c r="D70" s="201"/>
      <c r="E70" s="201"/>
      <c r="F70" s="201"/>
      <c r="G70" s="201"/>
      <c r="H70" s="202"/>
      <c r="I70" s="6">
        <v>62</v>
      </c>
      <c r="J70" s="20">
        <f>J71+J72+J73+J79+J80+J83+J86</f>
        <v>28253376</v>
      </c>
      <c r="K70" s="20">
        <f>K71+K72+K73+K79+K80+K83+K86</f>
        <v>28291194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42489900</v>
      </c>
      <c r="K71" s="13">
        <v>42489900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119512</v>
      </c>
      <c r="K72" s="13">
        <v>119512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883939</v>
      </c>
      <c r="K73" s="12">
        <f>K74+K75-K76+K77+K78</f>
        <v>1005992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781715</v>
      </c>
      <c r="K74" s="13">
        <v>781715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0</v>
      </c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102224</v>
      </c>
      <c r="K78" s="13">
        <v>224277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8092623</v>
      </c>
      <c r="K79" s="13">
        <v>8092623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-18343978</v>
      </c>
      <c r="K80" s="12">
        <f>K81-K82</f>
        <v>-23454383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500952</v>
      </c>
      <c r="K81" s="13"/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18844930</v>
      </c>
      <c r="K82" s="13">
        <v>23454383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-4988620</v>
      </c>
      <c r="K83" s="12">
        <f>K84-K85</f>
        <v>37550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/>
      <c r="K84" s="13">
        <v>37550</v>
      </c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4988620</v>
      </c>
      <c r="K85" s="13">
        <v>0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203" t="s">
        <v>19</v>
      </c>
      <c r="B87" s="204"/>
      <c r="C87" s="204"/>
      <c r="D87" s="204"/>
      <c r="E87" s="204"/>
      <c r="F87" s="204"/>
      <c r="G87" s="204"/>
      <c r="H87" s="205"/>
      <c r="I87" s="4">
        <v>79</v>
      </c>
      <c r="J87" s="12">
        <f>SUM(J88:J90)</f>
        <v>82438</v>
      </c>
      <c r="K87" s="12">
        <f>SUM(K88:K90)</f>
        <v>82438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82438</v>
      </c>
      <c r="K90" s="13">
        <v>82438</v>
      </c>
    </row>
    <row r="91" spans="1:11" ht="12.75">
      <c r="A91" s="203" t="s">
        <v>20</v>
      </c>
      <c r="B91" s="204"/>
      <c r="C91" s="204"/>
      <c r="D91" s="204"/>
      <c r="E91" s="204"/>
      <c r="F91" s="204"/>
      <c r="G91" s="204"/>
      <c r="H91" s="205"/>
      <c r="I91" s="4">
        <v>83</v>
      </c>
      <c r="J91" s="12">
        <f>SUM(J92:J100)</f>
        <v>3092412</v>
      </c>
      <c r="K91" s="12">
        <f>SUM(K92:K100)</f>
        <v>6581048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>
        <v>3494529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3092412</v>
      </c>
      <c r="K94" s="13">
        <v>3086519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0</v>
      </c>
      <c r="K100" s="13">
        <v>0</v>
      </c>
    </row>
    <row r="101" spans="1:11" ht="12.75">
      <c r="A101" s="203" t="s">
        <v>21</v>
      </c>
      <c r="B101" s="204"/>
      <c r="C101" s="204"/>
      <c r="D101" s="204"/>
      <c r="E101" s="204"/>
      <c r="F101" s="204"/>
      <c r="G101" s="204"/>
      <c r="H101" s="205"/>
      <c r="I101" s="4">
        <v>93</v>
      </c>
      <c r="J101" s="12">
        <f>SUM(J102:J113)</f>
        <v>52698543</v>
      </c>
      <c r="K101" s="12">
        <f>SUM(K102:K113)</f>
        <v>52218022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6792450</v>
      </c>
      <c r="K103" s="13">
        <v>7519976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9767058</v>
      </c>
      <c r="K104" s="13">
        <v>9881223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4243</v>
      </c>
      <c r="K105" s="13">
        <v>0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22722577</v>
      </c>
      <c r="K106" s="13">
        <v>20419346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620061</v>
      </c>
      <c r="K109" s="13">
        <v>501237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12625237</v>
      </c>
      <c r="K110" s="13">
        <v>13879074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61425</v>
      </c>
      <c r="K111" s="13">
        <v>0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105492</v>
      </c>
      <c r="K113" s="13">
        <v>17166</v>
      </c>
    </row>
    <row r="114" spans="1:11" ht="12.75">
      <c r="A114" s="203" t="s">
        <v>1</v>
      </c>
      <c r="B114" s="204"/>
      <c r="C114" s="204"/>
      <c r="D114" s="204"/>
      <c r="E114" s="204"/>
      <c r="F114" s="204"/>
      <c r="G114" s="204"/>
      <c r="H114" s="205"/>
      <c r="I114" s="4">
        <v>106</v>
      </c>
      <c r="J114" s="13">
        <v>2084348</v>
      </c>
      <c r="K114" s="13">
        <v>1464416</v>
      </c>
    </row>
    <row r="115" spans="1:11" ht="12.75">
      <c r="A115" s="203" t="s">
        <v>25</v>
      </c>
      <c r="B115" s="204"/>
      <c r="C115" s="204"/>
      <c r="D115" s="204"/>
      <c r="E115" s="204"/>
      <c r="F115" s="204"/>
      <c r="G115" s="204"/>
      <c r="H115" s="205"/>
      <c r="I115" s="4">
        <v>107</v>
      </c>
      <c r="J115" s="12">
        <f>J70+J87+J91+J101+J114</f>
        <v>86211117</v>
      </c>
      <c r="K115" s="12">
        <f>K70+K87+K91+K101+K114</f>
        <v>88637118</v>
      </c>
    </row>
    <row r="116" spans="1:11" ht="12.75">
      <c r="A116" s="217" t="s">
        <v>59</v>
      </c>
      <c r="B116" s="218"/>
      <c r="C116" s="218"/>
      <c r="D116" s="218"/>
      <c r="E116" s="218"/>
      <c r="F116" s="218"/>
      <c r="G116" s="218"/>
      <c r="H116" s="219"/>
      <c r="I116" s="5">
        <v>108</v>
      </c>
      <c r="J116" s="14">
        <v>673888</v>
      </c>
      <c r="K116" s="14">
        <v>87717</v>
      </c>
    </row>
    <row r="117" spans="1:11" ht="12.75">
      <c r="A117" s="212" t="s">
        <v>289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00" t="s">
        <v>193</v>
      </c>
      <c r="B118" s="201"/>
      <c r="C118" s="201"/>
      <c r="D118" s="201"/>
      <c r="E118" s="201"/>
      <c r="F118" s="201"/>
      <c r="G118" s="201"/>
      <c r="H118" s="201"/>
      <c r="I118" s="223"/>
      <c r="J118" s="223"/>
      <c r="K118" s="224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>
        <f>+J70</f>
        <v>28253376</v>
      </c>
      <c r="K119" s="13">
        <f>+K70</f>
        <v>28291194</v>
      </c>
    </row>
    <row r="120" spans="1:11" ht="12.75">
      <c r="A120" s="225" t="s">
        <v>9</v>
      </c>
      <c r="B120" s="226"/>
      <c r="C120" s="226"/>
      <c r="D120" s="226"/>
      <c r="E120" s="226"/>
      <c r="F120" s="226"/>
      <c r="G120" s="226"/>
      <c r="H120" s="22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18"/>
    </row>
    <row r="122" spans="1:11" ht="12.75">
      <c r="A122" s="215" t="s">
        <v>102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</row>
    <row r="123" spans="1:11" ht="12.75">
      <c r="A123" s="21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0:K85 J87:K116 J73:K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0">
      <selection activeCell="K45" sqref="K45"/>
    </sheetView>
  </sheetViews>
  <sheetFormatPr defaultColWidth="9.140625" defaultRowHeight="12.75"/>
  <cols>
    <col min="8" max="8" width="8.421875" style="0" customWidth="1"/>
    <col min="10" max="10" width="10.421875" style="0" customWidth="1"/>
    <col min="11" max="11" width="11.00390625" style="0" customWidth="1"/>
  </cols>
  <sheetData>
    <row r="1" spans="1:11" ht="12.75">
      <c r="A1" s="180" t="s">
        <v>160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2.75">
      <c r="A2" s="184" t="s">
        <v>345</v>
      </c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8" t="s">
        <v>340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thickBot="1">
      <c r="A5" s="231" t="s">
        <v>61</v>
      </c>
      <c r="B5" s="231"/>
      <c r="C5" s="231"/>
      <c r="D5" s="231"/>
      <c r="E5" s="231"/>
      <c r="F5" s="231"/>
      <c r="G5" s="231"/>
      <c r="H5" s="231"/>
      <c r="I5" s="77" t="s">
        <v>290</v>
      </c>
      <c r="J5" s="79" t="s">
        <v>156</v>
      </c>
      <c r="K5" s="79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2" ht="12.75">
      <c r="A7" s="200" t="s">
        <v>26</v>
      </c>
      <c r="B7" s="201"/>
      <c r="C7" s="201"/>
      <c r="D7" s="201"/>
      <c r="E7" s="201"/>
      <c r="F7" s="201"/>
      <c r="G7" s="201"/>
      <c r="H7" s="202"/>
      <c r="I7" s="6">
        <v>111</v>
      </c>
      <c r="J7" s="20">
        <f>SUM(J8:J9)</f>
        <v>37366138</v>
      </c>
      <c r="K7" s="20">
        <f>SUM(K8:K9)</f>
        <v>39638459</v>
      </c>
      <c r="L7" s="119"/>
    </row>
    <row r="8" spans="1:12" ht="12.75">
      <c r="A8" s="203" t="s">
        <v>158</v>
      </c>
      <c r="B8" s="204"/>
      <c r="C8" s="204"/>
      <c r="D8" s="204"/>
      <c r="E8" s="204"/>
      <c r="F8" s="204"/>
      <c r="G8" s="204"/>
      <c r="H8" s="205"/>
      <c r="I8" s="4">
        <v>112</v>
      </c>
      <c r="J8" s="13">
        <v>36808005</v>
      </c>
      <c r="K8" s="13">
        <v>38296551</v>
      </c>
      <c r="L8" s="121"/>
    </row>
    <row r="9" spans="1:12" ht="12.75">
      <c r="A9" s="203" t="s">
        <v>106</v>
      </c>
      <c r="B9" s="204"/>
      <c r="C9" s="204"/>
      <c r="D9" s="204"/>
      <c r="E9" s="204"/>
      <c r="F9" s="204"/>
      <c r="G9" s="204"/>
      <c r="H9" s="205"/>
      <c r="I9" s="4">
        <v>113</v>
      </c>
      <c r="J9" s="13">
        <v>558133</v>
      </c>
      <c r="K9" s="13">
        <v>1341908</v>
      </c>
      <c r="L9" s="119"/>
    </row>
    <row r="10" spans="1:12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4">
        <v>114</v>
      </c>
      <c r="J10" s="12">
        <f>J11+J12+J16+J20+J21+J22+J25+J26</f>
        <v>42359588</v>
      </c>
      <c r="K10" s="12">
        <f>K11+K12+K16+K20+K21+K22+K25+K26</f>
        <v>39253884</v>
      </c>
      <c r="L10" s="119"/>
    </row>
    <row r="11" spans="1:12" ht="12.75">
      <c r="A11" s="203" t="s">
        <v>107</v>
      </c>
      <c r="B11" s="204"/>
      <c r="C11" s="204"/>
      <c r="D11" s="204"/>
      <c r="E11" s="204"/>
      <c r="F11" s="204"/>
      <c r="G11" s="204"/>
      <c r="H11" s="205"/>
      <c r="I11" s="4">
        <v>115</v>
      </c>
      <c r="J11" s="13">
        <v>-2266578</v>
      </c>
      <c r="K11" s="13">
        <v>-320497</v>
      </c>
      <c r="L11" s="119"/>
    </row>
    <row r="12" spans="1:12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4">
        <v>116</v>
      </c>
      <c r="J12" s="12">
        <f>SUM(J13:J15)</f>
        <v>27757110</v>
      </c>
      <c r="K12" s="12">
        <f>SUM(K13:K15)</f>
        <v>24883178</v>
      </c>
      <c r="L12" s="119"/>
    </row>
    <row r="13" spans="1:12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21749979</v>
      </c>
      <c r="K13" s="13">
        <v>19889123</v>
      </c>
      <c r="L13" s="119"/>
    </row>
    <row r="14" spans="1:12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1064987</v>
      </c>
      <c r="K14" s="13">
        <v>445197</v>
      </c>
      <c r="L14" s="119"/>
    </row>
    <row r="15" spans="1:12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4942144</v>
      </c>
      <c r="K15" s="13">
        <v>4548858</v>
      </c>
      <c r="L15" s="119"/>
    </row>
    <row r="16" spans="1:12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4">
        <v>120</v>
      </c>
      <c r="J16" s="12">
        <f>SUM(J17:J19)</f>
        <v>11141207</v>
      </c>
      <c r="K16" s="12">
        <f>SUM(K17:K19)</f>
        <v>9830857</v>
      </c>
      <c r="L16" s="119"/>
    </row>
    <row r="17" spans="1:12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7283611</v>
      </c>
      <c r="K17" s="13">
        <v>6431677</v>
      </c>
      <c r="L17" s="119"/>
    </row>
    <row r="18" spans="1:12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2272981</v>
      </c>
      <c r="K18" s="13">
        <v>2004060</v>
      </c>
      <c r="L18" s="119"/>
    </row>
    <row r="19" spans="1:12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1584615</v>
      </c>
      <c r="K19" s="13">
        <v>1395120</v>
      </c>
      <c r="L19" s="119"/>
    </row>
    <row r="20" spans="1:12" ht="12.75">
      <c r="A20" s="203" t="s">
        <v>108</v>
      </c>
      <c r="B20" s="204"/>
      <c r="C20" s="204"/>
      <c r="D20" s="204"/>
      <c r="E20" s="204"/>
      <c r="F20" s="204"/>
      <c r="G20" s="204"/>
      <c r="H20" s="205"/>
      <c r="I20" s="4">
        <v>124</v>
      </c>
      <c r="J20" s="13">
        <v>2427654</v>
      </c>
      <c r="K20" s="13">
        <v>2293333</v>
      </c>
      <c r="L20" s="119"/>
    </row>
    <row r="21" spans="1:12" ht="12.75">
      <c r="A21" s="203" t="s">
        <v>109</v>
      </c>
      <c r="B21" s="204"/>
      <c r="C21" s="204"/>
      <c r="D21" s="204"/>
      <c r="E21" s="204"/>
      <c r="F21" s="204"/>
      <c r="G21" s="204"/>
      <c r="H21" s="205"/>
      <c r="I21" s="4">
        <v>125</v>
      </c>
      <c r="J21" s="13">
        <v>3104205</v>
      </c>
      <c r="K21" s="13">
        <v>2300683</v>
      </c>
      <c r="L21" s="119"/>
    </row>
    <row r="22" spans="1:12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4">
        <v>126</v>
      </c>
      <c r="J22" s="12">
        <f>SUM(J23:J24)</f>
        <v>0</v>
      </c>
      <c r="K22" s="12">
        <f>SUM(K23:K24)</f>
        <v>0</v>
      </c>
      <c r="L22" s="119"/>
    </row>
    <row r="23" spans="1:12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  <c r="L23" s="119"/>
    </row>
    <row r="24" spans="1:12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/>
      <c r="K24" s="13"/>
      <c r="L24" s="119"/>
    </row>
    <row r="25" spans="1:12" ht="12.75">
      <c r="A25" s="203" t="s">
        <v>110</v>
      </c>
      <c r="B25" s="204"/>
      <c r="C25" s="204"/>
      <c r="D25" s="204"/>
      <c r="E25" s="204"/>
      <c r="F25" s="204"/>
      <c r="G25" s="204"/>
      <c r="H25" s="205"/>
      <c r="I25" s="4">
        <v>129</v>
      </c>
      <c r="J25" s="13"/>
      <c r="K25" s="13"/>
      <c r="L25" s="119"/>
    </row>
    <row r="26" spans="1:12" ht="12.75">
      <c r="A26" s="203" t="s">
        <v>52</v>
      </c>
      <c r="B26" s="204"/>
      <c r="C26" s="204"/>
      <c r="D26" s="204"/>
      <c r="E26" s="204"/>
      <c r="F26" s="204"/>
      <c r="G26" s="204"/>
      <c r="H26" s="205"/>
      <c r="I26" s="4">
        <v>130</v>
      </c>
      <c r="J26" s="13">
        <v>195990</v>
      </c>
      <c r="K26" s="13">
        <v>266330</v>
      </c>
      <c r="L26" s="119"/>
    </row>
    <row r="27" spans="1:12" ht="12.75">
      <c r="A27" s="203" t="s">
        <v>221</v>
      </c>
      <c r="B27" s="204"/>
      <c r="C27" s="204"/>
      <c r="D27" s="204"/>
      <c r="E27" s="204"/>
      <c r="F27" s="204"/>
      <c r="G27" s="204"/>
      <c r="H27" s="205"/>
      <c r="I27" s="4">
        <v>131</v>
      </c>
      <c r="J27" s="12">
        <f>SUM(J28:J32)</f>
        <v>198479</v>
      </c>
      <c r="K27" s="12">
        <f>SUM(K28:K32)</f>
        <v>141061</v>
      </c>
      <c r="L27" s="119"/>
    </row>
    <row r="28" spans="1:12" ht="12.75">
      <c r="A28" s="203" t="s">
        <v>235</v>
      </c>
      <c r="B28" s="204"/>
      <c r="C28" s="204"/>
      <c r="D28" s="204"/>
      <c r="E28" s="204"/>
      <c r="F28" s="204"/>
      <c r="G28" s="204"/>
      <c r="H28" s="205"/>
      <c r="I28" s="4">
        <v>132</v>
      </c>
      <c r="J28" s="13">
        <v>5798</v>
      </c>
      <c r="K28" s="13">
        <v>0</v>
      </c>
      <c r="L28" s="119"/>
    </row>
    <row r="29" spans="1:12" ht="12.75">
      <c r="A29" s="203" t="s">
        <v>161</v>
      </c>
      <c r="B29" s="204"/>
      <c r="C29" s="204"/>
      <c r="D29" s="204"/>
      <c r="E29" s="204"/>
      <c r="F29" s="204"/>
      <c r="G29" s="204"/>
      <c r="H29" s="205"/>
      <c r="I29" s="4">
        <v>133</v>
      </c>
      <c r="J29" s="13">
        <v>192681</v>
      </c>
      <c r="K29" s="13">
        <v>141061</v>
      </c>
      <c r="L29" s="119"/>
    </row>
    <row r="30" spans="1:12" ht="12.75">
      <c r="A30" s="203" t="s">
        <v>145</v>
      </c>
      <c r="B30" s="204"/>
      <c r="C30" s="204"/>
      <c r="D30" s="204"/>
      <c r="E30" s="204"/>
      <c r="F30" s="204"/>
      <c r="G30" s="204"/>
      <c r="H30" s="205"/>
      <c r="I30" s="4">
        <v>134</v>
      </c>
      <c r="J30" s="13"/>
      <c r="K30" s="13"/>
      <c r="L30" s="119"/>
    </row>
    <row r="31" spans="1:12" ht="12.75">
      <c r="A31" s="203" t="s">
        <v>231</v>
      </c>
      <c r="B31" s="204"/>
      <c r="C31" s="204"/>
      <c r="D31" s="204"/>
      <c r="E31" s="204"/>
      <c r="F31" s="204"/>
      <c r="G31" s="204"/>
      <c r="H31" s="205"/>
      <c r="I31" s="4">
        <v>135</v>
      </c>
      <c r="J31" s="13"/>
      <c r="K31" s="13"/>
      <c r="L31" s="119"/>
    </row>
    <row r="32" spans="1:12" ht="12.75">
      <c r="A32" s="203" t="s">
        <v>146</v>
      </c>
      <c r="B32" s="204"/>
      <c r="C32" s="204"/>
      <c r="D32" s="204"/>
      <c r="E32" s="204"/>
      <c r="F32" s="204"/>
      <c r="G32" s="204"/>
      <c r="H32" s="205"/>
      <c r="I32" s="4">
        <v>136</v>
      </c>
      <c r="J32" s="13"/>
      <c r="K32" s="13"/>
      <c r="L32" s="119"/>
    </row>
    <row r="33" spans="1:12" ht="12.75">
      <c r="A33" s="203" t="s">
        <v>222</v>
      </c>
      <c r="B33" s="204"/>
      <c r="C33" s="204"/>
      <c r="D33" s="204"/>
      <c r="E33" s="204"/>
      <c r="F33" s="204"/>
      <c r="G33" s="204"/>
      <c r="H33" s="205"/>
      <c r="I33" s="4">
        <v>137</v>
      </c>
      <c r="J33" s="12">
        <f>SUM(J34:J37)</f>
        <v>262839</v>
      </c>
      <c r="K33" s="12">
        <f>SUM(K34:K37)</f>
        <v>488086</v>
      </c>
      <c r="L33" s="119"/>
    </row>
    <row r="34" spans="1:12" ht="12.75">
      <c r="A34" s="203" t="s">
        <v>68</v>
      </c>
      <c r="B34" s="204"/>
      <c r="C34" s="204"/>
      <c r="D34" s="204"/>
      <c r="E34" s="204"/>
      <c r="F34" s="204"/>
      <c r="G34" s="204"/>
      <c r="H34" s="205"/>
      <c r="I34" s="4">
        <v>138</v>
      </c>
      <c r="J34" s="13">
        <v>30679</v>
      </c>
      <c r="K34" s="13">
        <v>8822</v>
      </c>
      <c r="L34" s="119"/>
    </row>
    <row r="35" spans="1:13" ht="12.75">
      <c r="A35" s="203" t="s">
        <v>67</v>
      </c>
      <c r="B35" s="204"/>
      <c r="C35" s="204"/>
      <c r="D35" s="204"/>
      <c r="E35" s="204"/>
      <c r="F35" s="204"/>
      <c r="G35" s="204"/>
      <c r="H35" s="205"/>
      <c r="I35" s="4">
        <v>139</v>
      </c>
      <c r="J35" s="13">
        <v>224907</v>
      </c>
      <c r="K35" s="13">
        <v>479264</v>
      </c>
      <c r="L35" s="119"/>
      <c r="M35" s="120"/>
    </row>
    <row r="36" spans="1:12" ht="12.75">
      <c r="A36" s="203" t="s">
        <v>232</v>
      </c>
      <c r="B36" s="204"/>
      <c r="C36" s="204"/>
      <c r="D36" s="204"/>
      <c r="E36" s="204"/>
      <c r="F36" s="204"/>
      <c r="G36" s="204"/>
      <c r="H36" s="205"/>
      <c r="I36" s="4">
        <v>140</v>
      </c>
      <c r="J36" s="13"/>
      <c r="K36" s="13"/>
      <c r="L36" s="119"/>
    </row>
    <row r="37" spans="1:12" ht="12.75">
      <c r="A37" s="203" t="s">
        <v>69</v>
      </c>
      <c r="B37" s="204"/>
      <c r="C37" s="204"/>
      <c r="D37" s="204"/>
      <c r="E37" s="204"/>
      <c r="F37" s="204"/>
      <c r="G37" s="204"/>
      <c r="H37" s="205"/>
      <c r="I37" s="4">
        <v>141</v>
      </c>
      <c r="J37" s="13">
        <v>7253</v>
      </c>
      <c r="K37" s="13">
        <v>0</v>
      </c>
      <c r="L37" s="119"/>
    </row>
    <row r="38" spans="1:12" ht="12.75">
      <c r="A38" s="203" t="s">
        <v>203</v>
      </c>
      <c r="B38" s="204"/>
      <c r="C38" s="204"/>
      <c r="D38" s="204"/>
      <c r="E38" s="204"/>
      <c r="F38" s="204"/>
      <c r="G38" s="204"/>
      <c r="H38" s="205"/>
      <c r="I38" s="4">
        <v>142</v>
      </c>
      <c r="J38" s="13"/>
      <c r="K38" s="13"/>
      <c r="L38" s="119"/>
    </row>
    <row r="39" spans="1:12" ht="12.75">
      <c r="A39" s="203" t="s">
        <v>204</v>
      </c>
      <c r="B39" s="204"/>
      <c r="C39" s="204"/>
      <c r="D39" s="204"/>
      <c r="E39" s="204"/>
      <c r="F39" s="204"/>
      <c r="G39" s="204"/>
      <c r="H39" s="205"/>
      <c r="I39" s="4">
        <v>143</v>
      </c>
      <c r="J39" s="13"/>
      <c r="K39" s="13"/>
      <c r="L39" s="119"/>
    </row>
    <row r="40" spans="1:12" ht="12.75">
      <c r="A40" s="203" t="s">
        <v>233</v>
      </c>
      <c r="B40" s="204"/>
      <c r="C40" s="204"/>
      <c r="D40" s="204"/>
      <c r="E40" s="204"/>
      <c r="F40" s="204"/>
      <c r="G40" s="204"/>
      <c r="H40" s="205"/>
      <c r="I40" s="4">
        <v>144</v>
      </c>
      <c r="J40" s="13"/>
      <c r="K40" s="13"/>
      <c r="L40" s="119"/>
    </row>
    <row r="41" spans="1:12" ht="12.75">
      <c r="A41" s="203" t="s">
        <v>234</v>
      </c>
      <c r="B41" s="204"/>
      <c r="C41" s="204"/>
      <c r="D41" s="204"/>
      <c r="E41" s="204"/>
      <c r="F41" s="204"/>
      <c r="G41" s="204"/>
      <c r="H41" s="205"/>
      <c r="I41" s="4">
        <v>145</v>
      </c>
      <c r="J41" s="13"/>
      <c r="K41" s="13"/>
      <c r="L41" s="119"/>
    </row>
    <row r="42" spans="1:13" ht="12.75">
      <c r="A42" s="203" t="s">
        <v>223</v>
      </c>
      <c r="B42" s="204"/>
      <c r="C42" s="204"/>
      <c r="D42" s="204"/>
      <c r="E42" s="204"/>
      <c r="F42" s="204"/>
      <c r="G42" s="204"/>
      <c r="H42" s="205"/>
      <c r="I42" s="4">
        <v>146</v>
      </c>
      <c r="J42" s="12">
        <f>J7+J27+J38+J40</f>
        <v>37564617</v>
      </c>
      <c r="K42" s="12">
        <f>K7+K27+K38+K40</f>
        <v>39779520</v>
      </c>
      <c r="L42" s="119"/>
      <c r="M42" s="120"/>
    </row>
    <row r="43" spans="1:13" ht="12.75">
      <c r="A43" s="203" t="s">
        <v>224</v>
      </c>
      <c r="B43" s="204"/>
      <c r="C43" s="204"/>
      <c r="D43" s="204"/>
      <c r="E43" s="204"/>
      <c r="F43" s="204"/>
      <c r="G43" s="204"/>
      <c r="H43" s="205"/>
      <c r="I43" s="4">
        <v>147</v>
      </c>
      <c r="J43" s="12">
        <f>J10+J33+J39+J41</f>
        <v>42622427</v>
      </c>
      <c r="K43" s="12">
        <f>K10+K33+K39+K41</f>
        <v>39741970</v>
      </c>
      <c r="L43" s="119"/>
      <c r="M43" s="120"/>
    </row>
    <row r="44" spans="1:12" ht="12.75">
      <c r="A44" s="203" t="s">
        <v>244</v>
      </c>
      <c r="B44" s="204"/>
      <c r="C44" s="204"/>
      <c r="D44" s="204"/>
      <c r="E44" s="204"/>
      <c r="F44" s="204"/>
      <c r="G44" s="204"/>
      <c r="H44" s="205"/>
      <c r="I44" s="4">
        <v>148</v>
      </c>
      <c r="J44" s="12">
        <f>J42-J43</f>
        <v>-5057810</v>
      </c>
      <c r="K44" s="12">
        <f>K42-K43</f>
        <v>37550</v>
      </c>
      <c r="L44" s="119"/>
    </row>
    <row r="45" spans="1:12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0</v>
      </c>
      <c r="K45" s="12">
        <f>IF(K42&gt;K43,K42-K43,0)</f>
        <v>37550</v>
      </c>
      <c r="L45" s="119"/>
    </row>
    <row r="46" spans="1:12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5057810</v>
      </c>
      <c r="K46" s="12">
        <f>IF(K43&gt;K42,K43-K42,0)</f>
        <v>0</v>
      </c>
      <c r="L46" s="119"/>
    </row>
    <row r="47" spans="1:12" ht="12.75">
      <c r="A47" s="203" t="s">
        <v>225</v>
      </c>
      <c r="B47" s="204"/>
      <c r="C47" s="204"/>
      <c r="D47" s="204"/>
      <c r="E47" s="204"/>
      <c r="F47" s="204"/>
      <c r="G47" s="204"/>
      <c r="H47" s="205"/>
      <c r="I47" s="4">
        <v>151</v>
      </c>
      <c r="J47" s="13">
        <v>-69190</v>
      </c>
      <c r="K47" s="13"/>
      <c r="L47" s="119"/>
    </row>
    <row r="48" spans="1:11" ht="12.75">
      <c r="A48" s="203" t="s">
        <v>245</v>
      </c>
      <c r="B48" s="204"/>
      <c r="C48" s="204"/>
      <c r="D48" s="204"/>
      <c r="E48" s="204"/>
      <c r="F48" s="204"/>
      <c r="G48" s="204"/>
      <c r="H48" s="205"/>
      <c r="I48" s="4">
        <v>152</v>
      </c>
      <c r="J48" s="12">
        <f>J44-J47</f>
        <v>-4988620</v>
      </c>
      <c r="K48" s="12">
        <f>K44-K47</f>
        <v>37550</v>
      </c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0</v>
      </c>
      <c r="K49" s="12">
        <f>IF(K48&gt;0,K48,0)</f>
        <v>37550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4988620</v>
      </c>
      <c r="K50" s="18">
        <f>IF(K48&lt;0,-K48,0)</f>
        <v>0</v>
      </c>
    </row>
    <row r="51" spans="1:11" ht="12.75">
      <c r="A51" s="212" t="s">
        <v>120</v>
      </c>
      <c r="B51" s="220"/>
      <c r="C51" s="220"/>
      <c r="D51" s="220"/>
      <c r="E51" s="220"/>
      <c r="F51" s="220"/>
      <c r="G51" s="220"/>
      <c r="H51" s="220"/>
      <c r="I51" s="235"/>
      <c r="J51" s="235"/>
      <c r="K51" s="236"/>
    </row>
    <row r="52" spans="1:11" ht="12.75">
      <c r="A52" s="200" t="s">
        <v>194</v>
      </c>
      <c r="B52" s="201"/>
      <c r="C52" s="201"/>
      <c r="D52" s="201"/>
      <c r="E52" s="201"/>
      <c r="F52" s="201"/>
      <c r="G52" s="201"/>
      <c r="H52" s="201"/>
      <c r="I52" s="223"/>
      <c r="J52" s="223"/>
      <c r="K52" s="224"/>
    </row>
    <row r="53" spans="1:11" ht="12.75">
      <c r="A53" s="237" t="s">
        <v>242</v>
      </c>
      <c r="B53" s="238"/>
      <c r="C53" s="238"/>
      <c r="D53" s="238"/>
      <c r="E53" s="238"/>
      <c r="F53" s="238"/>
      <c r="G53" s="238"/>
      <c r="H53" s="239"/>
      <c r="I53" s="4">
        <v>155</v>
      </c>
      <c r="J53" s="13"/>
      <c r="K53" s="13"/>
    </row>
    <row r="54" spans="1:11" ht="12.75">
      <c r="A54" s="237" t="s">
        <v>243</v>
      </c>
      <c r="B54" s="238"/>
      <c r="C54" s="238"/>
      <c r="D54" s="238"/>
      <c r="E54" s="238"/>
      <c r="F54" s="238"/>
      <c r="G54" s="238"/>
      <c r="H54" s="239"/>
      <c r="I54" s="4">
        <v>156</v>
      </c>
      <c r="J54" s="14"/>
      <c r="K54" s="14"/>
    </row>
    <row r="55" spans="1:11" ht="12.75">
      <c r="A55" s="212" t="s">
        <v>197</v>
      </c>
      <c r="B55" s="220"/>
      <c r="C55" s="220"/>
      <c r="D55" s="220"/>
      <c r="E55" s="220"/>
      <c r="F55" s="220"/>
      <c r="G55" s="220"/>
      <c r="H55" s="220"/>
      <c r="I55" s="235"/>
      <c r="J55" s="235"/>
      <c r="K55" s="236"/>
    </row>
    <row r="56" spans="1:11" ht="12.75">
      <c r="A56" s="200" t="s">
        <v>212</v>
      </c>
      <c r="B56" s="201"/>
      <c r="C56" s="201"/>
      <c r="D56" s="201"/>
      <c r="E56" s="201"/>
      <c r="F56" s="201"/>
      <c r="G56" s="201"/>
      <c r="H56" s="202"/>
      <c r="I56" s="21">
        <v>157</v>
      </c>
      <c r="J56" s="11">
        <f>+J48</f>
        <v>-4988620</v>
      </c>
      <c r="K56" s="11">
        <f>+K48</f>
        <v>37550</v>
      </c>
    </row>
    <row r="57" spans="1:11" ht="12.75">
      <c r="A57" s="203" t="s">
        <v>229</v>
      </c>
      <c r="B57" s="204"/>
      <c r="C57" s="204"/>
      <c r="D57" s="204"/>
      <c r="E57" s="204"/>
      <c r="F57" s="204"/>
      <c r="G57" s="204"/>
      <c r="H57" s="205"/>
      <c r="I57" s="4">
        <v>158</v>
      </c>
      <c r="J57" s="12">
        <f>SUM(J58:J64)</f>
        <v>75180</v>
      </c>
      <c r="K57" s="12">
        <f>SUM(K58:K64)</f>
        <v>0</v>
      </c>
    </row>
    <row r="58" spans="1:11" ht="12.75">
      <c r="A58" s="203" t="s">
        <v>236</v>
      </c>
      <c r="B58" s="204"/>
      <c r="C58" s="204"/>
      <c r="D58" s="204"/>
      <c r="E58" s="204"/>
      <c r="F58" s="204"/>
      <c r="G58" s="204"/>
      <c r="H58" s="205"/>
      <c r="I58" s="4">
        <v>159</v>
      </c>
      <c r="J58" s="13">
        <v>-122201</v>
      </c>
      <c r="K58" s="13"/>
    </row>
    <row r="59" spans="1:11" ht="21.75" customHeight="1">
      <c r="A59" s="203" t="s">
        <v>237</v>
      </c>
      <c r="B59" s="204"/>
      <c r="C59" s="204"/>
      <c r="D59" s="204"/>
      <c r="E59" s="204"/>
      <c r="F59" s="204"/>
      <c r="G59" s="204"/>
      <c r="H59" s="205"/>
      <c r="I59" s="4">
        <v>160</v>
      </c>
      <c r="J59" s="13">
        <v>197381</v>
      </c>
      <c r="K59" s="13"/>
    </row>
    <row r="60" spans="1:11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4">
        <v>161</v>
      </c>
      <c r="J60" s="13"/>
      <c r="K60" s="13"/>
    </row>
    <row r="61" spans="1:11" ht="12.75">
      <c r="A61" s="203" t="s">
        <v>238</v>
      </c>
      <c r="B61" s="204"/>
      <c r="C61" s="204"/>
      <c r="D61" s="204"/>
      <c r="E61" s="204"/>
      <c r="F61" s="204"/>
      <c r="G61" s="204"/>
      <c r="H61" s="205"/>
      <c r="I61" s="4">
        <v>162</v>
      </c>
      <c r="J61" s="13"/>
      <c r="K61" s="13"/>
    </row>
    <row r="62" spans="1:11" ht="12.75">
      <c r="A62" s="203" t="s">
        <v>239</v>
      </c>
      <c r="B62" s="204"/>
      <c r="C62" s="204"/>
      <c r="D62" s="204"/>
      <c r="E62" s="204"/>
      <c r="F62" s="204"/>
      <c r="G62" s="204"/>
      <c r="H62" s="205"/>
      <c r="I62" s="4">
        <v>163</v>
      </c>
      <c r="J62" s="13"/>
      <c r="K62" s="13"/>
    </row>
    <row r="63" spans="1:11" ht="12.75">
      <c r="A63" s="203" t="s">
        <v>240</v>
      </c>
      <c r="B63" s="204"/>
      <c r="C63" s="204"/>
      <c r="D63" s="204"/>
      <c r="E63" s="204"/>
      <c r="F63" s="204"/>
      <c r="G63" s="204"/>
      <c r="H63" s="205"/>
      <c r="I63" s="4">
        <v>164</v>
      </c>
      <c r="J63" s="13"/>
      <c r="K63" s="13"/>
    </row>
    <row r="64" spans="1:11" ht="12.75">
      <c r="A64" s="203" t="s">
        <v>241</v>
      </c>
      <c r="B64" s="204"/>
      <c r="C64" s="204"/>
      <c r="D64" s="204"/>
      <c r="E64" s="204"/>
      <c r="F64" s="204"/>
      <c r="G64" s="204"/>
      <c r="H64" s="205"/>
      <c r="I64" s="4">
        <v>165</v>
      </c>
      <c r="J64" s="13"/>
      <c r="K64" s="13"/>
    </row>
    <row r="65" spans="1:11" ht="12.75">
      <c r="A65" s="203" t="s">
        <v>230</v>
      </c>
      <c r="B65" s="204"/>
      <c r="C65" s="204"/>
      <c r="D65" s="204"/>
      <c r="E65" s="204"/>
      <c r="F65" s="204"/>
      <c r="G65" s="204"/>
      <c r="H65" s="205"/>
      <c r="I65" s="4">
        <v>166</v>
      </c>
      <c r="J65" s="13">
        <v>0</v>
      </c>
      <c r="K65" s="13"/>
    </row>
    <row r="66" spans="1:11" ht="12.75">
      <c r="A66" s="203" t="s">
        <v>201</v>
      </c>
      <c r="B66" s="204"/>
      <c r="C66" s="204"/>
      <c r="D66" s="204"/>
      <c r="E66" s="204"/>
      <c r="F66" s="204"/>
      <c r="G66" s="204"/>
      <c r="H66" s="205"/>
      <c r="I66" s="4">
        <v>167</v>
      </c>
      <c r="J66" s="12">
        <f>J57-J65</f>
        <v>75180</v>
      </c>
      <c r="K66" s="12">
        <f>K57-K65</f>
        <v>0</v>
      </c>
    </row>
    <row r="67" spans="1:11" ht="12.75">
      <c r="A67" s="203" t="s">
        <v>202</v>
      </c>
      <c r="B67" s="204"/>
      <c r="C67" s="204"/>
      <c r="D67" s="204"/>
      <c r="E67" s="204"/>
      <c r="F67" s="204"/>
      <c r="G67" s="204"/>
      <c r="H67" s="205"/>
      <c r="I67" s="4">
        <v>168</v>
      </c>
      <c r="J67" s="18">
        <f>J56+J66</f>
        <v>-4913440</v>
      </c>
      <c r="K67" s="18">
        <f>K56+K66</f>
        <v>37550</v>
      </c>
    </row>
    <row r="68" spans="1:11" ht="12.75">
      <c r="A68" s="212" t="s">
        <v>196</v>
      </c>
      <c r="B68" s="220"/>
      <c r="C68" s="220"/>
      <c r="D68" s="220"/>
      <c r="E68" s="220"/>
      <c r="F68" s="220"/>
      <c r="G68" s="220"/>
      <c r="H68" s="220"/>
      <c r="I68" s="235"/>
      <c r="J68" s="235"/>
      <c r="K68" s="236"/>
    </row>
    <row r="69" spans="1:11" ht="12.75">
      <c r="A69" s="200" t="s">
        <v>195</v>
      </c>
      <c r="B69" s="201"/>
      <c r="C69" s="201"/>
      <c r="D69" s="201"/>
      <c r="E69" s="201"/>
      <c r="F69" s="201"/>
      <c r="G69" s="201"/>
      <c r="H69" s="201"/>
      <c r="I69" s="223"/>
      <c r="J69" s="223"/>
      <c r="K69" s="224"/>
    </row>
    <row r="70" spans="1:11" ht="12.75">
      <c r="A70" s="237" t="s">
        <v>242</v>
      </c>
      <c r="B70" s="238"/>
      <c r="C70" s="238"/>
      <c r="D70" s="238"/>
      <c r="E70" s="238"/>
      <c r="F70" s="238"/>
      <c r="G70" s="238"/>
      <c r="H70" s="239"/>
      <c r="I70" s="4">
        <v>169</v>
      </c>
      <c r="J70" s="13">
        <f>+J67</f>
        <v>-4913440</v>
      </c>
      <c r="K70" s="13">
        <f>+K67-K71</f>
        <v>37550</v>
      </c>
    </row>
    <row r="71" spans="1:11" ht="12.75">
      <c r="A71" s="240" t="s">
        <v>243</v>
      </c>
      <c r="B71" s="241"/>
      <c r="C71" s="241"/>
      <c r="D71" s="241"/>
      <c r="E71" s="241"/>
      <c r="F71" s="241"/>
      <c r="G71" s="241"/>
      <c r="H71" s="242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SheetLayoutView="110" zoomScalePageLayoutView="0" workbookViewId="0" topLeftCell="A10">
      <selection activeCell="K16" sqref="K16"/>
    </sheetView>
  </sheetViews>
  <sheetFormatPr defaultColWidth="9.140625" defaultRowHeight="12.75"/>
  <cols>
    <col min="9" max="9" width="7.28125" style="0" customWidth="1"/>
    <col min="10" max="10" width="10.140625" style="0" customWidth="1"/>
    <col min="11" max="11" width="9.421875" style="0" bestFit="1" customWidth="1"/>
  </cols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182"/>
    </row>
    <row r="2" spans="1:11" ht="12.75">
      <c r="A2" s="247" t="s">
        <v>345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9" t="s">
        <v>340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9">
        <v>2</v>
      </c>
      <c r="J6" s="90" t="s">
        <v>294</v>
      </c>
      <c r="K6" s="90" t="s">
        <v>295</v>
      </c>
    </row>
    <row r="7" spans="1:11" ht="12.75">
      <c r="A7" s="254" t="s">
        <v>162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2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13">
        <v>-5057810</v>
      </c>
      <c r="K8" s="13">
        <v>37550</v>
      </c>
      <c r="L8" s="120"/>
    </row>
    <row r="9" spans="1:12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13">
        <v>2427654</v>
      </c>
      <c r="K9" s="13">
        <v>2293333</v>
      </c>
      <c r="L9" s="120"/>
    </row>
    <row r="10" spans="1:12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13">
        <v>6347144</v>
      </c>
      <c r="K10" s="13">
        <v>0</v>
      </c>
      <c r="L10" s="120"/>
    </row>
    <row r="11" spans="1:12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13">
        <v>1804478</v>
      </c>
      <c r="K11" s="13"/>
      <c r="L11" s="120"/>
    </row>
    <row r="12" spans="1:12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13"/>
      <c r="K12" s="13">
        <v>380512</v>
      </c>
      <c r="L12" s="120"/>
    </row>
    <row r="13" spans="1:12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13">
        <v>149523</v>
      </c>
      <c r="K13" s="13"/>
      <c r="L13" s="120"/>
    </row>
    <row r="14" spans="1:12" ht="12.75">
      <c r="A14" s="203" t="s">
        <v>163</v>
      </c>
      <c r="B14" s="204"/>
      <c r="C14" s="204"/>
      <c r="D14" s="204"/>
      <c r="E14" s="204"/>
      <c r="F14" s="204"/>
      <c r="G14" s="204"/>
      <c r="H14" s="204"/>
      <c r="I14" s="4">
        <v>7</v>
      </c>
      <c r="J14" s="9">
        <f>SUM(J8:J13)</f>
        <v>5670989</v>
      </c>
      <c r="K14" s="12">
        <f>SUM(K8:K13)</f>
        <v>2711395</v>
      </c>
      <c r="L14" s="120"/>
    </row>
    <row r="15" spans="1:12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13"/>
      <c r="K15" s="13">
        <v>154661</v>
      </c>
      <c r="L15" s="120"/>
    </row>
    <row r="16" spans="1:12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13"/>
      <c r="K16" s="13">
        <v>1109162</v>
      </c>
      <c r="L16" s="120"/>
    </row>
    <row r="17" spans="1:12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13">
        <v>2510019</v>
      </c>
      <c r="K17" s="13"/>
      <c r="L17" s="120"/>
    </row>
    <row r="18" spans="1:12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13">
        <v>100589</v>
      </c>
      <c r="K18" s="13">
        <v>619932</v>
      </c>
      <c r="L18" s="120"/>
    </row>
    <row r="19" spans="1:12" ht="12.75">
      <c r="A19" s="203" t="s">
        <v>164</v>
      </c>
      <c r="B19" s="204"/>
      <c r="C19" s="204"/>
      <c r="D19" s="204"/>
      <c r="E19" s="204"/>
      <c r="F19" s="204"/>
      <c r="G19" s="204"/>
      <c r="H19" s="204"/>
      <c r="I19" s="4">
        <v>12</v>
      </c>
      <c r="J19" s="9">
        <f>SUM(J15:J18)</f>
        <v>2610608</v>
      </c>
      <c r="K19" s="12">
        <f>SUM(K15:K18)</f>
        <v>1883755</v>
      </c>
      <c r="L19" s="120"/>
    </row>
    <row r="20" spans="1:12" ht="12.75">
      <c r="A20" s="203" t="s">
        <v>36</v>
      </c>
      <c r="B20" s="204"/>
      <c r="C20" s="204"/>
      <c r="D20" s="204"/>
      <c r="E20" s="204"/>
      <c r="F20" s="204"/>
      <c r="G20" s="204"/>
      <c r="H20" s="204"/>
      <c r="I20" s="4">
        <v>13</v>
      </c>
      <c r="J20" s="9">
        <f>IF(J14&gt;J19,J14-J19,0)</f>
        <v>3060381</v>
      </c>
      <c r="K20" s="12">
        <f>IF(K14&gt;K19,K14-K19,0)</f>
        <v>827640</v>
      </c>
      <c r="L20" s="120"/>
    </row>
    <row r="21" spans="1:12" ht="12.75">
      <c r="A21" s="203" t="s">
        <v>37</v>
      </c>
      <c r="B21" s="204"/>
      <c r="C21" s="204"/>
      <c r="D21" s="204"/>
      <c r="E21" s="204"/>
      <c r="F21" s="204"/>
      <c r="G21" s="204"/>
      <c r="H21" s="204"/>
      <c r="I21" s="4">
        <v>14</v>
      </c>
      <c r="J21" s="9">
        <f>IF(J19&gt;J14,J19-J14,0)</f>
        <v>0</v>
      </c>
      <c r="K21" s="12">
        <f>IF(K19&gt;K14,K19-K14,0)</f>
        <v>0</v>
      </c>
      <c r="L21" s="120"/>
    </row>
    <row r="22" spans="1:12" ht="12.75">
      <c r="A22" s="254" t="s">
        <v>165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  <c r="L22" s="120"/>
    </row>
    <row r="23" spans="1:12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13"/>
      <c r="K23" s="13"/>
      <c r="L23" s="120"/>
    </row>
    <row r="24" spans="1:12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13"/>
      <c r="K24" s="13"/>
      <c r="L24" s="120"/>
    </row>
    <row r="25" spans="1:12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13"/>
      <c r="K25" s="13"/>
      <c r="L25" s="120"/>
    </row>
    <row r="26" spans="1:12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13"/>
      <c r="K26" s="13"/>
      <c r="L26" s="120"/>
    </row>
    <row r="27" spans="1:12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13"/>
      <c r="K27" s="13"/>
      <c r="L27" s="120"/>
    </row>
    <row r="28" spans="1:12" ht="12.75">
      <c r="A28" s="203" t="s">
        <v>174</v>
      </c>
      <c r="B28" s="204"/>
      <c r="C28" s="204"/>
      <c r="D28" s="204"/>
      <c r="E28" s="204"/>
      <c r="F28" s="204"/>
      <c r="G28" s="204"/>
      <c r="H28" s="204"/>
      <c r="I28" s="4">
        <v>20</v>
      </c>
      <c r="J28" s="9">
        <f>SUM(J23:J27)</f>
        <v>0</v>
      </c>
      <c r="K28" s="12">
        <f>SUM(K23:K27)</f>
        <v>0</v>
      </c>
      <c r="L28" s="120"/>
    </row>
    <row r="29" spans="1:12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13">
        <v>1342719</v>
      </c>
      <c r="K29" s="13">
        <v>42224</v>
      </c>
      <c r="L29" s="120"/>
    </row>
    <row r="30" spans="1:12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13"/>
      <c r="K30" s="13"/>
      <c r="L30" s="120"/>
    </row>
    <row r="31" spans="1:12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13"/>
      <c r="K31" s="13"/>
      <c r="L31" s="120"/>
    </row>
    <row r="32" spans="1:12" ht="12.75">
      <c r="A32" s="203" t="s">
        <v>5</v>
      </c>
      <c r="B32" s="204"/>
      <c r="C32" s="204"/>
      <c r="D32" s="204"/>
      <c r="E32" s="204"/>
      <c r="F32" s="204"/>
      <c r="G32" s="204"/>
      <c r="H32" s="204"/>
      <c r="I32" s="4">
        <v>24</v>
      </c>
      <c r="J32" s="9">
        <f>SUM(J29:J31)</f>
        <v>1342719</v>
      </c>
      <c r="K32" s="12">
        <f>SUM(K29:K31)</f>
        <v>42224</v>
      </c>
      <c r="L32" s="120"/>
    </row>
    <row r="33" spans="1:12" ht="12.75">
      <c r="A33" s="203" t="s">
        <v>38</v>
      </c>
      <c r="B33" s="204"/>
      <c r="C33" s="204"/>
      <c r="D33" s="204"/>
      <c r="E33" s="204"/>
      <c r="F33" s="204"/>
      <c r="G33" s="204"/>
      <c r="H33" s="204"/>
      <c r="I33" s="4">
        <v>25</v>
      </c>
      <c r="J33" s="9">
        <f>IF(J28&gt;J32,J28-J32,0)</f>
        <v>0</v>
      </c>
      <c r="K33" s="12">
        <f>IF(K28&gt;K32,K28-K32,0)</f>
        <v>0</v>
      </c>
      <c r="L33" s="120"/>
    </row>
    <row r="34" spans="1:12" ht="12.75">
      <c r="A34" s="203" t="s">
        <v>39</v>
      </c>
      <c r="B34" s="204"/>
      <c r="C34" s="204"/>
      <c r="D34" s="204"/>
      <c r="E34" s="204"/>
      <c r="F34" s="204"/>
      <c r="G34" s="204"/>
      <c r="H34" s="204"/>
      <c r="I34" s="4">
        <v>26</v>
      </c>
      <c r="J34" s="9">
        <f>IF(J32&gt;J28,J32-J28,0)</f>
        <v>1342719</v>
      </c>
      <c r="K34" s="12">
        <f>IF(K32&gt;K28,K32-K28,0)</f>
        <v>42224</v>
      </c>
      <c r="L34" s="120"/>
    </row>
    <row r="35" spans="1:12" ht="12.75">
      <c r="A35" s="254" t="s">
        <v>166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  <c r="L35" s="120"/>
    </row>
    <row r="36" spans="1:12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  <c r="L36" s="120"/>
    </row>
    <row r="37" spans="1:12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13">
        <v>180835</v>
      </c>
      <c r="K37" s="13">
        <v>108272</v>
      </c>
      <c r="L37" s="120"/>
    </row>
    <row r="38" spans="1:12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  <c r="L38" s="120"/>
    </row>
    <row r="39" spans="1:12" ht="12.75">
      <c r="A39" s="203" t="s">
        <v>70</v>
      </c>
      <c r="B39" s="204"/>
      <c r="C39" s="204"/>
      <c r="D39" s="204"/>
      <c r="E39" s="204"/>
      <c r="F39" s="204"/>
      <c r="G39" s="204"/>
      <c r="H39" s="204"/>
      <c r="I39" s="4">
        <v>30</v>
      </c>
      <c r="J39" s="9">
        <f>SUM(J36:J38)</f>
        <v>180835</v>
      </c>
      <c r="K39" s="9">
        <f>SUM(K36:K38)</f>
        <v>108272</v>
      </c>
      <c r="L39" s="120"/>
    </row>
    <row r="40" spans="1:12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13"/>
      <c r="K40" s="13"/>
      <c r="L40" s="120"/>
    </row>
    <row r="41" spans="1:12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13"/>
      <c r="K41" s="13"/>
      <c r="L41" s="120"/>
    </row>
    <row r="42" spans="1:12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13"/>
      <c r="K42" s="13"/>
      <c r="L42" s="120"/>
    </row>
    <row r="43" spans="1:12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13"/>
      <c r="K43" s="13"/>
      <c r="L43" s="120"/>
    </row>
    <row r="44" spans="1:12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13"/>
      <c r="K44" s="13"/>
      <c r="L44" s="120"/>
    </row>
    <row r="45" spans="1:12" ht="12.75">
      <c r="A45" s="203" t="s">
        <v>71</v>
      </c>
      <c r="B45" s="204"/>
      <c r="C45" s="204"/>
      <c r="D45" s="204"/>
      <c r="E45" s="204"/>
      <c r="F45" s="204"/>
      <c r="G45" s="204"/>
      <c r="H45" s="204"/>
      <c r="I45" s="4">
        <v>36</v>
      </c>
      <c r="J45" s="9">
        <f>SUM(J40:J44)</f>
        <v>0</v>
      </c>
      <c r="K45" s="12">
        <f>SUM(K40:K44)</f>
        <v>0</v>
      </c>
      <c r="L45" s="120"/>
    </row>
    <row r="46" spans="1:12" ht="12.75">
      <c r="A46" s="203" t="s">
        <v>17</v>
      </c>
      <c r="B46" s="204"/>
      <c r="C46" s="204"/>
      <c r="D46" s="204"/>
      <c r="E46" s="204"/>
      <c r="F46" s="204"/>
      <c r="G46" s="204"/>
      <c r="H46" s="204"/>
      <c r="I46" s="4">
        <v>37</v>
      </c>
      <c r="J46" s="9">
        <f>IF(J39&gt;J45,J39-J45,0)</f>
        <v>180835</v>
      </c>
      <c r="K46" s="12">
        <f>IF(K39&gt;K45,K39-K45,0)</f>
        <v>108272</v>
      </c>
      <c r="L46" s="120"/>
    </row>
    <row r="47" spans="1:12" ht="12.75">
      <c r="A47" s="203" t="s">
        <v>18</v>
      </c>
      <c r="B47" s="204"/>
      <c r="C47" s="204"/>
      <c r="D47" s="204"/>
      <c r="E47" s="204"/>
      <c r="F47" s="204"/>
      <c r="G47" s="204"/>
      <c r="H47" s="204"/>
      <c r="I47" s="4">
        <v>38</v>
      </c>
      <c r="J47" s="9">
        <f>IF(J45&gt;J39,J45-J39,0)</f>
        <v>0</v>
      </c>
      <c r="K47" s="12">
        <f>IF(K45&gt;K39,K45-K39,0)</f>
        <v>0</v>
      </c>
      <c r="L47" s="120"/>
    </row>
    <row r="48" spans="1:12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1898497</v>
      </c>
      <c r="K48" s="9">
        <f>IF(K20-K21+K33-K34+K46-K47&gt;0,K20-K21+K33-K34+K46-K47,0)</f>
        <v>893688</v>
      </c>
      <c r="L48" s="120"/>
    </row>
    <row r="49" spans="1:12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0</v>
      </c>
      <c r="L49" s="120"/>
    </row>
    <row r="50" spans="1:12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13">
        <v>857403</v>
      </c>
      <c r="K50" s="13">
        <v>2755900</v>
      </c>
      <c r="L50" s="120"/>
    </row>
    <row r="51" spans="1:12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13">
        <f>+J48</f>
        <v>1898497</v>
      </c>
      <c r="K51" s="13">
        <f>+K48-K49</f>
        <v>893688</v>
      </c>
      <c r="L51" s="120"/>
    </row>
    <row r="52" spans="1:12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13">
        <f>+J49</f>
        <v>0</v>
      </c>
      <c r="K52" s="13">
        <f>+K49</f>
        <v>0</v>
      </c>
      <c r="L52" s="120"/>
    </row>
    <row r="53" spans="1:12" ht="12.75">
      <c r="A53" s="225" t="s">
        <v>184</v>
      </c>
      <c r="B53" s="226"/>
      <c r="C53" s="226"/>
      <c r="D53" s="226"/>
      <c r="E53" s="226"/>
      <c r="F53" s="226"/>
      <c r="G53" s="226"/>
      <c r="H53" s="226"/>
      <c r="I53" s="7">
        <v>44</v>
      </c>
      <c r="J53" s="18">
        <f>J50+J51-J52</f>
        <v>2755900</v>
      </c>
      <c r="K53" s="18">
        <f>K50+K51-K52</f>
        <v>3649588</v>
      </c>
      <c r="L53" s="120"/>
    </row>
    <row r="54" ht="12.75">
      <c r="K54" s="120"/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15:K18 J29:K31 J23:K27 J40:K44 J8:K13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53:K53 J39:K39 J28:K28 J14:K14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8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9">
        <v>2</v>
      </c>
      <c r="J6" s="90" t="s">
        <v>294</v>
      </c>
      <c r="K6" s="90" t="s">
        <v>295</v>
      </c>
    </row>
    <row r="7" spans="1:11" ht="12.75">
      <c r="A7" s="254" t="s">
        <v>162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203" t="s">
        <v>206</v>
      </c>
      <c r="B13" s="204"/>
      <c r="C13" s="204"/>
      <c r="D13" s="204"/>
      <c r="E13" s="204"/>
      <c r="F13" s="204"/>
      <c r="G13" s="204"/>
      <c r="H13" s="20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203" t="s">
        <v>47</v>
      </c>
      <c r="B20" s="204"/>
      <c r="C20" s="204"/>
      <c r="D20" s="204"/>
      <c r="E20" s="204"/>
      <c r="F20" s="204"/>
      <c r="G20" s="204"/>
      <c r="H20" s="20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3" t="s">
        <v>111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9" t="s">
        <v>112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4" t="s">
        <v>165</v>
      </c>
      <c r="B23" s="255"/>
      <c r="C23" s="255"/>
      <c r="D23" s="255"/>
      <c r="E23" s="255"/>
      <c r="F23" s="255"/>
      <c r="G23" s="255"/>
      <c r="H23" s="255"/>
      <c r="I23" s="256"/>
      <c r="J23" s="256"/>
      <c r="K23" s="257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203" t="s">
        <v>119</v>
      </c>
      <c r="B29" s="204"/>
      <c r="C29" s="204"/>
      <c r="D29" s="204"/>
      <c r="E29" s="204"/>
      <c r="F29" s="204"/>
      <c r="G29" s="204"/>
      <c r="H29" s="20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203" t="s">
        <v>50</v>
      </c>
      <c r="B33" s="204"/>
      <c r="C33" s="204"/>
      <c r="D33" s="204"/>
      <c r="E33" s="204"/>
      <c r="F33" s="204"/>
      <c r="G33" s="204"/>
      <c r="H33" s="20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3" t="s">
        <v>113</v>
      </c>
      <c r="B34" s="204"/>
      <c r="C34" s="204"/>
      <c r="D34" s="204"/>
      <c r="E34" s="204"/>
      <c r="F34" s="204"/>
      <c r="G34" s="204"/>
      <c r="H34" s="20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3" t="s">
        <v>114</v>
      </c>
      <c r="B35" s="204"/>
      <c r="C35" s="204"/>
      <c r="D35" s="204"/>
      <c r="E35" s="204"/>
      <c r="F35" s="204"/>
      <c r="G35" s="204"/>
      <c r="H35" s="20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4" t="s">
        <v>166</v>
      </c>
      <c r="B36" s="255"/>
      <c r="C36" s="255"/>
      <c r="D36" s="255"/>
      <c r="E36" s="255"/>
      <c r="F36" s="255"/>
      <c r="G36" s="255"/>
      <c r="H36" s="255"/>
      <c r="I36" s="256">
        <v>0</v>
      </c>
      <c r="J36" s="256"/>
      <c r="K36" s="257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203" t="s">
        <v>51</v>
      </c>
      <c r="B40" s="204"/>
      <c r="C40" s="204"/>
      <c r="D40" s="204"/>
      <c r="E40" s="204"/>
      <c r="F40" s="204"/>
      <c r="G40" s="204"/>
      <c r="H40" s="20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203" t="s">
        <v>154</v>
      </c>
      <c r="B46" s="204"/>
      <c r="C46" s="204"/>
      <c r="D46" s="204"/>
      <c r="E46" s="204"/>
      <c r="F46" s="204"/>
      <c r="G46" s="204"/>
      <c r="H46" s="20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3" t="s">
        <v>168</v>
      </c>
      <c r="B47" s="204"/>
      <c r="C47" s="204"/>
      <c r="D47" s="204"/>
      <c r="E47" s="204"/>
      <c r="F47" s="204"/>
      <c r="G47" s="204"/>
      <c r="H47" s="20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3" t="s">
        <v>169</v>
      </c>
      <c r="B48" s="204"/>
      <c r="C48" s="204"/>
      <c r="D48" s="204"/>
      <c r="E48" s="204"/>
      <c r="F48" s="204"/>
      <c r="G48" s="204"/>
      <c r="H48" s="20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3" t="s">
        <v>155</v>
      </c>
      <c r="B49" s="204"/>
      <c r="C49" s="204"/>
      <c r="D49" s="204"/>
      <c r="E49" s="204"/>
      <c r="F49" s="204"/>
      <c r="G49" s="204"/>
      <c r="H49" s="20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3" t="s">
        <v>15</v>
      </c>
      <c r="B50" s="204"/>
      <c r="C50" s="204"/>
      <c r="D50" s="204"/>
      <c r="E50" s="204"/>
      <c r="F50" s="204"/>
      <c r="G50" s="204"/>
      <c r="H50" s="20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4"/>
      <c r="I51" s="4">
        <v>42</v>
      </c>
      <c r="J51" s="8"/>
      <c r="K51" s="13"/>
    </row>
    <row r="52" spans="1:11" ht="12.75">
      <c r="A52" s="203" t="s">
        <v>182</v>
      </c>
      <c r="B52" s="204"/>
      <c r="C52" s="204"/>
      <c r="D52" s="204"/>
      <c r="E52" s="204"/>
      <c r="F52" s="204"/>
      <c r="G52" s="204"/>
      <c r="H52" s="204"/>
      <c r="I52" s="4">
        <v>43</v>
      </c>
      <c r="J52" s="8"/>
      <c r="K52" s="13"/>
    </row>
    <row r="53" spans="1:11" ht="12.75">
      <c r="A53" s="203" t="s">
        <v>183</v>
      </c>
      <c r="B53" s="204"/>
      <c r="C53" s="204"/>
      <c r="D53" s="204"/>
      <c r="E53" s="204"/>
      <c r="F53" s="204"/>
      <c r="G53" s="204"/>
      <c r="H53" s="204"/>
      <c r="I53" s="4">
        <v>44</v>
      </c>
      <c r="J53" s="8"/>
      <c r="K53" s="13"/>
    </row>
    <row r="54" spans="1:11" ht="12.75">
      <c r="A54" s="209" t="s">
        <v>184</v>
      </c>
      <c r="B54" s="210"/>
      <c r="C54" s="210"/>
      <c r="D54" s="210"/>
      <c r="E54" s="210"/>
      <c r="F54" s="210"/>
      <c r="G54" s="210"/>
      <c r="H54" s="21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N18" sqref="N18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8" width="9.140625" style="98" customWidth="1"/>
    <col min="9" max="9" width="7.00390625" style="98" customWidth="1"/>
    <col min="10" max="10" width="10.57421875" style="98" customWidth="1"/>
    <col min="11" max="11" width="9.421875" style="98" bestFit="1" customWidth="1"/>
    <col min="12" max="16384" width="9.140625" style="98" customWidth="1"/>
  </cols>
  <sheetData>
    <row r="1" spans="1:12" ht="12.75">
      <c r="A1" s="265" t="s">
        <v>292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97"/>
    </row>
    <row r="2" spans="1:12" ht="15.75">
      <c r="A2" s="95"/>
      <c r="B2" s="96"/>
      <c r="C2" s="279" t="s">
        <v>293</v>
      </c>
      <c r="D2" s="279"/>
      <c r="E2" s="100">
        <v>42736</v>
      </c>
      <c r="F2" s="99" t="s">
        <v>258</v>
      </c>
      <c r="G2" s="280">
        <v>43100</v>
      </c>
      <c r="H2" s="281"/>
      <c r="I2" s="96"/>
      <c r="J2" s="96"/>
      <c r="K2" s="96"/>
      <c r="L2" s="101"/>
    </row>
    <row r="3" spans="1:11" ht="24" thickBot="1">
      <c r="A3" s="282" t="s">
        <v>61</v>
      </c>
      <c r="B3" s="282"/>
      <c r="C3" s="282"/>
      <c r="D3" s="282"/>
      <c r="E3" s="282"/>
      <c r="F3" s="282"/>
      <c r="G3" s="282"/>
      <c r="H3" s="282"/>
      <c r="I3" s="102" t="s">
        <v>316</v>
      </c>
      <c r="J3" s="103" t="s">
        <v>156</v>
      </c>
      <c r="K3" s="103" t="s">
        <v>157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105">
        <v>2</v>
      </c>
      <c r="J4" s="104" t="s">
        <v>294</v>
      </c>
      <c r="K4" s="104" t="s">
        <v>295</v>
      </c>
    </row>
    <row r="5" spans="1:11" ht="12.75">
      <c r="A5" s="267" t="s">
        <v>296</v>
      </c>
      <c r="B5" s="268"/>
      <c r="C5" s="268"/>
      <c r="D5" s="268"/>
      <c r="E5" s="268"/>
      <c r="F5" s="268"/>
      <c r="G5" s="268"/>
      <c r="H5" s="268"/>
      <c r="I5" s="106">
        <v>1</v>
      </c>
      <c r="J5" s="11">
        <v>42489900</v>
      </c>
      <c r="K5" s="107">
        <v>42489900</v>
      </c>
    </row>
    <row r="6" spans="1:11" ht="12.75">
      <c r="A6" s="267" t="s">
        <v>297</v>
      </c>
      <c r="B6" s="268"/>
      <c r="C6" s="268"/>
      <c r="D6" s="268"/>
      <c r="E6" s="268"/>
      <c r="F6" s="268"/>
      <c r="G6" s="268"/>
      <c r="H6" s="268"/>
      <c r="I6" s="106">
        <v>2</v>
      </c>
      <c r="J6" s="13">
        <v>119512</v>
      </c>
      <c r="K6" s="108">
        <v>119512</v>
      </c>
    </row>
    <row r="7" spans="1:11" ht="12.75">
      <c r="A7" s="267" t="s">
        <v>298</v>
      </c>
      <c r="B7" s="268"/>
      <c r="C7" s="268"/>
      <c r="D7" s="268"/>
      <c r="E7" s="268"/>
      <c r="F7" s="268"/>
      <c r="G7" s="268"/>
      <c r="H7" s="268"/>
      <c r="I7" s="106">
        <v>3</v>
      </c>
      <c r="J7" s="13">
        <v>883939</v>
      </c>
      <c r="K7" s="108">
        <v>1005993</v>
      </c>
    </row>
    <row r="8" spans="1:11" ht="12.75">
      <c r="A8" s="267" t="s">
        <v>299</v>
      </c>
      <c r="B8" s="268"/>
      <c r="C8" s="268"/>
      <c r="D8" s="268"/>
      <c r="E8" s="268"/>
      <c r="F8" s="268"/>
      <c r="G8" s="268"/>
      <c r="H8" s="268"/>
      <c r="I8" s="106">
        <v>4</v>
      </c>
      <c r="J8" s="13">
        <v>-18343978</v>
      </c>
      <c r="K8" s="108">
        <v>-23454383</v>
      </c>
    </row>
    <row r="9" spans="1:11" ht="12.75">
      <c r="A9" s="267" t="s">
        <v>300</v>
      </c>
      <c r="B9" s="268"/>
      <c r="C9" s="268"/>
      <c r="D9" s="268"/>
      <c r="E9" s="268"/>
      <c r="F9" s="268"/>
      <c r="G9" s="268"/>
      <c r="H9" s="268"/>
      <c r="I9" s="106">
        <v>5</v>
      </c>
      <c r="J9" s="13">
        <v>-4988620</v>
      </c>
      <c r="K9" s="108">
        <v>37550</v>
      </c>
    </row>
    <row r="10" spans="1:11" ht="12.75">
      <c r="A10" s="267" t="s">
        <v>301</v>
      </c>
      <c r="B10" s="268"/>
      <c r="C10" s="268"/>
      <c r="D10" s="268"/>
      <c r="E10" s="268"/>
      <c r="F10" s="268"/>
      <c r="G10" s="268"/>
      <c r="H10" s="268"/>
      <c r="I10" s="106">
        <v>6</v>
      </c>
      <c r="J10" s="13">
        <v>8092623</v>
      </c>
      <c r="K10" s="108">
        <v>8092623</v>
      </c>
    </row>
    <row r="11" spans="1:11" ht="12.75">
      <c r="A11" s="267" t="s">
        <v>302</v>
      </c>
      <c r="B11" s="268"/>
      <c r="C11" s="268"/>
      <c r="D11" s="268"/>
      <c r="E11" s="268"/>
      <c r="F11" s="268"/>
      <c r="G11" s="268"/>
      <c r="H11" s="268"/>
      <c r="I11" s="106">
        <v>7</v>
      </c>
      <c r="J11" s="13"/>
      <c r="K11" s="108"/>
    </row>
    <row r="12" spans="1:11" ht="12.75">
      <c r="A12" s="267" t="s">
        <v>303</v>
      </c>
      <c r="B12" s="268"/>
      <c r="C12" s="268"/>
      <c r="D12" s="268"/>
      <c r="E12" s="268"/>
      <c r="F12" s="268"/>
      <c r="G12" s="268"/>
      <c r="H12" s="268"/>
      <c r="I12" s="106">
        <v>8</v>
      </c>
      <c r="J12" s="13"/>
      <c r="K12" s="108"/>
    </row>
    <row r="13" spans="1:11" ht="12.75">
      <c r="A13" s="267" t="s">
        <v>304</v>
      </c>
      <c r="B13" s="268"/>
      <c r="C13" s="268"/>
      <c r="D13" s="268"/>
      <c r="E13" s="268"/>
      <c r="F13" s="268"/>
      <c r="G13" s="268"/>
      <c r="H13" s="268"/>
      <c r="I13" s="106">
        <v>9</v>
      </c>
      <c r="J13" s="13"/>
      <c r="K13" s="108"/>
    </row>
    <row r="14" spans="1:11" ht="12.75">
      <c r="A14" s="269" t="s">
        <v>305</v>
      </c>
      <c r="B14" s="270"/>
      <c r="C14" s="270"/>
      <c r="D14" s="270"/>
      <c r="E14" s="270"/>
      <c r="F14" s="270"/>
      <c r="G14" s="270"/>
      <c r="H14" s="270"/>
      <c r="I14" s="106">
        <v>10</v>
      </c>
      <c r="J14" s="109">
        <f>SUM(J5:J13)</f>
        <v>28253376</v>
      </c>
      <c r="K14" s="109">
        <f>SUM(K5:K13)</f>
        <v>28291195</v>
      </c>
    </row>
    <row r="15" spans="1:11" ht="12.75">
      <c r="A15" s="267" t="s">
        <v>306</v>
      </c>
      <c r="B15" s="268"/>
      <c r="C15" s="268"/>
      <c r="D15" s="268"/>
      <c r="E15" s="268"/>
      <c r="F15" s="268"/>
      <c r="G15" s="268"/>
      <c r="H15" s="268"/>
      <c r="I15" s="106">
        <v>11</v>
      </c>
      <c r="J15" s="108">
        <v>0</v>
      </c>
      <c r="K15" s="13">
        <v>0</v>
      </c>
    </row>
    <row r="16" spans="1:11" ht="12.75">
      <c r="A16" s="267" t="s">
        <v>307</v>
      </c>
      <c r="B16" s="268"/>
      <c r="C16" s="268"/>
      <c r="D16" s="268"/>
      <c r="E16" s="268"/>
      <c r="F16" s="268"/>
      <c r="G16" s="268"/>
      <c r="H16" s="268"/>
      <c r="I16" s="106">
        <v>12</v>
      </c>
      <c r="J16" s="108"/>
      <c r="K16" s="108"/>
    </row>
    <row r="17" spans="1:11" ht="12.75">
      <c r="A17" s="267" t="s">
        <v>308</v>
      </c>
      <c r="B17" s="268"/>
      <c r="C17" s="268"/>
      <c r="D17" s="268"/>
      <c r="E17" s="268"/>
      <c r="F17" s="268"/>
      <c r="G17" s="268"/>
      <c r="H17" s="268"/>
      <c r="I17" s="106">
        <v>13</v>
      </c>
      <c r="J17" s="108"/>
      <c r="K17" s="108"/>
    </row>
    <row r="18" spans="1:11" ht="12.75">
      <c r="A18" s="267" t="s">
        <v>309</v>
      </c>
      <c r="B18" s="268"/>
      <c r="C18" s="268"/>
      <c r="D18" s="268"/>
      <c r="E18" s="268"/>
      <c r="F18" s="268"/>
      <c r="G18" s="268"/>
      <c r="H18" s="268"/>
      <c r="I18" s="106">
        <v>14</v>
      </c>
      <c r="J18" s="108"/>
      <c r="K18" s="108"/>
    </row>
    <row r="19" spans="1:11" ht="12.75">
      <c r="A19" s="267" t="s">
        <v>310</v>
      </c>
      <c r="B19" s="268"/>
      <c r="C19" s="268"/>
      <c r="D19" s="268"/>
      <c r="E19" s="268"/>
      <c r="F19" s="268"/>
      <c r="G19" s="268"/>
      <c r="H19" s="268"/>
      <c r="I19" s="106">
        <v>15</v>
      </c>
      <c r="J19" s="108"/>
      <c r="K19" s="108"/>
    </row>
    <row r="20" spans="1:11" ht="12.75">
      <c r="A20" s="267" t="s">
        <v>311</v>
      </c>
      <c r="B20" s="268"/>
      <c r="C20" s="268"/>
      <c r="D20" s="268"/>
      <c r="E20" s="268"/>
      <c r="F20" s="268"/>
      <c r="G20" s="268"/>
      <c r="H20" s="268"/>
      <c r="I20" s="106">
        <v>16</v>
      </c>
      <c r="J20" s="108"/>
      <c r="K20" s="108"/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75" t="s">
        <v>313</v>
      </c>
      <c r="B23" s="276"/>
      <c r="C23" s="276"/>
      <c r="D23" s="276"/>
      <c r="E23" s="276"/>
      <c r="F23" s="276"/>
      <c r="G23" s="276"/>
      <c r="H23" s="276"/>
      <c r="I23" s="111">
        <v>18</v>
      </c>
      <c r="J23" s="107"/>
      <c r="K23" s="107"/>
    </row>
    <row r="24" spans="1:11" ht="23.25" customHeight="1">
      <c r="A24" s="277" t="s">
        <v>314</v>
      </c>
      <c r="B24" s="278"/>
      <c r="C24" s="278"/>
      <c r="D24" s="278"/>
      <c r="E24" s="278"/>
      <c r="F24" s="278"/>
      <c r="G24" s="278"/>
      <c r="H24" s="278"/>
      <c r="I24" s="112">
        <v>19</v>
      </c>
      <c r="J24" s="110"/>
      <c r="K24" s="110"/>
    </row>
    <row r="25" spans="1:11" ht="30" customHeight="1">
      <c r="A25" s="263" t="s">
        <v>315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4" t="s">
        <v>291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5" t="s">
        <v>322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Sočo</cp:lastModifiedBy>
  <cp:lastPrinted>2018-02-13T14:46:16Z</cp:lastPrinted>
  <dcterms:created xsi:type="dcterms:W3CDTF">2008-10-17T11:51:54Z</dcterms:created>
  <dcterms:modified xsi:type="dcterms:W3CDTF">2018-02-14T09:04:54Z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