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83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<sst xmlns="http://schemas.openxmlformats.org/spreadsheetml/2006/main" count="397" uniqueCount="345">
  <si>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</si>
  <si>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</si>
  <si>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</si>
  <si>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</si>
  <si>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</si>
  <si>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</si>
  <si>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</si>
  <si>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</si>
  <si>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</si>
  <si>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</si>
  <si>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</si>
  <si>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</si>
  <si>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</si>
  <si>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</si>
  <si>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</si>
  <si>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</si>
  <si>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</si>
  <si>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</si>
  <si>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</si>
  <si>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</si>
  <si>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</si>
  <si>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</si>
  <si>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</si>
  <si>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</si>
  <si>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</si>
  <si>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</si>
  <si>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</si>
  <si>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</si>
  <si>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</si>
  <si>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</si>
  <si>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</si>
  <si>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</si>
  <si>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</si>
  <si>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</si>
  <si>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</si>
  <si>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</si>
  <si>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</si>
  <si>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</si>
  <si>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</si>
  <si>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</si>
  <si>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</si>
  <si>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</si>
  <si>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</si>
  <si>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</si>
  <si>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</si>
  <si>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</si>
  <si>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</si>
  <si>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</si>
  <si>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</si>
  <si>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</si>
  <si>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</si>
  <si>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</si>
  <si>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</si>
  <si>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</si>
  <si>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</si>
  <si>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</si>
  <si>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</si>
  <si>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</si>
  <si>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</si>
  <si>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</si>
  <si>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</si>
  <si>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</si>
  <si>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</si>
  <si>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</si>
  <si>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</si>
  <si>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</si>
  <si>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</si>
  <si>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</si>
  <si>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</si>
  <si>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</si>
  <si>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</si>
  <si>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</si>
  <si>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</si>
  <si>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</si>
  <si>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</si>
  <si>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</si>
  <si>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</si>
  <si>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</si>
  <si>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</si>
  <si>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</si>
  <si>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</si>
  <si>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</si>
  <si>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</si>
  <si>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</si>
  <si>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</si>
  <si>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</si>
  <si>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</si>
  <si>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</si>
  <si>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</si>
  <si>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</si>
  <si>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</si>
  <si>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</si>
  <si>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</si>
  <si>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</si>
  <si>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</si>
  <si>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</si>
  <si>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</si>
  <si>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</si>
  <si>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</si>
  <si>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</si>
  <si>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</si>
  <si>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</si>
  <si>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</si>
  <si>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</si>
  <si>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</si>
  <si>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</si>
  <si>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</si>
  <si>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</si>
  <si>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</si>
  <si>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</si>
  <si>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</si>
  <si>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</si>
  <si>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</si>
  <si>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</si>
  <si>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</si>
  <si>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</si>
  <si>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</si>
  <si>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</si>
  <si>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</si>
  <si>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</si>
  <si>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</si>
  <si>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</si>
  <si>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</si>
  <si>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</si>
  <si>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</si>
  <si>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</si>
  <si>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</si>
  <si>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</si>
  <si>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</si>
  <si>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</si>
  <si>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</si>
  <si>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</si>
  <si>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</si>
  <si>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</si>
  <si>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</si>
  <si>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</si>
  <si>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</si>
  <si>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</si>
  <si>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</si>
  <si>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</si>
  <si>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</si>
  <si>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</si>
  <si>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</si>
  <si>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</si>
  <si>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</si>
  <si>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</si>
  <si>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</si>
  <si>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</si>
  <si>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</si>
  <si>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</si>
  <si>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</si>
  <si>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</si>
  <si>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</si>
  <si>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</si>
  <si>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</si>
  <si>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</si>
  <si>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</si>
  <si>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</si>
  <si>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</si>
  <si>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</si>
  <si>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</si>
  <si>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</si>
  <si>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</si>
  <si>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</si>
  <si>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</si>
  <si>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</si>
  <si>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</si>
  <si>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</si>
  <si>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</si>
  <si>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</si>
  <si>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</si>
  <si>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</si>
  <si>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</si>
  <si>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</si>
  <si>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</si>
  <si>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</si>
  <si>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</si>
  <si>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</si>
  <si>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</si>
  <si>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</si>
  <si>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</si>
  <si>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</si>
  <si>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</si>
  <si>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</si>
  <si>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</si>
  <si>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</si>
  <si>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</si>
  <si>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</si>
  <si>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</si>
  <si>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</si>
  <si>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</si>
  <si>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</si>
  <si>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</si>
  <si>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</si>
  <si>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</si>
  <si>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</si>
  <si>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</si>
  <si>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</si>
  <si>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</si>
  <si>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</si>
  <si>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</si>
  <si>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</si>
  <si>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</si>
  <si>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</si>
  <si>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</si>
  <si>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</si>
  <si>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</si>
  <si>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</si>
  <si>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</si>
  <si>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</si>
  <si>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</si>
  <si>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</si>
  <si>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</si>
  <si>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</si>
  <si>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</si>
  <si>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</si>
  <si>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</si>
  <si>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</si>
  <si>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</si>
  <si>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</si>
  <si>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</si>
  <si>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</si>
  <si>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</si>
  <si>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</si>
  <si>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</si>
  <si>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</si>
  <si>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</si>
  <si>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</si>
  <si>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</si>
  <si>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</si>
  <si>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</si>
  <si>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</si>
  <si>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</si>
  <si>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</si>
  <si>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</si>
  <si>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</si>
  <si>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</si>
  <si>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</si>
  <si>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</si>
  <si>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</si>
  <si>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</si>
  <si>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</si>
  <si>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</si>
  <si>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</si>
  <si>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</si>
  <si>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</si>
  <si>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</si>
  <si>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</si>
  <si>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</si>
  <si>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</si>
  <si>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</si>
  <si>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</si>
  <si>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</si>
  <si>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</si>
  <si>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</si>
  <si>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</si>
  <si>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</si>
  <si>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</si>
  <si>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</si>
  <si>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</si>
  <si>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</si>
  <si>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</si>
  <si>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</si>
  <si>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</si>
  <si>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</si>
  <si>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</si>
  <si>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</si>
  <si>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</si>
  <si>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</si>
  <si>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</si>
  <si>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</si>
  <si>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</si>
  <si>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</si>
  <si>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</si>
  <si>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</si>
  <si>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</si>
  <si>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</si>
  <si>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</si>
  <si>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</si>
  <si>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</si>
  <si>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</si>
  <si>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</si>
  <si>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</si>
  <si>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</si>
  <si>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</si>
  <si>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</si>
  <si>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</si>
  <si>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</si>
  <si>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</si>
  <si>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</si>
  <si>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</si>
  <si>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</si>
  <si>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</si>
  <si>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</si>
  <si>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</si>
  <si>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</si>
  <si>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</si>
  <si>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</si>
  <si>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</si>
  <si>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</si>
  <si>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</si>
  <si>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</si>
  <si>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</si>
  <si>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</si>
  <si>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</si>
  <si>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</si>
  <si>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</si>
  <si>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</si>
  <si>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</si>
  <si>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</si>
  <si>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</si>
  <si>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</si>
  <si>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</si>
  <si>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</si>
  <si>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</si>
  <si>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</si>
  <si>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</si>
  <si>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</si>
  <si>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</si>
  <si>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</si>
  <si>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</si>
  <si>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</si>
  <si>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</si>
  <si>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</si>
  <si>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</si>
  <si>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</si>
  <si>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</si>
  <si>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</si>
  <si>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</si>
  <si>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</si>
  <si>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</si>
  <si>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</si>
  <si>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1431</t>
  </si>
  <si>
    <t>Dražana Sočo Odak</t>
  </si>
  <si>
    <t>01/2961-430</t>
  </si>
  <si>
    <t>01/2961-401</t>
  </si>
  <si>
    <t>drazana.soco-odak@jadran-carapa.hr</t>
  </si>
  <si>
    <t>Obveznik: JADRAN TVORNICA ČARAPA D.D.</t>
  </si>
  <si>
    <t>31.3.2012.</t>
  </si>
  <si>
    <t>BARIŠIĆ VINKO,dipl. ing</t>
  </si>
  <si>
    <t>stanje na dan 31.03.2012.</t>
  </si>
  <si>
    <t>u razdoblju 01.01. do 31.03.2012.</t>
  </si>
  <si>
    <t>NE</t>
  </si>
  <si>
    <t>Grad Zagreb</t>
  </si>
  <si>
    <t>Dubrava / Zagreb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</si>
</sst>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81" applyFont="1" applyAlignment="1">
      <alignment/>
      <protection/>
    </xf>
    <xf numFmtId="0" fontId="0" fillId="0" borderId="0" xfId="81" applyFont="1" applyAlignment="1">
      <alignment/>
      <protection/>
    </xf>
    <xf numFmtId="0" fontId="3" fillId="0" borderId="16" xfId="81" applyFont="1" applyFill="1" applyBorder="1" applyAlignment="1" applyProtection="1">
      <alignment horizontal="center" vertical="center"/>
      <protection hidden="1" locked="0"/>
    </xf>
    <xf numFmtId="0" fontId="2" fillId="0" borderId="0" xfId="81" applyFont="1" applyFill="1" applyBorder="1" applyAlignment="1" applyProtection="1">
      <alignment horizontal="left" vertical="center"/>
      <protection hidden="1"/>
    </xf>
    <xf numFmtId="0" fontId="3" fillId="0" borderId="0" xfId="81" applyFont="1" applyFill="1" applyBorder="1" applyAlignment="1" applyProtection="1">
      <alignment vertical="center"/>
      <protection hidden="1"/>
    </xf>
    <xf numFmtId="0" fontId="3" fillId="0" borderId="0" xfId="81" applyFont="1" applyFill="1" applyBorder="1" applyAlignment="1" applyProtection="1">
      <alignment horizontal="center" vertical="center" wrapText="1"/>
      <protection hidden="1"/>
    </xf>
    <xf numFmtId="0" fontId="3" fillId="0" borderId="0" xfId="81" applyFont="1" applyBorder="1" applyAlignment="1" applyProtection="1">
      <alignment/>
      <protection hidden="1"/>
    </xf>
    <xf numFmtId="0" fontId="12" fillId="0" borderId="0" xfId="81" applyFont="1" applyBorder="1" applyAlignment="1" applyProtection="1">
      <alignment horizontal="right" vertical="center" wrapText="1"/>
      <protection hidden="1"/>
    </xf>
    <xf numFmtId="0" fontId="12" fillId="0" borderId="0" xfId="8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81" applyFont="1" applyFill="1" applyBorder="1" applyAlignment="1" applyProtection="1">
      <alignment horizontal="left" vertical="center"/>
      <protection hidden="1"/>
    </xf>
    <xf numFmtId="0" fontId="3" fillId="0" borderId="0" xfId="81" applyFont="1" applyBorder="1" applyAlignment="1" applyProtection="1">
      <alignment horizontal="left"/>
      <protection hidden="1"/>
    </xf>
    <xf numFmtId="0" fontId="3" fillId="0" borderId="0" xfId="81" applyFont="1" applyBorder="1" applyAlignment="1" applyProtection="1">
      <alignment vertical="top"/>
      <protection hidden="1"/>
    </xf>
    <xf numFmtId="0" fontId="3" fillId="0" borderId="0" xfId="81" applyFont="1" applyBorder="1" applyAlignment="1" applyProtection="1">
      <alignment horizontal="right"/>
      <protection hidden="1"/>
    </xf>
    <xf numFmtId="0" fontId="2" fillId="0" borderId="0" xfId="81" applyFont="1" applyFill="1" applyBorder="1" applyAlignment="1" applyProtection="1">
      <alignment horizontal="right" vertical="center"/>
      <protection hidden="1" locked="0"/>
    </xf>
    <xf numFmtId="0" fontId="3" fillId="0" borderId="0" xfId="81" applyFont="1" applyBorder="1" applyAlignment="1" applyProtection="1">
      <alignment/>
      <protection hidden="1"/>
    </xf>
    <xf numFmtId="0" fontId="2" fillId="0" borderId="0" xfId="81" applyFont="1" applyBorder="1" applyAlignment="1" applyProtection="1">
      <alignment vertical="top"/>
      <protection hidden="1"/>
    </xf>
    <xf numFmtId="0" fontId="3" fillId="0" borderId="0" xfId="81" applyFont="1" applyFill="1" applyBorder="1" applyAlignment="1" applyProtection="1">
      <alignment/>
      <protection hidden="1"/>
    </xf>
    <xf numFmtId="0" fontId="3" fillId="0" borderId="0" xfId="81" applyFont="1" applyBorder="1" applyAlignment="1" applyProtection="1">
      <alignment horizontal="center" vertical="center"/>
      <protection hidden="1" locked="0"/>
    </xf>
    <xf numFmtId="0" fontId="3" fillId="0" borderId="0" xfId="81" applyFont="1" applyBorder="1" applyAlignment="1" applyProtection="1">
      <alignment vertical="top" wrapText="1"/>
      <protection hidden="1"/>
    </xf>
    <xf numFmtId="0" fontId="3" fillId="0" borderId="0" xfId="81" applyFont="1" applyBorder="1" applyAlignment="1" applyProtection="1">
      <alignment wrapText="1"/>
      <protection hidden="1"/>
    </xf>
    <xf numFmtId="0" fontId="3" fillId="0" borderId="0" xfId="81" applyFont="1" applyBorder="1" applyAlignment="1" applyProtection="1">
      <alignment horizontal="right" vertical="top"/>
      <protection hidden="1"/>
    </xf>
    <xf numFmtId="0" fontId="3" fillId="0" borderId="0" xfId="81" applyFont="1" applyBorder="1" applyAlignment="1" applyProtection="1">
      <alignment horizontal="center" vertical="top"/>
      <protection hidden="1"/>
    </xf>
    <xf numFmtId="0" fontId="3" fillId="0" borderId="0" xfId="81" applyFont="1" applyBorder="1" applyAlignment="1" applyProtection="1">
      <alignment horizontal="center"/>
      <protection hidden="1"/>
    </xf>
    <xf numFmtId="0" fontId="3" fillId="0" borderId="0" xfId="81" applyFont="1" applyBorder="1" applyAlignment="1">
      <alignment/>
      <protection/>
    </xf>
    <xf numFmtId="0" fontId="3" fillId="0" borderId="0" xfId="81" applyFont="1" applyBorder="1" applyAlignment="1" applyProtection="1">
      <alignment horizontal="left" vertical="top"/>
      <protection hidden="1"/>
    </xf>
    <xf numFmtId="0" fontId="3" fillId="0" borderId="17" xfId="81" applyFont="1" applyBorder="1" applyAlignment="1" applyProtection="1">
      <alignment/>
      <protection hidden="1"/>
    </xf>
    <xf numFmtId="0" fontId="3" fillId="0" borderId="0" xfId="81" applyFont="1" applyBorder="1" applyAlignment="1" applyProtection="1">
      <alignment vertical="center"/>
      <protection hidden="1"/>
    </xf>
    <xf numFmtId="0" fontId="3" fillId="0" borderId="18" xfId="81" applyFont="1" applyBorder="1" applyAlignment="1" applyProtection="1">
      <alignment/>
      <protection hidden="1"/>
    </xf>
    <xf numFmtId="0" fontId="3" fillId="0" borderId="18" xfId="81" applyFont="1" applyBorder="1" applyAlignment="1">
      <alignment/>
      <protection/>
    </xf>
    <xf numFmtId="0" fontId="9" fillId="0" borderId="0" xfId="86">
      <alignment vertical="top"/>
      <protection/>
    </xf>
    <xf numFmtId="0" fontId="9" fillId="0" borderId="0" xfId="86" applyAlignment="1">
      <alignment/>
      <protection/>
    </xf>
    <xf numFmtId="0" fontId="16" fillId="0" borderId="0" xfId="86" applyFont="1" applyAlignment="1">
      <alignment/>
      <protection/>
    </xf>
    <xf numFmtId="0" fontId="10" fillId="0" borderId="0" xfId="86" applyFont="1" applyFill="1" applyBorder="1" applyAlignment="1">
      <alignment horizontal="center" vertical="center" wrapText="1"/>
      <protection/>
    </xf>
    <xf numFmtId="0" fontId="7" fillId="0" borderId="0" xfId="8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86" applyFont="1" applyBorder="1" applyAlignment="1" applyProtection="1">
      <alignment vertical="center"/>
      <protection hidden="1"/>
    </xf>
    <xf numFmtId="0" fontId="3" fillId="0" borderId="0" xfId="81" applyFont="1" applyBorder="1" applyAlignment="1" applyProtection="1">
      <alignment horizontal="right" wrapText="1"/>
      <protection hidden="1"/>
    </xf>
    <xf numFmtId="0" fontId="3" fillId="0" borderId="0" xfId="8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8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8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8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81" applyFont="1" applyBorder="1" applyAlignment="1">
      <alignment/>
      <protection/>
    </xf>
    <xf numFmtId="0" fontId="3" fillId="0" borderId="23" xfId="81" applyFont="1" applyBorder="1" applyAlignment="1">
      <alignment/>
      <protection/>
    </xf>
    <xf numFmtId="0" fontId="3" fillId="0" borderId="24" xfId="81" applyFont="1" applyFill="1" applyBorder="1" applyAlignment="1" applyProtection="1">
      <alignment horizontal="left" vertical="center" wrapText="1"/>
      <protection hidden="1"/>
    </xf>
    <xf numFmtId="0" fontId="3" fillId="0" borderId="16" xfId="81" applyFont="1" applyFill="1" applyBorder="1" applyAlignment="1" applyProtection="1">
      <alignment vertical="center"/>
      <protection hidden="1"/>
    </xf>
    <xf numFmtId="0" fontId="3" fillId="0" borderId="24" xfId="81" applyFont="1" applyBorder="1" applyAlignment="1" applyProtection="1">
      <alignment horizontal="left" vertical="center" wrapText="1"/>
      <protection hidden="1"/>
    </xf>
    <xf numFmtId="0" fontId="3" fillId="0" borderId="16" xfId="81" applyFont="1" applyBorder="1" applyAlignment="1" applyProtection="1">
      <alignment/>
      <protection hidden="1"/>
    </xf>
    <xf numFmtId="0" fontId="12" fillId="0" borderId="0" xfId="81" applyFont="1" applyBorder="1" applyAlignment="1" applyProtection="1">
      <alignment horizontal="right"/>
      <protection hidden="1"/>
    </xf>
    <xf numFmtId="0" fontId="3" fillId="0" borderId="24" xfId="81" applyFont="1" applyFill="1" applyBorder="1" applyAlignment="1" applyProtection="1">
      <alignment/>
      <protection hidden="1"/>
    </xf>
    <xf numFmtId="0" fontId="3" fillId="0" borderId="24" xfId="81" applyFont="1" applyBorder="1" applyAlignment="1" applyProtection="1">
      <alignment wrapText="1"/>
      <protection hidden="1"/>
    </xf>
    <xf numFmtId="0" fontId="3" fillId="0" borderId="16" xfId="81" applyFont="1" applyBorder="1" applyAlignment="1" applyProtection="1">
      <alignment horizontal="right"/>
      <protection hidden="1"/>
    </xf>
    <xf numFmtId="0" fontId="3" fillId="0" borderId="24" xfId="81" applyFont="1" applyBorder="1" applyAlignment="1" applyProtection="1">
      <alignment/>
      <protection hidden="1"/>
    </xf>
    <xf numFmtId="0" fontId="3" fillId="0" borderId="16" xfId="81" applyFont="1" applyBorder="1" applyAlignment="1" applyProtection="1">
      <alignment horizontal="right" wrapText="1"/>
      <protection hidden="1"/>
    </xf>
    <xf numFmtId="0" fontId="2" fillId="0" borderId="24" xfId="81" applyFont="1" applyFill="1" applyBorder="1" applyAlignment="1" applyProtection="1">
      <alignment horizontal="right" vertical="center"/>
      <protection hidden="1" locked="0"/>
    </xf>
    <xf numFmtId="0" fontId="3" fillId="0" borderId="24" xfId="81" applyFont="1" applyBorder="1" applyAlignment="1" applyProtection="1">
      <alignment vertical="top"/>
      <protection hidden="1"/>
    </xf>
    <xf numFmtId="0" fontId="3" fillId="0" borderId="24" xfId="81" applyFont="1" applyBorder="1" applyAlignment="1" applyProtection="1">
      <alignment horizontal="left" vertical="top" wrapText="1"/>
      <protection hidden="1"/>
    </xf>
    <xf numFmtId="0" fontId="3" fillId="0" borderId="16" xfId="81" applyFont="1" applyBorder="1" applyAlignment="1">
      <alignment/>
      <protection/>
    </xf>
    <xf numFmtId="0" fontId="3" fillId="0" borderId="24" xfId="81" applyFont="1" applyBorder="1" applyAlignment="1" applyProtection="1">
      <alignment horizontal="left" vertical="top" indent="2"/>
      <protection hidden="1"/>
    </xf>
    <xf numFmtId="0" fontId="3" fillId="0" borderId="24" xfId="81" applyFont="1" applyBorder="1" applyAlignment="1" applyProtection="1">
      <alignment horizontal="left" vertical="top" wrapText="1" indent="2"/>
      <protection hidden="1"/>
    </xf>
    <xf numFmtId="0" fontId="3" fillId="0" borderId="16" xfId="81" applyFont="1" applyBorder="1" applyAlignment="1" applyProtection="1">
      <alignment horizontal="right" vertical="top"/>
      <protection hidden="1"/>
    </xf>
    <xf numFmtId="49" fontId="2" fillId="0" borderId="24" xfId="81" applyNumberFormat="1" applyFont="1" applyBorder="1" applyAlignment="1" applyProtection="1">
      <alignment horizontal="center" vertical="center"/>
      <protection hidden="1" locked="0"/>
    </xf>
    <xf numFmtId="0" fontId="3" fillId="0" borderId="16" xfId="81" applyFont="1" applyBorder="1" applyAlignment="1" applyProtection="1">
      <alignment horizontal="left" vertical="top"/>
      <protection hidden="1"/>
    </xf>
    <xf numFmtId="0" fontId="3" fillId="0" borderId="24" xfId="81" applyFont="1" applyBorder="1" applyAlignment="1" applyProtection="1">
      <alignment horizontal="left"/>
      <protection hidden="1"/>
    </xf>
    <xf numFmtId="0" fontId="3" fillId="0" borderId="23" xfId="81" applyFont="1" applyBorder="1" applyAlignment="1" applyProtection="1">
      <alignment/>
      <protection hidden="1"/>
    </xf>
    <xf numFmtId="0" fontId="3" fillId="0" borderId="16" xfId="81" applyFont="1" applyBorder="1" applyAlignment="1" applyProtection="1">
      <alignment horizontal="left"/>
      <protection hidden="1"/>
    </xf>
    <xf numFmtId="0" fontId="3" fillId="0" borderId="24" xfId="81" applyFont="1" applyFill="1" applyBorder="1" applyAlignment="1" applyProtection="1">
      <alignment vertical="center"/>
      <protection hidden="1"/>
    </xf>
    <xf numFmtId="0" fontId="13" fillId="0" borderId="24" xfId="86" applyFont="1" applyFill="1" applyBorder="1" applyAlignment="1" applyProtection="1">
      <alignment vertical="center"/>
      <protection hidden="1"/>
    </xf>
    <xf numFmtId="0" fontId="13" fillId="0" borderId="0" xfId="86" applyFont="1" applyBorder="1" applyAlignment="1" applyProtection="1">
      <alignment horizontal="left"/>
      <protection hidden="1"/>
    </xf>
    <xf numFmtId="0" fontId="9" fillId="0" borderId="0" xfId="86" applyBorder="1" applyAlignment="1">
      <alignment/>
      <protection/>
    </xf>
    <xf numFmtId="0" fontId="9" fillId="0" borderId="24" xfId="86" applyBorder="1" applyAlignment="1">
      <alignment/>
      <protection/>
    </xf>
    <xf numFmtId="0" fontId="2" fillId="0" borderId="16" xfId="81" applyFont="1" applyBorder="1" applyAlignment="1" applyProtection="1">
      <alignment vertical="center"/>
      <protection hidden="1"/>
    </xf>
    <xf numFmtId="0" fontId="3" fillId="0" borderId="25" xfId="81" applyFont="1" applyBorder="1" applyAlignment="1" applyProtection="1">
      <alignment/>
      <protection hidden="1"/>
    </xf>
    <xf numFmtId="0" fontId="3" fillId="0" borderId="26" xfId="81" applyFont="1" applyFill="1" applyBorder="1" applyAlignment="1" applyProtection="1">
      <alignment horizontal="right" vertical="top" wrapText="1"/>
      <protection hidden="1"/>
    </xf>
    <xf numFmtId="0" fontId="3" fillId="0" borderId="27" xfId="81" applyFont="1" applyFill="1" applyBorder="1" applyAlignment="1" applyProtection="1">
      <alignment horizontal="right" vertical="top" wrapText="1"/>
      <protection hidden="1"/>
    </xf>
    <xf numFmtId="0" fontId="3" fillId="0" borderId="27" xfId="81" applyFont="1" applyFill="1" applyBorder="1" applyAlignment="1" applyProtection="1">
      <alignment/>
      <protection hidden="1"/>
    </xf>
    <xf numFmtId="0" fontId="3" fillId="0" borderId="28" xfId="81" applyFont="1" applyFill="1" applyBorder="1" applyAlignment="1" applyProtection="1">
      <alignment/>
      <protection hidden="1"/>
    </xf>
    <xf numFmtId="14" fontId="2" fillId="0" borderId="21" xfId="8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8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8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81" applyFont="1" applyFill="1" applyBorder="1" applyAlignment="1" applyProtection="1">
      <alignment horizontal="center" vertical="center"/>
      <protection hidden="1" locked="0"/>
    </xf>
    <xf numFmtId="49" fontId="2" fillId="0" borderId="20" xfId="8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81" applyFont="1" applyFill="1" applyBorder="1" applyAlignment="1" applyProtection="1">
      <alignment horizontal="right" vertical="center"/>
      <protection hidden="1" locked="0"/>
    </xf>
    <xf numFmtId="0" fontId="3" fillId="0" borderId="0" xfId="81" applyFont="1" applyFill="1" applyBorder="1" applyAlignment="1">
      <alignment/>
      <protection/>
    </xf>
    <xf numFmtId="49" fontId="2" fillId="0" borderId="0" xfId="81" applyNumberFormat="1" applyFont="1" applyFill="1" applyBorder="1" applyAlignment="1" applyProtection="1">
      <alignment horizontal="center" vertical="center"/>
      <protection hidden="1" locked="0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3" fontId="1" fillId="0" borderId="10" xfId="59" applyNumberFormat="1" applyFont="1" applyFill="1" applyBorder="1" applyAlignment="1" applyProtection="1">
      <alignment vertical="center"/>
      <protection hidden="1"/>
    </xf>
    <xf numFmtId="3" fontId="1" fillId="0" borderId="10" xfId="60" applyNumberFormat="1" applyFont="1" applyFill="1" applyBorder="1" applyAlignment="1" applyProtection="1">
      <alignment vertical="center"/>
      <protection hidden="1"/>
    </xf>
    <xf numFmtId="3" fontId="1" fillId="0" borderId="10" xfId="61" applyNumberFormat="1" applyFont="1" applyFill="1" applyBorder="1" applyAlignment="1" applyProtection="1">
      <alignment vertical="center"/>
      <protection hidden="1"/>
    </xf>
    <xf numFmtId="3" fontId="1" fillId="0" borderId="10" xfId="62" applyNumberFormat="1" applyFont="1" applyFill="1" applyBorder="1" applyAlignment="1" applyProtection="1">
      <alignment vertical="center"/>
      <protection hidden="1"/>
    </xf>
    <xf numFmtId="3" fontId="1" fillId="0" borderId="10" xfId="64" applyNumberFormat="1" applyFont="1" applyFill="1" applyBorder="1" applyAlignment="1" applyProtection="1">
      <alignment vertical="center"/>
      <protection hidden="1"/>
    </xf>
    <xf numFmtId="0" fontId="3" fillId="0" borderId="16" xfId="81" applyFont="1" applyBorder="1" applyAlignment="1" applyProtection="1">
      <alignment horizontal="right" vertical="center" wrapText="1"/>
      <protection hidden="1"/>
    </xf>
    <xf numFmtId="0" fontId="3" fillId="0" borderId="0" xfId="81" applyFont="1" applyBorder="1" applyAlignment="1" applyProtection="1">
      <alignment horizontal="right" wrapText="1"/>
      <protection hidden="1"/>
    </xf>
    <xf numFmtId="0" fontId="3" fillId="0" borderId="16" xfId="81" applyFont="1" applyBorder="1" applyAlignment="1" applyProtection="1">
      <alignment horizontal="right" wrapText="1"/>
      <protection hidden="1"/>
    </xf>
    <xf numFmtId="49" fontId="2" fillId="0" borderId="26" xfId="8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8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81" applyFont="1" applyFill="1" applyBorder="1" applyAlignment="1" applyProtection="1">
      <alignment horizontal="left" vertical="center" wrapText="1"/>
      <protection hidden="1"/>
    </xf>
    <xf numFmtId="0" fontId="2" fillId="0" borderId="0" xfId="81" applyFont="1" applyFill="1" applyBorder="1" applyAlignment="1" applyProtection="1">
      <alignment horizontal="left" vertical="center" wrapText="1"/>
      <protection hidden="1"/>
    </xf>
    <xf numFmtId="0" fontId="2" fillId="0" borderId="24" xfId="81" applyFont="1" applyFill="1" applyBorder="1" applyAlignment="1" applyProtection="1">
      <alignment horizontal="left" vertical="center" wrapText="1"/>
      <protection hidden="1"/>
    </xf>
    <xf numFmtId="0" fontId="11" fillId="0" borderId="16" xfId="81" applyFont="1" applyBorder="1" applyAlignment="1" applyProtection="1">
      <alignment horizontal="center" vertical="center" wrapText="1"/>
      <protection hidden="1"/>
    </xf>
    <xf numFmtId="0" fontId="11" fillId="0" borderId="0" xfId="81" applyFont="1" applyBorder="1" applyAlignment="1" applyProtection="1">
      <alignment horizontal="center" vertical="center" wrapText="1"/>
      <protection hidden="1"/>
    </xf>
    <xf numFmtId="0" fontId="11" fillId="0" borderId="24" xfId="81" applyFont="1" applyBorder="1" applyAlignment="1" applyProtection="1">
      <alignment horizontal="center" vertical="center" wrapText="1"/>
      <protection hidden="1"/>
    </xf>
    <xf numFmtId="0" fontId="3" fillId="0" borderId="16" xfId="81" applyFont="1" applyBorder="1" applyAlignment="1" applyProtection="1">
      <alignment horizontal="right" vertical="center"/>
      <protection hidden="1"/>
    </xf>
    <xf numFmtId="0" fontId="3" fillId="0" borderId="24" xfId="81" applyFont="1" applyBorder="1" applyAlignment="1" applyProtection="1">
      <alignment horizontal="right"/>
      <protection hidden="1"/>
    </xf>
    <xf numFmtId="0" fontId="1" fillId="0" borderId="16" xfId="81" applyFont="1" applyBorder="1" applyAlignment="1" applyProtection="1">
      <alignment horizontal="right" vertical="center" wrapText="1"/>
      <protection hidden="1"/>
    </xf>
    <xf numFmtId="0" fontId="1" fillId="0" borderId="24" xfId="81" applyFont="1" applyBorder="1" applyAlignment="1" applyProtection="1">
      <alignment horizontal="right" wrapText="1"/>
      <protection hidden="1"/>
    </xf>
    <xf numFmtId="0" fontId="2" fillId="0" borderId="26" xfId="81" applyFont="1" applyFill="1" applyBorder="1" applyAlignment="1" applyProtection="1">
      <alignment horizontal="left" vertical="center"/>
      <protection hidden="1" locked="0"/>
    </xf>
    <xf numFmtId="0" fontId="3" fillId="0" borderId="27" xfId="81" applyFont="1" applyFill="1" applyBorder="1" applyAlignment="1">
      <alignment horizontal="left" vertical="center"/>
      <protection/>
    </xf>
    <xf numFmtId="0" fontId="3" fillId="0" borderId="28" xfId="81" applyFont="1" applyFill="1" applyBorder="1" applyAlignment="1">
      <alignment horizontal="left" vertical="center"/>
      <protection/>
    </xf>
    <xf numFmtId="1" fontId="2" fillId="0" borderId="26" xfId="81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81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81" applyFont="1" applyFill="1" applyBorder="1" applyAlignment="1" applyProtection="1">
      <alignment/>
      <protection hidden="1" locked="0"/>
    </xf>
    <xf numFmtId="0" fontId="2" fillId="0" borderId="28" xfId="81" applyFont="1" applyFill="1" applyBorder="1" applyAlignment="1" applyProtection="1">
      <alignment/>
      <protection hidden="1" locked="0"/>
    </xf>
    <xf numFmtId="0" fontId="3" fillId="0" borderId="27" xfId="81" applyFont="1" applyFill="1" applyBorder="1" applyAlignment="1">
      <alignment horizontal="left"/>
      <protection/>
    </xf>
    <xf numFmtId="0" fontId="3" fillId="0" borderId="28" xfId="81" applyFont="1" applyFill="1" applyBorder="1" applyAlignment="1">
      <alignment horizontal="left"/>
      <protection/>
    </xf>
    <xf numFmtId="0" fontId="3" fillId="0" borderId="0" xfId="81" applyFont="1" applyBorder="1" applyAlignment="1" applyProtection="1">
      <alignment horizontal="right"/>
      <protection hidden="1"/>
    </xf>
    <xf numFmtId="0" fontId="3" fillId="0" borderId="0" xfId="81" applyFont="1" applyBorder="1" applyAlignment="1" applyProtection="1">
      <alignment horizontal="right" vertical="center"/>
      <protection hidden="1"/>
    </xf>
    <xf numFmtId="0" fontId="3" fillId="0" borderId="16" xfId="81" applyFont="1" applyBorder="1" applyAlignment="1" applyProtection="1">
      <alignment horizontal="center" vertical="center"/>
      <protection hidden="1"/>
    </xf>
    <xf numFmtId="0" fontId="3" fillId="0" borderId="0" xfId="81" applyFont="1" applyBorder="1" applyAlignment="1">
      <alignment horizontal="center" vertical="center"/>
      <protection/>
    </xf>
    <xf numFmtId="0" fontId="3" fillId="0" borderId="0" xfId="81" applyFont="1" applyBorder="1" applyAlignment="1">
      <alignment horizontal="center"/>
      <protection/>
    </xf>
    <xf numFmtId="0" fontId="3" fillId="0" borderId="0" xfId="81" applyFont="1" applyBorder="1" applyAlignment="1">
      <alignment horizontal="center" vertical="center"/>
      <protection/>
    </xf>
    <xf numFmtId="0" fontId="3" fillId="0" borderId="0" xfId="81" applyFont="1" applyBorder="1" applyAlignment="1">
      <alignment vertical="center"/>
      <protection/>
    </xf>
    <xf numFmtId="0" fontId="3" fillId="0" borderId="0" xfId="81" applyFont="1" applyBorder="1" applyAlignment="1">
      <alignment horizontal="center"/>
      <protection/>
    </xf>
    <xf numFmtId="0" fontId="3" fillId="0" borderId="24" xfId="81" applyFont="1" applyBorder="1" applyAlignment="1">
      <alignment horizontal="center"/>
      <protection/>
    </xf>
    <xf numFmtId="0" fontId="2" fillId="0" borderId="26" xfId="81" applyFont="1" applyFill="1" applyBorder="1" applyAlignment="1" applyProtection="1">
      <alignment horizontal="right" vertical="center"/>
      <protection hidden="1" locked="0"/>
    </xf>
    <xf numFmtId="0" fontId="3" fillId="0" borderId="27" xfId="81" applyFont="1" applyFill="1" applyBorder="1" applyAlignment="1">
      <alignment/>
      <protection/>
    </xf>
    <xf numFmtId="0" fontId="3" fillId="0" borderId="28" xfId="81" applyFont="1" applyFill="1" applyBorder="1" applyAlignment="1">
      <alignment/>
      <protection/>
    </xf>
    <xf numFmtId="0" fontId="3" fillId="0" borderId="0" xfId="81" applyFont="1" applyBorder="1" applyAlignment="1" applyProtection="1">
      <alignment vertical="top" wrapText="1"/>
      <protection hidden="1"/>
    </xf>
    <xf numFmtId="0" fontId="3" fillId="0" borderId="0" xfId="81" applyFont="1" applyBorder="1" applyAlignment="1" applyProtection="1">
      <alignment wrapText="1"/>
      <protection hidden="1"/>
    </xf>
    <xf numFmtId="0" fontId="3" fillId="0" borderId="0" xfId="81" applyFont="1" applyBorder="1" applyAlignment="1" applyProtection="1">
      <alignment vertical="center"/>
      <protection hidden="1"/>
    </xf>
    <xf numFmtId="0" fontId="3" fillId="0" borderId="30" xfId="81" applyFont="1" applyBorder="1" applyAlignment="1" applyProtection="1">
      <alignment horizontal="center" vertical="top"/>
      <protection hidden="1"/>
    </xf>
    <xf numFmtId="0" fontId="3" fillId="0" borderId="30" xfId="81" applyFont="1" applyBorder="1" applyAlignment="1">
      <alignment horizontal="center"/>
      <protection/>
    </xf>
    <xf numFmtId="0" fontId="3" fillId="0" borderId="31" xfId="81" applyFont="1" applyBorder="1" applyAlignment="1">
      <alignment/>
      <protection/>
    </xf>
    <xf numFmtId="0" fontId="3" fillId="0" borderId="24" xfId="81" applyFont="1" applyBorder="1" applyAlignment="1" applyProtection="1">
      <alignment horizontal="right" wrapText="1"/>
      <protection hidden="1"/>
    </xf>
    <xf numFmtId="0" fontId="3" fillId="0" borderId="0" xfId="81" applyFont="1" applyBorder="1" applyAlignment="1" applyProtection="1">
      <alignment horizontal="center" vertical="top"/>
      <protection hidden="1"/>
    </xf>
    <xf numFmtId="0" fontId="3" fillId="0" borderId="0" xfId="81" applyFont="1" applyBorder="1" applyAlignment="1" applyProtection="1">
      <alignment horizontal="center"/>
      <protection hidden="1"/>
    </xf>
    <xf numFmtId="0" fontId="3" fillId="0" borderId="17" xfId="81" applyFont="1" applyBorder="1" applyAlignment="1" applyProtection="1">
      <alignment horizontal="center"/>
      <protection hidden="1"/>
    </xf>
    <xf numFmtId="0" fontId="2" fillId="0" borderId="27" xfId="81" applyFont="1" applyFill="1" applyBorder="1" applyAlignment="1" applyProtection="1">
      <alignment horizontal="left" vertical="center"/>
      <protection hidden="1" locked="0"/>
    </xf>
    <xf numFmtId="0" fontId="2" fillId="0" borderId="28" xfId="81" applyFont="1" applyFill="1" applyBorder="1" applyAlignment="1" applyProtection="1">
      <alignment horizontal="left" vertical="center"/>
      <protection hidden="1" locked="0"/>
    </xf>
    <xf numFmtId="49" fontId="2" fillId="0" borderId="26" xfId="8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8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81" applyNumberFormat="1" applyFont="1" applyFill="1" applyBorder="1" applyAlignment="1" applyProtection="1">
      <alignment horizontal="left" vertical="center"/>
      <protection hidden="1" locked="0"/>
    </xf>
    <xf numFmtId="0" fontId="10" fillId="0" borderId="32" xfId="81" applyFont="1" applyBorder="1" applyAlignment="1">
      <alignment/>
      <protection/>
    </xf>
    <xf numFmtId="0" fontId="10" fillId="0" borderId="17" xfId="81" applyFont="1" applyBorder="1" applyAlignment="1">
      <alignment/>
      <protection/>
    </xf>
    <xf numFmtId="0" fontId="3" fillId="0" borderId="27" xfId="81" applyFont="1" applyFill="1" applyBorder="1" applyAlignment="1" applyProtection="1">
      <alignment horizontal="center" vertical="top"/>
      <protection hidden="1"/>
    </xf>
    <xf numFmtId="0" fontId="3" fillId="0" borderId="27" xfId="81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6" xfId="81" applyNumberFormat="1" applyFont="1" applyFill="1" applyBorder="1" applyAlignment="1" applyProtection="1" quotePrefix="1">
      <alignment horizontal="left" vertical="center"/>
      <protection hidden="1" locked="0"/>
    </xf>
    <xf numFmtId="0" fontId="17" fillId="0" borderId="0" xfId="86" applyFont="1" applyBorder="1" applyAlignment="1" applyProtection="1">
      <alignment horizontal="left"/>
      <protection hidden="1"/>
    </xf>
    <xf numFmtId="0" fontId="18" fillId="0" borderId="0" xfId="86" applyFont="1" applyBorder="1" applyAlignment="1">
      <alignment/>
      <protection/>
    </xf>
    <xf numFmtId="0" fontId="13" fillId="0" borderId="0" xfId="86" applyFont="1" applyBorder="1" applyAlignment="1" applyProtection="1">
      <alignment horizontal="left"/>
      <protection hidden="1"/>
    </xf>
    <xf numFmtId="0" fontId="9" fillId="0" borderId="0" xfId="86" applyBorder="1" applyAlignment="1">
      <alignment/>
      <protection/>
    </xf>
    <xf numFmtId="0" fontId="9" fillId="0" borderId="24" xfId="8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86" applyFont="1" applyFill="1" applyBorder="1" applyAlignment="1" applyProtection="1">
      <alignment horizontal="center" vertical="center"/>
      <protection hidden="1"/>
    </xf>
    <xf numFmtId="14" fontId="7" fillId="0" borderId="0" xfId="8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8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8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86" applyFont="1" applyAlignment="1">
      <alignment/>
      <protection/>
    </xf>
    <xf numFmtId="0" fontId="15" fillId="0" borderId="0" xfId="86" applyFont="1" applyBorder="1" applyAlignment="1">
      <alignment horizontal="justify" vertical="top" wrapText="1"/>
      <protection/>
    </xf>
    <xf numFmtId="0" fontId="9" fillId="0" borderId="0" xfId="86" applyAlignment="1">
      <alignment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2 5" xfId="61"/>
    <cellStyle name="Normal 2 6" xfId="62"/>
    <cellStyle name="Normal 2 7" xfId="63"/>
    <cellStyle name="Normal 2 8" xfId="64"/>
    <cellStyle name="Normal 3" xfId="65"/>
    <cellStyle name="Normal 3 2" xfId="66"/>
    <cellStyle name="Normal 4" xfId="67"/>
    <cellStyle name="Normal 4 2" xfId="68"/>
    <cellStyle name="Normal 4 3" xfId="69"/>
    <cellStyle name="Normal 4 4" xfId="70"/>
    <cellStyle name="Normal 5" xfId="71"/>
    <cellStyle name="Normal 5 2" xfId="72"/>
    <cellStyle name="Normal 5 3" xfId="73"/>
    <cellStyle name="Normal 5 4" xfId="74"/>
    <cellStyle name="Normal 6" xfId="75"/>
    <cellStyle name="Normal 6 2" xfId="76"/>
    <cellStyle name="Normal 6 3" xfId="77"/>
    <cellStyle name="Normal 6 4" xfId="78"/>
    <cellStyle name="Normal 7" xfId="79"/>
    <cellStyle name="Normal 8" xfId="80"/>
    <cellStyle name="Normal_TFI-POD" xfId="81"/>
    <cellStyle name="Note" xfId="82"/>
    <cellStyle name="Obično_Knjiga2" xfId="83"/>
    <cellStyle name="Output" xfId="84"/>
    <cellStyle name="Percent" xfId="85"/>
    <cellStyle name="Style 1" xfId="86"/>
    <cellStyle name="Title" xfId="87"/>
    <cellStyle name="Total" xfId="88"/>
    <cellStyle name="Warning Text" xfId="8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@jadran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0">
      <selection activeCell="D24" sqref="D24:G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5" t="s">
        <v>248</v>
      </c>
      <c r="B1" s="186"/>
      <c r="C1" s="186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8" t="s">
        <v>249</v>
      </c>
      <c r="B2" s="139"/>
      <c r="C2" s="139"/>
      <c r="D2" s="140"/>
      <c r="E2" s="119" t="s">
        <v>323</v>
      </c>
      <c r="F2" s="12"/>
      <c r="G2" s="13" t="s">
        <v>250</v>
      </c>
      <c r="H2" s="119" t="s">
        <v>338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41" t="s">
        <v>317</v>
      </c>
      <c r="B4" s="142"/>
      <c r="C4" s="142"/>
      <c r="D4" s="142"/>
      <c r="E4" s="142"/>
      <c r="F4" s="142"/>
      <c r="G4" s="142"/>
      <c r="H4" s="142"/>
      <c r="I4" s="143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4" t="s">
        <v>251</v>
      </c>
      <c r="B6" s="145"/>
      <c r="C6" s="136" t="s">
        <v>324</v>
      </c>
      <c r="D6" s="137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6" t="s">
        <v>252</v>
      </c>
      <c r="B8" s="147"/>
      <c r="C8" s="136" t="s">
        <v>325</v>
      </c>
      <c r="D8" s="137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3" t="s">
        <v>253</v>
      </c>
      <c r="B10" s="134"/>
      <c r="C10" s="136" t="s">
        <v>326</v>
      </c>
      <c r="D10" s="137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5"/>
      <c r="B11" s="134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4" t="s">
        <v>254</v>
      </c>
      <c r="B12" s="145"/>
      <c r="C12" s="148" t="s">
        <v>327</v>
      </c>
      <c r="D12" s="149"/>
      <c r="E12" s="149"/>
      <c r="F12" s="149"/>
      <c r="G12" s="149"/>
      <c r="H12" s="149"/>
      <c r="I12" s="150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4" t="s">
        <v>255</v>
      </c>
      <c r="B14" s="145"/>
      <c r="C14" s="151">
        <v>10040</v>
      </c>
      <c r="D14" s="152"/>
      <c r="E14" s="16"/>
      <c r="F14" s="148" t="s">
        <v>328</v>
      </c>
      <c r="G14" s="149"/>
      <c r="H14" s="149"/>
      <c r="I14" s="150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4" t="s">
        <v>256</v>
      </c>
      <c r="B16" s="145"/>
      <c r="C16" s="148" t="s">
        <v>329</v>
      </c>
      <c r="D16" s="149"/>
      <c r="E16" s="149"/>
      <c r="F16" s="149"/>
      <c r="G16" s="149"/>
      <c r="H16" s="149"/>
      <c r="I16" s="150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4" t="s">
        <v>257</v>
      </c>
      <c r="B18" s="145"/>
      <c r="C18" s="153" t="s">
        <v>330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4" t="s">
        <v>258</v>
      </c>
      <c r="B20" s="145"/>
      <c r="C20" s="153" t="s">
        <v>331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4" t="s">
        <v>259</v>
      </c>
      <c r="B22" s="145"/>
      <c r="C22" s="120">
        <v>133</v>
      </c>
      <c r="D22" s="148" t="s">
        <v>344</v>
      </c>
      <c r="E22" s="156"/>
      <c r="F22" s="157"/>
      <c r="G22" s="144"/>
      <c r="H22" s="158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4" t="s">
        <v>260</v>
      </c>
      <c r="B24" s="145"/>
      <c r="C24" s="120">
        <v>21</v>
      </c>
      <c r="D24" s="148" t="s">
        <v>343</v>
      </c>
      <c r="E24" s="156"/>
      <c r="F24" s="156"/>
      <c r="G24" s="157"/>
      <c r="H24" s="51" t="s">
        <v>261</v>
      </c>
      <c r="I24" s="121">
        <v>300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44" t="s">
        <v>262</v>
      </c>
      <c r="B26" s="145"/>
      <c r="C26" s="122" t="s">
        <v>342</v>
      </c>
      <c r="D26" s="25"/>
      <c r="E26" s="33"/>
      <c r="F26" s="24"/>
      <c r="G26" s="159" t="s">
        <v>263</v>
      </c>
      <c r="H26" s="145"/>
      <c r="I26" s="123" t="s">
        <v>332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0" t="s">
        <v>264</v>
      </c>
      <c r="B28" s="161"/>
      <c r="C28" s="162"/>
      <c r="D28" s="162"/>
      <c r="E28" s="163" t="s">
        <v>265</v>
      </c>
      <c r="F28" s="164"/>
      <c r="G28" s="164"/>
      <c r="H28" s="165" t="s">
        <v>266</v>
      </c>
      <c r="I28" s="166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7"/>
      <c r="B30" s="168"/>
      <c r="C30" s="168"/>
      <c r="D30" s="169"/>
      <c r="E30" s="167"/>
      <c r="F30" s="168"/>
      <c r="G30" s="168"/>
      <c r="H30" s="136"/>
      <c r="I30" s="137"/>
      <c r="J30" s="10"/>
      <c r="K30" s="10"/>
      <c r="L30" s="10"/>
    </row>
    <row r="31" spans="1:12" ht="12.75">
      <c r="A31" s="93"/>
      <c r="B31" s="22"/>
      <c r="C31" s="21"/>
      <c r="D31" s="170"/>
      <c r="E31" s="170"/>
      <c r="F31" s="170"/>
      <c r="G31" s="171"/>
      <c r="H31" s="16"/>
      <c r="I31" s="100"/>
      <c r="J31" s="10"/>
      <c r="K31" s="10"/>
      <c r="L31" s="10"/>
    </row>
    <row r="32" spans="1:12" ht="12.75">
      <c r="A32" s="167"/>
      <c r="B32" s="168"/>
      <c r="C32" s="168"/>
      <c r="D32" s="169"/>
      <c r="E32" s="167"/>
      <c r="F32" s="168"/>
      <c r="G32" s="168"/>
      <c r="H32" s="136"/>
      <c r="I32" s="137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7"/>
      <c r="B34" s="168"/>
      <c r="C34" s="168"/>
      <c r="D34" s="169"/>
      <c r="E34" s="167"/>
      <c r="F34" s="168"/>
      <c r="G34" s="168"/>
      <c r="H34" s="136"/>
      <c r="I34" s="137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7"/>
      <c r="B36" s="168"/>
      <c r="C36" s="168"/>
      <c r="D36" s="169"/>
      <c r="E36" s="167"/>
      <c r="F36" s="168"/>
      <c r="G36" s="168"/>
      <c r="H36" s="136"/>
      <c r="I36" s="137"/>
      <c r="J36" s="10"/>
      <c r="K36" s="10"/>
      <c r="L36" s="10"/>
    </row>
    <row r="37" spans="1:12" ht="12.75">
      <c r="A37" s="102"/>
      <c r="B37" s="30"/>
      <c r="C37" s="177"/>
      <c r="D37" s="178"/>
      <c r="E37" s="16"/>
      <c r="F37" s="177"/>
      <c r="G37" s="178"/>
      <c r="H37" s="16"/>
      <c r="I37" s="94"/>
      <c r="J37" s="10"/>
      <c r="K37" s="10"/>
      <c r="L37" s="10"/>
    </row>
    <row r="38" spans="1:12" ht="12.75">
      <c r="A38" s="167"/>
      <c r="B38" s="168"/>
      <c r="C38" s="168"/>
      <c r="D38" s="169"/>
      <c r="E38" s="167"/>
      <c r="F38" s="168"/>
      <c r="G38" s="168"/>
      <c r="H38" s="136"/>
      <c r="I38" s="137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7"/>
      <c r="B40" s="168"/>
      <c r="C40" s="168"/>
      <c r="D40" s="169"/>
      <c r="E40" s="167"/>
      <c r="F40" s="168"/>
      <c r="G40" s="168"/>
      <c r="H40" s="136"/>
      <c r="I40" s="137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3" t="s">
        <v>267</v>
      </c>
      <c r="B44" s="176"/>
      <c r="C44" s="136"/>
      <c r="D44" s="137"/>
      <c r="E44" s="26"/>
      <c r="F44" s="148"/>
      <c r="G44" s="168"/>
      <c r="H44" s="168"/>
      <c r="I44" s="169"/>
      <c r="J44" s="10"/>
      <c r="K44" s="10"/>
      <c r="L44" s="10"/>
    </row>
    <row r="45" spans="1:12" ht="12.75">
      <c r="A45" s="102"/>
      <c r="B45" s="30"/>
      <c r="C45" s="177"/>
      <c r="D45" s="178"/>
      <c r="E45" s="16"/>
      <c r="F45" s="177"/>
      <c r="G45" s="179"/>
      <c r="H45" s="35"/>
      <c r="I45" s="106"/>
      <c r="J45" s="10"/>
      <c r="K45" s="10"/>
      <c r="L45" s="10"/>
    </row>
    <row r="46" spans="1:12" ht="12.75">
      <c r="A46" s="133" t="s">
        <v>268</v>
      </c>
      <c r="B46" s="176"/>
      <c r="C46" s="148" t="s">
        <v>333</v>
      </c>
      <c r="D46" s="180"/>
      <c r="E46" s="180"/>
      <c r="F46" s="180"/>
      <c r="G46" s="180"/>
      <c r="H46" s="180"/>
      <c r="I46" s="181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3" t="s">
        <v>270</v>
      </c>
      <c r="B48" s="176"/>
      <c r="C48" s="182" t="s">
        <v>334</v>
      </c>
      <c r="D48" s="183"/>
      <c r="E48" s="184"/>
      <c r="F48" s="16"/>
      <c r="G48" s="51" t="s">
        <v>271</v>
      </c>
      <c r="H48" s="182" t="s">
        <v>335</v>
      </c>
      <c r="I48" s="18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3" t="s">
        <v>257</v>
      </c>
      <c r="B50" s="176"/>
      <c r="C50" s="189" t="s">
        <v>336</v>
      </c>
      <c r="D50" s="183"/>
      <c r="E50" s="183"/>
      <c r="F50" s="183"/>
      <c r="G50" s="183"/>
      <c r="H50" s="183"/>
      <c r="I50" s="18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4" t="s">
        <v>272</v>
      </c>
      <c r="B52" s="145"/>
      <c r="C52" s="190" t="s">
        <v>339</v>
      </c>
      <c r="D52" s="183"/>
      <c r="E52" s="183"/>
      <c r="F52" s="183"/>
      <c r="G52" s="183"/>
      <c r="H52" s="183"/>
      <c r="I52" s="150"/>
      <c r="J52" s="10"/>
      <c r="K52" s="10"/>
      <c r="L52" s="10"/>
    </row>
    <row r="53" spans="1:12" ht="12.75">
      <c r="A53" s="107"/>
      <c r="B53" s="20"/>
      <c r="C53" s="172" t="s">
        <v>273</v>
      </c>
      <c r="D53" s="172"/>
      <c r="E53" s="172"/>
      <c r="F53" s="172"/>
      <c r="G53" s="172"/>
      <c r="H53" s="172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91" t="s">
        <v>274</v>
      </c>
      <c r="C55" s="192"/>
      <c r="D55" s="192"/>
      <c r="E55" s="192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93" t="s">
        <v>306</v>
      </c>
      <c r="C56" s="194"/>
      <c r="D56" s="194"/>
      <c r="E56" s="194"/>
      <c r="F56" s="194"/>
      <c r="G56" s="194"/>
      <c r="H56" s="194"/>
      <c r="I56" s="195"/>
      <c r="J56" s="10"/>
      <c r="K56" s="10"/>
      <c r="L56" s="10"/>
    </row>
    <row r="57" spans="1:12" ht="12.75">
      <c r="A57" s="107"/>
      <c r="B57" s="193" t="s">
        <v>307</v>
      </c>
      <c r="C57" s="194"/>
      <c r="D57" s="194"/>
      <c r="E57" s="194"/>
      <c r="F57" s="194"/>
      <c r="G57" s="194"/>
      <c r="H57" s="194"/>
      <c r="I57" s="109"/>
      <c r="J57" s="10"/>
      <c r="K57" s="10"/>
      <c r="L57" s="10"/>
    </row>
    <row r="58" spans="1:12" ht="12.75">
      <c r="A58" s="107"/>
      <c r="B58" s="193" t="s">
        <v>308</v>
      </c>
      <c r="C58" s="194"/>
      <c r="D58" s="194"/>
      <c r="E58" s="194"/>
      <c r="F58" s="194"/>
      <c r="G58" s="194"/>
      <c r="H58" s="194"/>
      <c r="I58" s="195"/>
      <c r="J58" s="10"/>
      <c r="K58" s="10"/>
      <c r="L58" s="10"/>
    </row>
    <row r="59" spans="1:12" ht="12.75">
      <c r="A59" s="107"/>
      <c r="B59" s="193" t="s">
        <v>309</v>
      </c>
      <c r="C59" s="194"/>
      <c r="D59" s="194"/>
      <c r="E59" s="194"/>
      <c r="F59" s="194"/>
      <c r="G59" s="194"/>
      <c r="H59" s="194"/>
      <c r="I59" s="195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3" t="s">
        <v>277</v>
      </c>
      <c r="H62" s="174"/>
      <c r="I62" s="175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7"/>
      <c r="H63" s="188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an@jadran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82">
      <selection activeCell="A116" sqref="A116:K116"/>
    </sheetView>
  </sheetViews>
  <sheetFormatPr defaultColWidth="9.140625" defaultRowHeight="12.75"/>
  <cols>
    <col min="1" max="8" width="9.140625" style="52" customWidth="1"/>
    <col min="9" max="9" width="8.421875" style="52" customWidth="1"/>
    <col min="10" max="10" width="11.00390625" style="52" customWidth="1"/>
    <col min="11" max="11" width="11.140625" style="52" customWidth="1"/>
    <col min="12" max="16384" width="9.140625" style="52" customWidth="1"/>
  </cols>
  <sheetData>
    <row r="1" spans="1:11" ht="12.75" customHeight="1">
      <c r="A1" s="233" t="s">
        <v>153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340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5" t="s">
        <v>337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2.5">
      <c r="A4" s="238" t="s">
        <v>59</v>
      </c>
      <c r="B4" s="239"/>
      <c r="C4" s="239"/>
      <c r="D4" s="239"/>
      <c r="E4" s="239"/>
      <c r="F4" s="239"/>
      <c r="G4" s="239"/>
      <c r="H4" s="240"/>
      <c r="I4" s="58" t="s">
        <v>278</v>
      </c>
      <c r="J4" s="127" t="s">
        <v>319</v>
      </c>
      <c r="K4" s="59" t="s">
        <v>320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57">
        <v>2</v>
      </c>
      <c r="J5" s="56">
        <v>3</v>
      </c>
      <c r="K5" s="56">
        <v>4</v>
      </c>
    </row>
    <row r="6" spans="1:11" ht="12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23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53">
        <f>J9+J16+J26+J35+J39</f>
        <v>58027662</v>
      </c>
      <c r="K8" s="53">
        <f>K9+K16+K26+K35+K39</f>
        <v>56727718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624914</v>
      </c>
      <c r="K9" s="53">
        <f>SUM(K10:K15)</f>
        <v>582675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>
        <v>552574</v>
      </c>
      <c r="K10" s="7">
        <v>518038</v>
      </c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/>
      <c r="K11" s="7">
        <v>64637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/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>
        <v>72340</v>
      </c>
      <c r="K15" s="7"/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54189134</v>
      </c>
      <c r="K16" s="53">
        <f>SUM(K17:K25)</f>
        <v>52941351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7126327</v>
      </c>
      <c r="K17" s="7">
        <v>7126327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33495876</v>
      </c>
      <c r="K18" s="7">
        <v>33061660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11428669</v>
      </c>
      <c r="K19" s="7">
        <v>10734322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843253</v>
      </c>
      <c r="K20" s="7">
        <v>729316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/>
      <c r="K22" s="7"/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1295009</v>
      </c>
      <c r="K23" s="7">
        <v>1289726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/>
      <c r="K24" s="7"/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3209359</v>
      </c>
      <c r="K26" s="53">
        <f>SUM(K27:K34)</f>
        <v>3199437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225982</v>
      </c>
      <c r="K27" s="7">
        <v>225371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/>
      <c r="K29" s="7"/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>
        <v>2983377</v>
      </c>
      <c r="K30" s="7">
        <v>2974066</v>
      </c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/>
      <c r="K32" s="7"/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/>
      <c r="K33" s="7"/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4255</v>
      </c>
      <c r="K35" s="53">
        <f>SUM(K36:K38)</f>
        <v>4255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4255</v>
      </c>
      <c r="K37" s="7">
        <v>4255</v>
      </c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/>
      <c r="K38" s="7"/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/>
      <c r="K39" s="7"/>
    </row>
    <row r="40" spans="1:11" ht="12.75">
      <c r="A40" s="212" t="s">
        <v>240</v>
      </c>
      <c r="B40" s="213"/>
      <c r="C40" s="213"/>
      <c r="D40" s="213"/>
      <c r="E40" s="213"/>
      <c r="F40" s="213"/>
      <c r="G40" s="213"/>
      <c r="H40" s="214"/>
      <c r="I40" s="1">
        <v>34</v>
      </c>
      <c r="J40" s="53">
        <f>J41+J49+J56+J64</f>
        <v>58715654</v>
      </c>
      <c r="K40" s="53">
        <f>K41+K49+K56+K64</f>
        <v>59128375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35839629</v>
      </c>
      <c r="K41" s="53">
        <f>SUM(K42:K48)</f>
        <v>34835923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8298094</v>
      </c>
      <c r="K42" s="7">
        <v>8678122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>
        <v>4507291</v>
      </c>
      <c r="K43" s="7">
        <v>9331367</v>
      </c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22792821</v>
      </c>
      <c r="K44" s="7">
        <v>16594852</v>
      </c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166967</v>
      </c>
      <c r="K45" s="7">
        <v>231582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74456</v>
      </c>
      <c r="K46" s="7"/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21530543</v>
      </c>
      <c r="K49" s="53">
        <f>SUM(K50:K55)</f>
        <v>23581343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4109076</v>
      </c>
      <c r="K50" s="7"/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17110698</v>
      </c>
      <c r="K51" s="7">
        <v>23185746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35131</v>
      </c>
      <c r="K53" s="7">
        <v>26113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275638</v>
      </c>
      <c r="K54" s="7">
        <v>369484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/>
      <c r="K55" s="7"/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0</v>
      </c>
      <c r="K56" s="53">
        <f>SUM(K57:K63)</f>
        <v>300000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/>
      <c r="K58" s="7"/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>
        <v>300000</v>
      </c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/>
      <c r="K62" s="7"/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/>
      <c r="K63" s="7"/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1345482</v>
      </c>
      <c r="K64" s="7">
        <v>411109</v>
      </c>
    </row>
    <row r="65" spans="1:11" ht="12.75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258236</v>
      </c>
      <c r="K65" s="7">
        <v>42250</v>
      </c>
    </row>
    <row r="66" spans="1:11" ht="12.75">
      <c r="A66" s="212" t="s">
        <v>241</v>
      </c>
      <c r="B66" s="213"/>
      <c r="C66" s="213"/>
      <c r="D66" s="213"/>
      <c r="E66" s="213"/>
      <c r="F66" s="213"/>
      <c r="G66" s="213"/>
      <c r="H66" s="214"/>
      <c r="I66" s="1">
        <v>60</v>
      </c>
      <c r="J66" s="53">
        <f>J7+J8+J40+J65</f>
        <v>117001552</v>
      </c>
      <c r="K66" s="53">
        <f>K7+K8+K40+K65</f>
        <v>115898343</v>
      </c>
    </row>
    <row r="67" spans="1:11" ht="12.75">
      <c r="A67" s="224" t="s">
        <v>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>
        <v>2056595</v>
      </c>
      <c r="K67" s="8">
        <v>1574678</v>
      </c>
    </row>
    <row r="68" spans="1:11" ht="12.75">
      <c r="A68" s="201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23"/>
      <c r="I69" s="3">
        <v>62</v>
      </c>
      <c r="J69" s="54">
        <f>J70+J71+J72+J78+J79+J82+J85</f>
        <v>66447980</v>
      </c>
      <c r="K69" s="54">
        <f>K70+K71+K72+K78+K79+K82+K85</f>
        <v>64932692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42489900</v>
      </c>
      <c r="K70" s="7">
        <v>42489900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>
        <v>119512</v>
      </c>
      <c r="K71" s="7">
        <v>119512</v>
      </c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4078340</v>
      </c>
      <c r="K72" s="53">
        <f>K73+K74-K75+K76+K77</f>
        <v>4078340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781715</v>
      </c>
      <c r="K73" s="7">
        <v>781715</v>
      </c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3072200</v>
      </c>
      <c r="K74" s="7">
        <v>3072200</v>
      </c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224425</v>
      </c>
      <c r="K77" s="7">
        <v>224425</v>
      </c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15686965</v>
      </c>
      <c r="K78" s="7">
        <v>15165204</v>
      </c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6242572</v>
      </c>
      <c r="K79" s="53">
        <f>K80-K81</f>
        <v>4073264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6242572</v>
      </c>
      <c r="K80" s="7">
        <v>4073264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/>
      <c r="K81" s="7"/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-2169309</v>
      </c>
      <c r="K82" s="53">
        <f>K83-K84</f>
        <v>-993528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/>
      <c r="K83" s="7"/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>
        <v>2169309</v>
      </c>
      <c r="K84" s="7">
        <v>993528</v>
      </c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53">
        <f>SUM(J87:J89)</f>
        <v>4019047</v>
      </c>
      <c r="K86" s="53">
        <f>SUM(K87:K89)</f>
        <v>3888607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/>
      <c r="K87" s="7"/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>
        <v>3921741</v>
      </c>
      <c r="K88" s="7">
        <v>3791301</v>
      </c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>
        <v>97306</v>
      </c>
      <c r="K89" s="7">
        <v>97306</v>
      </c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53">
        <f>SUM(J91:J99)</f>
        <v>3698622</v>
      </c>
      <c r="K90" s="53">
        <f>SUM(K91:K99)</f>
        <v>3687489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3698622</v>
      </c>
      <c r="K93" s="7">
        <v>3687489</v>
      </c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3">
        <f>SUM(J101:J112)</f>
        <v>40127692</v>
      </c>
      <c r="K100" s="53">
        <f>SUM(K101:K112)</f>
        <v>40845731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/>
      <c r="K101" s="7"/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>
        <v>990000</v>
      </c>
      <c r="K102" s="7">
        <v>990000</v>
      </c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11403126</v>
      </c>
      <c r="K103" s="7">
        <v>11515140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/>
      <c r="K104" s="7"/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22427357</v>
      </c>
      <c r="K105" s="7">
        <v>22883195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1001671</v>
      </c>
      <c r="K108" s="7">
        <v>1015002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1288821</v>
      </c>
      <c r="K109" s="7">
        <v>1470959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>
        <v>2853396</v>
      </c>
      <c r="K110" s="7">
        <v>2853396</v>
      </c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>
        <v>118039</v>
      </c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163321</v>
      </c>
      <c r="K112" s="7"/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2708211</v>
      </c>
      <c r="K113" s="7">
        <v>2543823</v>
      </c>
    </row>
    <row r="114" spans="1:11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3">
        <f>J69+J86+J90+J100+J113</f>
        <v>117001552</v>
      </c>
      <c r="K114" s="53">
        <f>K69+K86+K90+K100+K113</f>
        <v>115898342</v>
      </c>
    </row>
    <row r="115" spans="1:11" ht="12.75">
      <c r="A115" s="198" t="s">
        <v>57</v>
      </c>
      <c r="B115" s="199"/>
      <c r="C115" s="199"/>
      <c r="D115" s="199"/>
      <c r="E115" s="199"/>
      <c r="F115" s="199"/>
      <c r="G115" s="199"/>
      <c r="H115" s="200"/>
      <c r="I115" s="2">
        <v>108</v>
      </c>
      <c r="J115" s="8">
        <v>2056595</v>
      </c>
      <c r="K115" s="8">
        <v>1574678</v>
      </c>
    </row>
    <row r="116" spans="1:11" ht="12.75">
      <c r="A116" s="201" t="s">
        <v>310</v>
      </c>
      <c r="B116" s="202"/>
      <c r="C116" s="202"/>
      <c r="D116" s="202"/>
      <c r="E116" s="202"/>
      <c r="F116" s="202"/>
      <c r="G116" s="202"/>
      <c r="H116" s="202"/>
      <c r="I116" s="203"/>
      <c r="J116" s="203"/>
      <c r="K116" s="204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15" t="s">
        <v>9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8"/>
      <c r="K119" s="8"/>
    </row>
    <row r="120" spans="1:11" ht="12.75">
      <c r="A120" s="218" t="s">
        <v>311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196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43">
      <selection activeCell="K67" sqref="K67"/>
    </sheetView>
  </sheetViews>
  <sheetFormatPr defaultColWidth="9.140625" defaultRowHeight="12.75"/>
  <cols>
    <col min="1" max="6" width="9.140625" style="52" customWidth="1"/>
    <col min="7" max="7" width="3.00390625" style="52" customWidth="1"/>
    <col min="8" max="8" width="2.7109375" style="52" customWidth="1"/>
    <col min="9" max="9" width="6.8515625" style="52" customWidth="1"/>
    <col min="10" max="10" width="11.57421875" style="52" customWidth="1"/>
    <col min="11" max="12" width="11.421875" style="52" customWidth="1"/>
    <col min="13" max="13" width="12.00390625" style="52" customWidth="1"/>
    <col min="14" max="16384" width="9.140625" style="52" customWidth="1"/>
  </cols>
  <sheetData>
    <row r="1" spans="1:13" ht="15.75" customHeight="1">
      <c r="A1" s="233" t="s">
        <v>154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3.5" customHeight="1">
      <c r="A2" s="241" t="s">
        <v>341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5" customHeight="1">
      <c r="A3" s="255" t="s">
        <v>337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>
      <c r="A4" s="256" t="s">
        <v>59</v>
      </c>
      <c r="B4" s="256"/>
      <c r="C4" s="256"/>
      <c r="D4" s="256"/>
      <c r="E4" s="256"/>
      <c r="F4" s="256"/>
      <c r="G4" s="256"/>
      <c r="H4" s="256"/>
      <c r="I4" s="58" t="s">
        <v>279</v>
      </c>
      <c r="J4" s="257" t="s">
        <v>319</v>
      </c>
      <c r="K4" s="257"/>
      <c r="L4" s="257" t="s">
        <v>320</v>
      </c>
      <c r="M4" s="257"/>
    </row>
    <row r="5" spans="1:13" ht="12.75">
      <c r="A5" s="256"/>
      <c r="B5" s="256"/>
      <c r="C5" s="256"/>
      <c r="D5" s="256"/>
      <c r="E5" s="256"/>
      <c r="F5" s="256"/>
      <c r="G5" s="256"/>
      <c r="H5" s="256"/>
      <c r="I5" s="58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23"/>
      <c r="I7" s="3">
        <v>111</v>
      </c>
      <c r="J7" s="54">
        <f>SUM(J8:J9)</f>
        <v>16031644</v>
      </c>
      <c r="K7" s="54">
        <f>SUM(K8:K9)</f>
        <v>16031644</v>
      </c>
      <c r="L7" s="54">
        <f>SUM(L8:L9)</f>
        <v>17360030</v>
      </c>
      <c r="M7" s="54">
        <f>SUM(M8:M9)</f>
        <v>17360030</v>
      </c>
    </row>
    <row r="8" spans="1:13" ht="12.75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15940290</v>
      </c>
      <c r="K8" s="7">
        <v>15940290</v>
      </c>
      <c r="L8" s="7">
        <v>17197349</v>
      </c>
      <c r="M8" s="7">
        <v>17197349</v>
      </c>
    </row>
    <row r="9" spans="1:13" ht="12.75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91354</v>
      </c>
      <c r="K9" s="7">
        <v>91354</v>
      </c>
      <c r="L9" s="7">
        <v>162681</v>
      </c>
      <c r="M9" s="7">
        <v>162681</v>
      </c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3">
        <f>J11+J12+J16+J20+J21+J22+J25+J26</f>
        <v>16794882</v>
      </c>
      <c r="K10" s="53">
        <f>K11+K12+K16+K20+K21+K22+K25+K26</f>
        <v>16794882</v>
      </c>
      <c r="L10" s="53">
        <f>L11+L12+L16+L20+L21+L22+L25+L26</f>
        <v>18084279</v>
      </c>
      <c r="M10" s="53">
        <f>M11+M12+M16+M20+M21+M22+M25+M26</f>
        <v>18084279</v>
      </c>
    </row>
    <row r="11" spans="1:13" ht="12.75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>
        <v>-2794263</v>
      </c>
      <c r="K11" s="7">
        <v>-2794263</v>
      </c>
      <c r="L11" s="7">
        <v>1383924</v>
      </c>
      <c r="M11" s="7">
        <v>1383924</v>
      </c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3">
        <f>SUM(J13:J15)</f>
        <v>12561033</v>
      </c>
      <c r="K12" s="53">
        <f>SUM(K13:K15)</f>
        <v>12561033</v>
      </c>
      <c r="L12" s="53">
        <f>SUM(L13:L15)</f>
        <v>10725559</v>
      </c>
      <c r="M12" s="53">
        <f>SUM(M13:M15)</f>
        <v>10725559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10404314</v>
      </c>
      <c r="K13" s="7">
        <v>10404314</v>
      </c>
      <c r="L13" s="7">
        <v>8785097</v>
      </c>
      <c r="M13" s="7">
        <v>8785097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268581</v>
      </c>
      <c r="K14" s="7">
        <v>268581</v>
      </c>
      <c r="L14" s="7">
        <v>277811</v>
      </c>
      <c r="M14" s="7">
        <v>277811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1888138</v>
      </c>
      <c r="K15" s="7">
        <v>1888138</v>
      </c>
      <c r="L15" s="7">
        <v>1662651</v>
      </c>
      <c r="M15" s="7">
        <v>1662651</v>
      </c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3">
        <f>SUM(J17:J19)</f>
        <v>5314466</v>
      </c>
      <c r="K16" s="53">
        <f>SUM(K17:K19)</f>
        <v>5314466</v>
      </c>
      <c r="L16" s="53">
        <f>SUM(L17:L19)</f>
        <v>4522918</v>
      </c>
      <c r="M16" s="53">
        <f>SUM(M17:M19)</f>
        <v>4522918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3313723</v>
      </c>
      <c r="K17" s="7">
        <v>3313723</v>
      </c>
      <c r="L17" s="7">
        <v>2906869</v>
      </c>
      <c r="M17" s="7">
        <v>2906869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1220194</v>
      </c>
      <c r="K18" s="7">
        <v>1220194</v>
      </c>
      <c r="L18" s="7">
        <v>955978</v>
      </c>
      <c r="M18" s="7">
        <v>955978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780549</v>
      </c>
      <c r="K19" s="7">
        <v>780549</v>
      </c>
      <c r="L19" s="7">
        <v>660071</v>
      </c>
      <c r="M19" s="7">
        <v>660071</v>
      </c>
    </row>
    <row r="20" spans="1:13" ht="12.75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630931</v>
      </c>
      <c r="K20" s="7">
        <v>630931</v>
      </c>
      <c r="L20" s="7">
        <v>637997</v>
      </c>
      <c r="M20" s="7">
        <v>637997</v>
      </c>
    </row>
    <row r="21" spans="1:13" ht="12.75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1069603</v>
      </c>
      <c r="K21" s="7">
        <v>1069603</v>
      </c>
      <c r="L21" s="7">
        <v>650517</v>
      </c>
      <c r="M21" s="7">
        <v>650517</v>
      </c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/>
      <c r="K24" s="7"/>
      <c r="L24" s="7"/>
      <c r="M24" s="7"/>
    </row>
    <row r="25" spans="1:13" ht="12.75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/>
      <c r="K25" s="7"/>
      <c r="L25" s="7"/>
      <c r="M25" s="7"/>
    </row>
    <row r="26" spans="1:13" ht="12.75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13112</v>
      </c>
      <c r="K26" s="7">
        <v>13112</v>
      </c>
      <c r="L26" s="7">
        <v>163364</v>
      </c>
      <c r="M26" s="7">
        <v>163364</v>
      </c>
    </row>
    <row r="27" spans="1:13" ht="12.75">
      <c r="A27" s="212" t="s">
        <v>213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3">
        <f>SUM(J28:J32)</f>
        <v>42032</v>
      </c>
      <c r="K27" s="53">
        <f>SUM(K28:K32)</f>
        <v>42032</v>
      </c>
      <c r="L27" s="53">
        <f>SUM(L28:L32)</f>
        <v>149308</v>
      </c>
      <c r="M27" s="53">
        <f>SUM(M28:M32)</f>
        <v>149308</v>
      </c>
    </row>
    <row r="28" spans="1:13" ht="12.75">
      <c r="A28" s="212" t="s">
        <v>227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/>
      <c r="K28" s="7"/>
      <c r="L28" s="7"/>
      <c r="M28" s="7"/>
    </row>
    <row r="29" spans="1:13" ht="12.75">
      <c r="A29" s="212" t="s">
        <v>155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42032</v>
      </c>
      <c r="K29" s="7">
        <v>42032</v>
      </c>
      <c r="L29" s="7">
        <v>149308</v>
      </c>
      <c r="M29" s="7">
        <v>149308</v>
      </c>
    </row>
    <row r="30" spans="1:13" ht="12.75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/>
      <c r="K30" s="7"/>
      <c r="L30" s="7"/>
      <c r="M30" s="7"/>
    </row>
    <row r="31" spans="1:13" ht="12.75">
      <c r="A31" s="212" t="s">
        <v>223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/>
      <c r="K31" s="7"/>
      <c r="L31" s="7"/>
      <c r="M31" s="7"/>
    </row>
    <row r="32" spans="1:13" ht="12.75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/>
      <c r="K32" s="7"/>
      <c r="L32" s="7"/>
      <c r="M32" s="7"/>
    </row>
    <row r="33" spans="1:13" ht="12.75">
      <c r="A33" s="212" t="s">
        <v>214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3">
        <f>SUM(J34:J37)</f>
        <v>200038</v>
      </c>
      <c r="K33" s="53">
        <f>SUM(K34:K37)</f>
        <v>200038</v>
      </c>
      <c r="L33" s="53">
        <f>SUM(L34:L37)</f>
        <v>418587</v>
      </c>
      <c r="M33" s="53">
        <f>SUM(M34:M37)</f>
        <v>418587</v>
      </c>
    </row>
    <row r="34" spans="1:13" ht="12.75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/>
      <c r="K34" s="7"/>
      <c r="L34" s="7"/>
      <c r="M34" s="7"/>
    </row>
    <row r="35" spans="1:13" ht="12.75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200038</v>
      </c>
      <c r="K35" s="7">
        <v>200038</v>
      </c>
      <c r="L35" s="7">
        <v>418587</v>
      </c>
      <c r="M35" s="7">
        <v>418587</v>
      </c>
    </row>
    <row r="36" spans="1:13" ht="12.75">
      <c r="A36" s="212" t="s">
        <v>224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/>
      <c r="L36" s="7"/>
      <c r="M36" s="7"/>
    </row>
    <row r="37" spans="1:13" ht="12.75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/>
      <c r="K37" s="7"/>
      <c r="L37" s="7"/>
      <c r="M37" s="7"/>
    </row>
    <row r="38" spans="1:13" ht="12.75">
      <c r="A38" s="212" t="s">
        <v>195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/>
      <c r="L38" s="7"/>
      <c r="M38" s="7"/>
    </row>
    <row r="39" spans="1:13" ht="12.75">
      <c r="A39" s="212" t="s">
        <v>196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/>
      <c r="K39" s="7"/>
      <c r="L39" s="7"/>
      <c r="M39" s="7"/>
    </row>
    <row r="40" spans="1:13" ht="12.75">
      <c r="A40" s="212" t="s">
        <v>225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/>
      <c r="K40" s="7"/>
      <c r="L40" s="7"/>
      <c r="M40" s="7"/>
    </row>
    <row r="41" spans="1:13" ht="12.75">
      <c r="A41" s="212" t="s">
        <v>226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/>
      <c r="L41" s="7"/>
      <c r="M41" s="7"/>
    </row>
    <row r="42" spans="1:13" ht="12.75">
      <c r="A42" s="212" t="s">
        <v>215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3">
        <f>J7+J27+J38+J40</f>
        <v>16073676</v>
      </c>
      <c r="K42" s="53">
        <f>K7+K27+K38+K40</f>
        <v>16073676</v>
      </c>
      <c r="L42" s="53">
        <f>L7+L27+L38+L40</f>
        <v>17509338</v>
      </c>
      <c r="M42" s="53">
        <f>M7+M27+M38+M40</f>
        <v>17509338</v>
      </c>
    </row>
    <row r="43" spans="1:13" ht="12.75">
      <c r="A43" s="212" t="s">
        <v>216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3">
        <f>J10+J33+J39+J41</f>
        <v>16994920</v>
      </c>
      <c r="K43" s="53">
        <f>K10+K33+K39+K41</f>
        <v>16994920</v>
      </c>
      <c r="L43" s="53">
        <f>L10+L33+L39+L41</f>
        <v>18502866</v>
      </c>
      <c r="M43" s="53">
        <f>M10+M33+M39+M41</f>
        <v>18502866</v>
      </c>
    </row>
    <row r="44" spans="1:13" ht="12.75">
      <c r="A44" s="212" t="s">
        <v>236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3">
        <f>J42-J43</f>
        <v>-921244</v>
      </c>
      <c r="K44" s="53">
        <f>K42-K43</f>
        <v>-921244</v>
      </c>
      <c r="L44" s="53">
        <f>L42-L43</f>
        <v>-993528</v>
      </c>
      <c r="M44" s="53">
        <f>M42-M43</f>
        <v>-993528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3">
        <f>IF(J43&gt;J42,J43-J42,0)</f>
        <v>921244</v>
      </c>
      <c r="K46" s="53">
        <f>IF(K43&gt;K42,K43-K42,0)</f>
        <v>921244</v>
      </c>
      <c r="L46" s="53">
        <f>IF(L43&gt;L42,L43-L42,0)</f>
        <v>993528</v>
      </c>
      <c r="M46" s="53">
        <f>IF(M43&gt;M42,M43-M42,0)</f>
        <v>993528</v>
      </c>
    </row>
    <row r="47" spans="1:13" ht="12.75">
      <c r="A47" s="212" t="s">
        <v>217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/>
      <c r="K47" s="7"/>
      <c r="L47" s="7"/>
      <c r="M47" s="7"/>
    </row>
    <row r="48" spans="1:13" ht="12.75">
      <c r="A48" s="212" t="s">
        <v>237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3">
        <f>J44-J47</f>
        <v>-921244</v>
      </c>
      <c r="K48" s="53">
        <f>K44-K47</f>
        <v>-921244</v>
      </c>
      <c r="L48" s="53">
        <f>L44-L47</f>
        <v>-993528</v>
      </c>
      <c r="M48" s="53">
        <f>M44-M47</f>
        <v>-993528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52" t="s">
        <v>220</v>
      </c>
      <c r="B50" s="253"/>
      <c r="C50" s="253"/>
      <c r="D50" s="253"/>
      <c r="E50" s="253"/>
      <c r="F50" s="253"/>
      <c r="G50" s="253"/>
      <c r="H50" s="254"/>
      <c r="I50" s="2">
        <v>154</v>
      </c>
      <c r="J50" s="60">
        <f>IF(J48&lt;0,-J48,0)</f>
        <v>921244</v>
      </c>
      <c r="K50" s="60">
        <f>IF(K48&lt;0,-K48,0)</f>
        <v>921244</v>
      </c>
      <c r="L50" s="60">
        <f>IF(L48&lt;0,-L48,0)</f>
        <v>993528</v>
      </c>
      <c r="M50" s="60">
        <f>IF(M48&lt;0,-M48,0)</f>
        <v>993528</v>
      </c>
    </row>
    <row r="51" spans="1:13" ht="12.75" customHeight="1">
      <c r="A51" s="201" t="s">
        <v>312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5"/>
      <c r="J52" s="55"/>
      <c r="K52" s="55"/>
      <c r="L52" s="55"/>
      <c r="M52" s="61"/>
    </row>
    <row r="53" spans="1:13" ht="12.75">
      <c r="A53" s="249" t="s">
        <v>234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/>
      <c r="K53" s="7"/>
      <c r="L53" s="7"/>
      <c r="M53" s="7"/>
    </row>
    <row r="54" spans="1:13" ht="12.75">
      <c r="A54" s="249" t="s">
        <v>235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201" t="s">
        <v>189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23"/>
      <c r="I56" s="9">
        <v>157</v>
      </c>
      <c r="J56" s="6">
        <v>-921244</v>
      </c>
      <c r="K56" s="6">
        <v>-921244</v>
      </c>
      <c r="L56" s="6">
        <v>-993529</v>
      </c>
      <c r="M56" s="6">
        <v>-993529</v>
      </c>
    </row>
    <row r="57" spans="1:13" ht="12.75">
      <c r="A57" s="212" t="s">
        <v>221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3">
        <f>SUM(J58:J64)</f>
        <v>-61</v>
      </c>
      <c r="K57" s="53">
        <f>SUM(K58:K64)</f>
        <v>-61</v>
      </c>
      <c r="L57" s="53">
        <f>SUM(L58:L64)</f>
        <v>0</v>
      </c>
      <c r="M57" s="53">
        <f>SUM(M58:M64)</f>
        <v>0</v>
      </c>
    </row>
    <row r="58" spans="1:13" ht="12.75">
      <c r="A58" s="212" t="s">
        <v>228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>
        <v>-61</v>
      </c>
      <c r="K58" s="7">
        <v>-61</v>
      </c>
      <c r="L58" s="7"/>
      <c r="M58" s="7"/>
    </row>
    <row r="59" spans="1:13" ht="12.75">
      <c r="A59" s="212" t="s">
        <v>229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12.75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7"/>
    </row>
    <row r="61" spans="1:13" ht="12.75">
      <c r="A61" s="212" t="s">
        <v>230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231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232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233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222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12.75">
      <c r="A66" s="212" t="s">
        <v>193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3">
        <f>J57-J65</f>
        <v>-61</v>
      </c>
      <c r="K66" s="53">
        <f>K57-K65</f>
        <v>-61</v>
      </c>
      <c r="L66" s="53">
        <f>L57-L65</f>
        <v>0</v>
      </c>
      <c r="M66" s="53">
        <f>M57-M65</f>
        <v>0</v>
      </c>
    </row>
    <row r="67" spans="1:13" ht="12.75">
      <c r="A67" s="212" t="s">
        <v>194</v>
      </c>
      <c r="B67" s="213"/>
      <c r="C67" s="213"/>
      <c r="D67" s="213"/>
      <c r="E67" s="213"/>
      <c r="F67" s="213"/>
      <c r="G67" s="213"/>
      <c r="H67" s="214"/>
      <c r="I67" s="1">
        <v>168</v>
      </c>
      <c r="J67" s="60">
        <f>J56+J66</f>
        <v>-921305</v>
      </c>
      <c r="K67" s="60">
        <f>K56+K66</f>
        <v>-921305</v>
      </c>
      <c r="L67" s="60">
        <f>L56+L66</f>
        <v>-993529</v>
      </c>
      <c r="M67" s="60">
        <f>M56+M66</f>
        <v>-993529</v>
      </c>
    </row>
    <row r="68" spans="1:13" ht="12.75" customHeight="1">
      <c r="A68" s="245" t="s">
        <v>313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188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49" t="s">
        <v>234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ht="12.75">
      <c r="A71" s="242" t="s">
        <v>235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7:M57 K66:M67 J58:J67 J56 L56 L58:L65 K59:K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L8:M9 K7:M7 K36:K41 J33:M33 M26:M27 K16:M16 K22:M22 J48:M50 K30:K32 J7:J10 L17:L21 K23:K25 J34:J46 L23:L32 K27:K28 L34:L41 K34 J12:J32 K12 L12:M15 M17 M20:M21 M35:M38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3">
      <selection activeCell="K49" sqref="K49"/>
    </sheetView>
  </sheetViews>
  <sheetFormatPr defaultColWidth="9.140625" defaultRowHeight="12.75"/>
  <cols>
    <col min="1" max="10" width="9.140625" style="52" customWidth="1"/>
    <col min="11" max="11" width="9.28125" style="52" bestFit="1" customWidth="1"/>
    <col min="12" max="16384" width="9.140625" style="52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341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337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5" t="s">
        <v>279</v>
      </c>
      <c r="J4" s="66" t="s">
        <v>319</v>
      </c>
      <c r="K4" s="66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7">
        <v>2</v>
      </c>
      <c r="J5" s="68" t="s">
        <v>283</v>
      </c>
      <c r="K5" s="68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8"/>
      <c r="J6" s="258"/>
      <c r="K6" s="259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7">
        <v>-921244</v>
      </c>
      <c r="K7" s="7">
        <v>-993528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7">
        <v>630931</v>
      </c>
      <c r="K8" s="7">
        <v>637997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7">
        <v>4535431</v>
      </c>
      <c r="K9" s="128">
        <v>606025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7"/>
      <c r="K10" s="7"/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7"/>
      <c r="K11" s="131">
        <v>1033395</v>
      </c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7">
        <v>347003</v>
      </c>
      <c r="K12" s="53">
        <f>215986+9922</f>
        <v>225908</v>
      </c>
    </row>
    <row r="13" spans="1:11" ht="12.75">
      <c r="A13" s="212" t="s">
        <v>157</v>
      </c>
      <c r="B13" s="213"/>
      <c r="C13" s="213"/>
      <c r="D13" s="213"/>
      <c r="E13" s="213"/>
      <c r="F13" s="213"/>
      <c r="G13" s="213"/>
      <c r="H13" s="213"/>
      <c r="I13" s="1">
        <v>7</v>
      </c>
      <c r="J13" s="63">
        <f>SUM(J7:J12)</f>
        <v>4592121</v>
      </c>
      <c r="K13" s="53">
        <f>SUM(K7:K12)</f>
        <v>1509797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7"/>
      <c r="K14" s="7"/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7">
        <v>3366674</v>
      </c>
      <c r="K15" s="129">
        <v>2050800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7">
        <v>4929054</v>
      </c>
      <c r="K16" s="130"/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7">
        <v>167207</v>
      </c>
      <c r="K17" s="132">
        <f>300000+164388+24404</f>
        <v>488792</v>
      </c>
    </row>
    <row r="18" spans="1:11" ht="12.75">
      <c r="A18" s="212" t="s">
        <v>158</v>
      </c>
      <c r="B18" s="213"/>
      <c r="C18" s="213"/>
      <c r="D18" s="213"/>
      <c r="E18" s="213"/>
      <c r="F18" s="213"/>
      <c r="G18" s="213"/>
      <c r="H18" s="213"/>
      <c r="I18" s="1">
        <v>12</v>
      </c>
      <c r="J18" s="63">
        <f>SUM(J14:J17)</f>
        <v>8462935</v>
      </c>
      <c r="K18" s="53">
        <f>SUM(K14:K17)</f>
        <v>2539592</v>
      </c>
    </row>
    <row r="19" spans="1:11" ht="12.75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63">
        <f>IF(J13&gt;J18,J13-J18,0)</f>
        <v>0</v>
      </c>
      <c r="K19" s="53">
        <f>IF(K13&gt;K18,K13-K18,0)</f>
        <v>0</v>
      </c>
    </row>
    <row r="20" spans="1:11" ht="12.75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63">
        <f>IF(J18&gt;J13,J18-J13,0)</f>
        <v>3870814</v>
      </c>
      <c r="K20" s="53">
        <f>IF(K18&gt;K13,K18-K13,0)</f>
        <v>1029795</v>
      </c>
    </row>
    <row r="21" spans="1:11" ht="12.75">
      <c r="A21" s="201" t="s">
        <v>159</v>
      </c>
      <c r="B21" s="202"/>
      <c r="C21" s="202"/>
      <c r="D21" s="202"/>
      <c r="E21" s="202"/>
      <c r="F21" s="202"/>
      <c r="G21" s="202"/>
      <c r="H21" s="202"/>
      <c r="I21" s="258"/>
      <c r="J21" s="258"/>
      <c r="K21" s="259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/>
      <c r="K22" s="7"/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12" t="s">
        <v>168</v>
      </c>
      <c r="B27" s="213"/>
      <c r="C27" s="213"/>
      <c r="D27" s="213"/>
      <c r="E27" s="213"/>
      <c r="F27" s="213"/>
      <c r="G27" s="213"/>
      <c r="H27" s="213"/>
      <c r="I27" s="1">
        <v>20</v>
      </c>
      <c r="J27" s="63">
        <f>SUM(J22:J26)</f>
        <v>0</v>
      </c>
      <c r="K27" s="53">
        <f>SUM(K22:K26)</f>
        <v>0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7">
        <v>235290</v>
      </c>
      <c r="K28" s="7">
        <v>5459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63">
        <f>SUM(J28:J30)</f>
        <v>235290</v>
      </c>
      <c r="K31" s="53">
        <f>SUM(K28:K30)</f>
        <v>5459</v>
      </c>
    </row>
    <row r="32" spans="1:11" ht="12.75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3">
        <f>IF(J27&gt;J31,J27-J31,0)</f>
        <v>0</v>
      </c>
      <c r="K32" s="53">
        <f>IF(K27&gt;K31,K27-K31,0)</f>
        <v>0</v>
      </c>
    </row>
    <row r="33" spans="1:11" ht="12.75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63">
        <f>IF(J31&gt;J27,J31-J27,0)</f>
        <v>235290</v>
      </c>
      <c r="K33" s="53">
        <f>IF(K31&gt;K27,K31-K27,0)</f>
        <v>5459</v>
      </c>
    </row>
    <row r="34" spans="1:11" ht="12.75">
      <c r="A34" s="201" t="s">
        <v>160</v>
      </c>
      <c r="B34" s="202"/>
      <c r="C34" s="202"/>
      <c r="D34" s="202"/>
      <c r="E34" s="202"/>
      <c r="F34" s="202"/>
      <c r="G34" s="202"/>
      <c r="H34" s="202"/>
      <c r="I34" s="258"/>
      <c r="J34" s="258"/>
      <c r="K34" s="259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7">
        <v>3737122</v>
      </c>
      <c r="K36" s="7">
        <v>100881</v>
      </c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63">
        <f>SUM(J35:J37)</f>
        <v>3737122</v>
      </c>
      <c r="K38" s="53">
        <f>SUM(K35:K37)</f>
        <v>100881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/>
      <c r="K39" s="7"/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63">
        <f>SUM(J39:J43)</f>
        <v>0</v>
      </c>
      <c r="K44" s="53">
        <f>SUM(K39:K43)</f>
        <v>0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63">
        <f>IF(J38&gt;J44,J38-J44,0)</f>
        <v>3737122</v>
      </c>
      <c r="K45" s="53">
        <f>IF(K38&gt;K44,K38-K44,0)</f>
        <v>100881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63">
        <f>IF(J44&gt;J38,J44-J38,0)</f>
        <v>0</v>
      </c>
      <c r="K46" s="53">
        <f>IF(K44&gt;K38,K44-K38,0)</f>
        <v>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3">
        <f>IF(J20-J19+J33-J32+J46-J45&gt;0,J20-J19+J33-J32+J46-J45,0)</f>
        <v>368982</v>
      </c>
      <c r="K48" s="53">
        <f>IF(K20-K19+K33-K32+K46-K45&gt;0,K20-K19+K33-K32+K46-K45,0)</f>
        <v>934373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7">
        <v>580580</v>
      </c>
      <c r="K49" s="7">
        <v>1345482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7"/>
      <c r="K50" s="7"/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7">
        <v>368982</v>
      </c>
      <c r="K51" s="7">
        <v>934373</v>
      </c>
    </row>
    <row r="52" spans="1:11" ht="12.75">
      <c r="A52" s="215" t="s">
        <v>177</v>
      </c>
      <c r="B52" s="216"/>
      <c r="C52" s="216"/>
      <c r="D52" s="216"/>
      <c r="E52" s="216"/>
      <c r="F52" s="216"/>
      <c r="G52" s="216"/>
      <c r="H52" s="216"/>
      <c r="I52" s="4">
        <v>44</v>
      </c>
      <c r="J52" s="64">
        <f>J49+J50-J51</f>
        <v>211598</v>
      </c>
      <c r="K52" s="64">
        <f>K49+K50-K51</f>
        <v>411109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J39:K43 J28:K30 J14:K17 J22:K26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44:K48 J38:K38 J27:K27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5" t="s">
        <v>279</v>
      </c>
      <c r="J4" s="66" t="s">
        <v>319</v>
      </c>
      <c r="K4" s="66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1">
        <v>2</v>
      </c>
      <c r="J5" s="72" t="s">
        <v>283</v>
      </c>
      <c r="K5" s="72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8"/>
      <c r="J6" s="258"/>
      <c r="K6" s="259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12" t="s">
        <v>198</v>
      </c>
      <c r="B12" s="213"/>
      <c r="C12" s="213"/>
      <c r="D12" s="213"/>
      <c r="E12" s="213"/>
      <c r="F12" s="213"/>
      <c r="G12" s="213"/>
      <c r="H12" s="213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12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4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01" t="s">
        <v>159</v>
      </c>
      <c r="B22" s="202"/>
      <c r="C22" s="202"/>
      <c r="D22" s="202"/>
      <c r="E22" s="202"/>
      <c r="F22" s="202"/>
      <c r="G22" s="202"/>
      <c r="H22" s="202"/>
      <c r="I22" s="258"/>
      <c r="J22" s="258"/>
      <c r="K22" s="259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01" t="s">
        <v>160</v>
      </c>
      <c r="B35" s="202"/>
      <c r="C35" s="202"/>
      <c r="D35" s="202"/>
      <c r="E35" s="202"/>
      <c r="F35" s="202"/>
      <c r="G35" s="202"/>
      <c r="H35" s="202"/>
      <c r="I35" s="258">
        <v>0</v>
      </c>
      <c r="J35" s="258"/>
      <c r="K35" s="259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12" t="s">
        <v>162</v>
      </c>
      <c r="B46" s="213"/>
      <c r="C46" s="213"/>
      <c r="D46" s="213"/>
      <c r="E46" s="213"/>
      <c r="F46" s="213"/>
      <c r="G46" s="213"/>
      <c r="H46" s="213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12" t="s">
        <v>163</v>
      </c>
      <c r="B47" s="213"/>
      <c r="C47" s="213"/>
      <c r="D47" s="213"/>
      <c r="E47" s="213"/>
      <c r="F47" s="213"/>
      <c r="G47" s="213"/>
      <c r="H47" s="213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2" t="s">
        <v>161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176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24" t="s">
        <v>177</v>
      </c>
      <c r="B53" s="225"/>
      <c r="C53" s="225"/>
      <c r="D53" s="225"/>
      <c r="E53" s="225"/>
      <c r="F53" s="225"/>
      <c r="G53" s="225"/>
      <c r="H53" s="225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G2" sqref="G2:H2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9.421875" style="75" bestFit="1" customWidth="1"/>
    <col min="11" max="11" width="10.7109375" style="75" customWidth="1"/>
    <col min="12" max="16384" width="9.140625" style="75" customWidth="1"/>
  </cols>
  <sheetData>
    <row r="1" spans="1:12" ht="12.75">
      <c r="A1" s="289" t="s">
        <v>281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74"/>
    </row>
    <row r="2" spans="1:12" ht="15.75">
      <c r="A2" s="42"/>
      <c r="B2" s="73"/>
      <c r="C2" s="276" t="s">
        <v>282</v>
      </c>
      <c r="D2" s="276"/>
      <c r="E2" s="76">
        <v>40544</v>
      </c>
      <c r="F2" s="43" t="s">
        <v>250</v>
      </c>
      <c r="G2" s="277">
        <v>40999</v>
      </c>
      <c r="H2" s="278"/>
      <c r="I2" s="73"/>
      <c r="J2" s="73"/>
      <c r="K2" s="73"/>
      <c r="L2" s="77"/>
    </row>
    <row r="3" spans="1:11" ht="23.25">
      <c r="A3" s="279" t="s">
        <v>59</v>
      </c>
      <c r="B3" s="279"/>
      <c r="C3" s="279"/>
      <c r="D3" s="279"/>
      <c r="E3" s="279"/>
      <c r="F3" s="279"/>
      <c r="G3" s="279"/>
      <c r="H3" s="279"/>
      <c r="I3" s="80" t="s">
        <v>305</v>
      </c>
      <c r="J3" s="81" t="s">
        <v>150</v>
      </c>
      <c r="K3" s="81" t="s">
        <v>151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83">
        <v>2</v>
      </c>
      <c r="J4" s="82" t="s">
        <v>283</v>
      </c>
      <c r="K4" s="82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42489900</v>
      </c>
      <c r="K5" s="45">
        <v>42489900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46">
        <v>119511</v>
      </c>
      <c r="K6" s="46">
        <v>119511</v>
      </c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46">
        <v>4078340</v>
      </c>
      <c r="K7" s="46">
        <v>4078340</v>
      </c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6242572</v>
      </c>
      <c r="K8" s="46">
        <v>4073264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-2169309</v>
      </c>
      <c r="K9" s="7">
        <v>-993528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>
        <v>15686965</v>
      </c>
      <c r="K10" s="46">
        <v>15165204</v>
      </c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81" t="s">
        <v>294</v>
      </c>
      <c r="B14" s="282"/>
      <c r="C14" s="282"/>
      <c r="D14" s="282"/>
      <c r="E14" s="282"/>
      <c r="F14" s="282"/>
      <c r="G14" s="282"/>
      <c r="H14" s="282"/>
      <c r="I14" s="44">
        <v>10</v>
      </c>
      <c r="J14" s="78">
        <f>SUM(J5:J13)</f>
        <v>66447979</v>
      </c>
      <c r="K14" s="78">
        <f>SUM(K5:K13)</f>
        <v>64932691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81" t="s">
        <v>301</v>
      </c>
      <c r="B21" s="282"/>
      <c r="C21" s="282"/>
      <c r="D21" s="282"/>
      <c r="E21" s="282"/>
      <c r="F21" s="282"/>
      <c r="G21" s="282"/>
      <c r="H21" s="282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83" t="s">
        <v>302</v>
      </c>
      <c r="B23" s="284"/>
      <c r="C23" s="284"/>
      <c r="D23" s="284"/>
      <c r="E23" s="284"/>
      <c r="F23" s="284"/>
      <c r="G23" s="284"/>
      <c r="H23" s="284"/>
      <c r="I23" s="47">
        <v>18</v>
      </c>
      <c r="J23" s="45"/>
      <c r="K23" s="45"/>
    </row>
    <row r="24" spans="1:11" ht="17.25" customHeight="1">
      <c r="A24" s="285" t="s">
        <v>303</v>
      </c>
      <c r="B24" s="286"/>
      <c r="C24" s="286"/>
      <c r="D24" s="286"/>
      <c r="E24" s="286"/>
      <c r="F24" s="286"/>
      <c r="G24" s="286"/>
      <c r="H24" s="286"/>
      <c r="I24" s="48">
        <v>19</v>
      </c>
      <c r="J24" s="79"/>
      <c r="K24" s="79"/>
    </row>
    <row r="25" spans="1:11" ht="30" customHeight="1">
      <c r="A25" s="287" t="s">
        <v>304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J13 K5:K8 K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" sqref="K9">
      <formula1>9999999998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2011-04-28T14:19:29Z</cp:lastPrinted>
  <dcterms:created xsi:type="dcterms:W3CDTF">2008-10-17T11:51:54Z</dcterms:created>
  <dcterms:modified xsi:type="dcterms:W3CDTF">2012-05-03T07:24:26Z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