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<sst xmlns="http://schemas.openxmlformats.org/spreadsheetml/2006/main" count="394" uniqueCount="343">
  <si>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</si>
  <si>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</si>
  <si>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</si>
  <si>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</si>
  <si>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</si>
  <si>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</si>
  <si>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</si>
  <si>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</si>
  <si>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</si>
  <si>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</si>
  <si>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</si>
  <si>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</si>
  <si>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</si>
  <si>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</si>
  <si>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</si>
  <si>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</si>
  <si>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</si>
  <si>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</si>
  <si>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</si>
  <si>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</si>
  <si>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</si>
  <si>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</si>
  <si>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</si>
  <si>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</si>
  <si>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</si>
  <si>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</si>
  <si>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</si>
  <si>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</si>
  <si>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</si>
  <si>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</si>
  <si>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</si>
  <si>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</si>
  <si>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</si>
  <si>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</si>
  <si>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</si>
  <si>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</si>
  <si>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</si>
  <si>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</si>
  <si>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</si>
  <si>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</si>
  <si>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</si>
  <si>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</si>
  <si>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</si>
  <si>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</si>
  <si>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</si>
  <si>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</si>
  <si>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</si>
  <si>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</si>
  <si>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</si>
  <si>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</si>
  <si>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</si>
  <si>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</si>
  <si>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</si>
  <si>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</si>
  <si>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</si>
  <si>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</si>
  <si>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</si>
  <si>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</si>
  <si>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</si>
  <si>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</si>
  <si>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</si>
  <si>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</si>
  <si>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</si>
  <si>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</si>
  <si>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</si>
  <si>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</si>
  <si>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</si>
  <si>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</si>
  <si>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</si>
  <si>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</si>
  <si>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</si>
  <si>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</si>
  <si>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</si>
  <si>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</si>
  <si>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</si>
  <si>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</si>
  <si>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</si>
  <si>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</si>
  <si>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</si>
  <si>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</si>
  <si>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</si>
  <si>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</si>
  <si>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</si>
  <si>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</si>
  <si>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</si>
  <si>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</si>
  <si>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</si>
  <si>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</si>
  <si>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</si>
  <si>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</si>
  <si>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</si>
  <si>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</si>
  <si>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</si>
  <si>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</si>
  <si>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</si>
  <si>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</si>
  <si>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</si>
  <si>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</si>
  <si>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</si>
  <si>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</si>
  <si>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</si>
  <si>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</si>
  <si>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</si>
  <si>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</si>
  <si>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</si>
  <si>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</si>
  <si>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</si>
  <si>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</si>
  <si>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</si>
  <si>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</si>
  <si>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</si>
  <si>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</si>
  <si>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</si>
  <si>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</si>
  <si>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</si>
  <si>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</si>
  <si>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</si>
  <si>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</si>
  <si>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</si>
  <si>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</si>
  <si>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</si>
  <si>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</si>
  <si>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</si>
  <si>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</si>
  <si>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</si>
  <si>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</si>
  <si>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</si>
  <si>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</si>
  <si>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</si>
  <si>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</si>
  <si>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</si>
  <si>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</si>
  <si>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</si>
  <si>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</si>
  <si>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</si>
  <si>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</si>
  <si>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</si>
  <si>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</si>
  <si>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</si>
  <si>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</si>
  <si>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</si>
  <si>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</si>
  <si>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</si>
  <si>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</si>
  <si>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</si>
  <si>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</si>
  <si>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</si>
  <si>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</si>
  <si>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</si>
  <si>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</si>
  <si>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</si>
  <si>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</si>
  <si>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</si>
  <si>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</si>
  <si>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</si>
  <si>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</si>
  <si>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</si>
  <si>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</si>
  <si>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</si>
  <si>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</si>
  <si>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</si>
  <si>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</si>
  <si>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</si>
  <si>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</si>
  <si>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</si>
  <si>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</si>
  <si>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</si>
  <si>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</si>
  <si>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</si>
  <si>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</si>
  <si>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</si>
  <si>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</si>
  <si>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</si>
  <si>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</si>
  <si>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</si>
  <si>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</si>
  <si>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</si>
  <si>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</si>
  <si>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</si>
  <si>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</si>
  <si>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</si>
  <si>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</si>
  <si>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</si>
  <si>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</si>
  <si>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</si>
  <si>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</si>
  <si>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</si>
  <si>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</si>
  <si>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</si>
  <si>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</si>
  <si>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</si>
  <si>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</si>
  <si>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</si>
  <si>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</si>
  <si>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</si>
  <si>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</si>
  <si>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</si>
  <si>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</si>
  <si>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</si>
  <si>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</si>
  <si>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</si>
  <si>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</si>
  <si>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</si>
  <si>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</si>
  <si>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</si>
  <si>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</si>
  <si>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</si>
  <si>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</si>
  <si>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</si>
  <si>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</si>
  <si>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</si>
  <si>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</si>
  <si>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</si>
  <si>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</si>
  <si>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</si>
  <si>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</si>
  <si>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</si>
  <si>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</si>
  <si>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</si>
  <si>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</si>
  <si>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</si>
  <si>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</si>
  <si>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</si>
  <si>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</si>
  <si>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</si>
  <si>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</si>
  <si>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</si>
  <si>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</si>
  <si>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</si>
  <si>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</si>
  <si>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</si>
  <si>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</si>
  <si>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</si>
  <si>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</si>
  <si>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</si>
  <si>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</si>
  <si>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</si>
  <si>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</si>
  <si>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</si>
  <si>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</si>
  <si>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</si>
  <si>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</si>
  <si>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</si>
  <si>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</si>
  <si>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</si>
  <si>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</si>
  <si>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</si>
  <si>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</si>
  <si>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</si>
  <si>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</si>
  <si>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</si>
  <si>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</si>
  <si>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</si>
  <si>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</si>
  <si>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</si>
  <si>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</si>
  <si>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</si>
  <si>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</si>
  <si>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</si>
  <si>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</si>
  <si>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</si>
  <si>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</si>
  <si>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</si>
  <si>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</si>
  <si>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</si>
  <si>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</si>
  <si>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</si>
  <si>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</si>
  <si>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</si>
  <si>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</si>
  <si>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</si>
  <si>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</si>
  <si>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</si>
  <si>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</si>
  <si>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</si>
  <si>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</si>
  <si>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</si>
  <si>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</si>
  <si>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</si>
  <si>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</si>
  <si>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</si>
  <si>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</si>
  <si>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</si>
  <si>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</si>
  <si>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</si>
  <si>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</si>
  <si>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</si>
  <si>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</si>
  <si>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</si>
  <si>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</si>
  <si>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</si>
  <si>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</si>
  <si>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</si>
  <si>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</si>
  <si>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</si>
  <si>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</si>
  <si>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</si>
  <si>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</si>
  <si>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</si>
  <si>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</si>
  <si>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</si>
  <si>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</si>
  <si>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</si>
  <si>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</si>
  <si>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</si>
  <si>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</si>
  <si>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</si>
  <si>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</si>
  <si>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</si>
  <si>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</si>
  <si>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</si>
  <si>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</si>
  <si>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</si>
  <si>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</si>
  <si>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</si>
  <si>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</si>
  <si>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</si>
  <si>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</si>
  <si>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</si>
  <si>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</si>
  <si>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</si>
  <si>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</si>
  <si>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</si>
  <si>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</si>
  <si>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</si>
  <si>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</si>
  <si>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</si>
  <si>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</si>
  <si>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</si>
  <si>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</si>
  <si>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</si>
  <si>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</si>
  <si>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</si>
  <si>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</si>
  <si>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</si>
  <si>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</si>
  <si>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</si>
  <si>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Živko Žužul, dipl.oec.</t>
  </si>
  <si>
    <t>Obveznik: JADRAN TVORNICA ČARAPA D.D.</t>
  </si>
  <si>
    <t>30.09.2011.</t>
  </si>
  <si>
    <t>stanje na dan 1.1.do 30.9.2011.</t>
  </si>
  <si>
    <t>stanje od 01.01.do 30.09.2011.</t>
  </si>
  <si>
    <t>u razdoblju od 01.01.do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</si>
</sst>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7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7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7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7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7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8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8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8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8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8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8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8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8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8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0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41" fillId="47" borderId="3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4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6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50" borderId="1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48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49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0" fillId="45" borderId="15" applyNumberFormat="0" applyAlignment="0" applyProtection="0"/>
    <xf numFmtId="0" fontId="33" fillId="46" borderId="16" applyNumberFormat="0" applyAlignment="0" applyProtection="0"/>
    <xf numFmtId="0" fontId="33" fillId="46" borderId="16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0" fontId="3" fillId="0" borderId="0" xfId="136" applyFont="1" applyAlignment="1">
      <alignment/>
      <protection/>
    </xf>
    <xf numFmtId="0" fontId="0" fillId="0" borderId="0" xfId="136" applyFont="1" applyAlignment="1">
      <alignment/>
      <protection/>
    </xf>
    <xf numFmtId="0" fontId="3" fillId="0" borderId="25" xfId="136" applyFont="1" applyFill="1" applyBorder="1" applyAlignment="1" applyProtection="1">
      <alignment horizontal="center" vertical="center"/>
      <protection hidden="1" locked="0"/>
    </xf>
    <xf numFmtId="0" fontId="2" fillId="0" borderId="0" xfId="136" applyFont="1" applyFill="1" applyBorder="1" applyAlignment="1" applyProtection="1">
      <alignment horizontal="left" vertical="center"/>
      <protection hidden="1"/>
    </xf>
    <xf numFmtId="0" fontId="3" fillId="0" borderId="0" xfId="136" applyFont="1" applyFill="1" applyBorder="1" applyAlignment="1" applyProtection="1">
      <alignment vertical="center"/>
      <protection hidden="1"/>
    </xf>
    <xf numFmtId="0" fontId="3" fillId="0" borderId="0" xfId="136" applyFont="1" applyFill="1" applyBorder="1" applyAlignment="1" applyProtection="1">
      <alignment horizontal="center" vertical="center" wrapText="1"/>
      <protection hidden="1"/>
    </xf>
    <xf numFmtId="0" fontId="3" fillId="0" borderId="0" xfId="136" applyFont="1" applyBorder="1" applyAlignment="1" applyProtection="1">
      <alignment/>
      <protection hidden="1"/>
    </xf>
    <xf numFmtId="0" fontId="12" fillId="0" borderId="0" xfId="136" applyFont="1" applyBorder="1" applyAlignment="1" applyProtection="1">
      <alignment horizontal="right" vertical="center" wrapText="1"/>
      <protection hidden="1"/>
    </xf>
    <xf numFmtId="0" fontId="12" fillId="0" borderId="0" xfId="13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36" applyFont="1" applyFill="1" applyBorder="1" applyAlignment="1" applyProtection="1">
      <alignment horizontal="left" vertical="center"/>
      <protection hidden="1"/>
    </xf>
    <xf numFmtId="0" fontId="3" fillId="0" borderId="0" xfId="136" applyFont="1" applyBorder="1" applyAlignment="1" applyProtection="1">
      <alignment horizontal="left"/>
      <protection hidden="1"/>
    </xf>
    <xf numFmtId="0" fontId="3" fillId="0" borderId="0" xfId="136" applyFont="1" applyBorder="1" applyAlignment="1" applyProtection="1">
      <alignment vertical="top"/>
      <protection hidden="1"/>
    </xf>
    <xf numFmtId="0" fontId="3" fillId="0" borderId="0" xfId="136" applyFont="1" applyBorder="1" applyAlignment="1" applyProtection="1">
      <alignment horizontal="right"/>
      <protection hidden="1"/>
    </xf>
    <xf numFmtId="0" fontId="2" fillId="0" borderId="0" xfId="136" applyFont="1" applyFill="1" applyBorder="1" applyAlignment="1" applyProtection="1">
      <alignment horizontal="right" vertical="center"/>
      <protection hidden="1" locked="0"/>
    </xf>
    <xf numFmtId="0" fontId="3" fillId="0" borderId="0" xfId="136" applyFont="1" applyBorder="1" applyAlignment="1" applyProtection="1">
      <alignment/>
      <protection hidden="1"/>
    </xf>
    <xf numFmtId="0" fontId="2" fillId="0" borderId="0" xfId="136" applyFont="1" applyBorder="1" applyAlignment="1" applyProtection="1">
      <alignment vertical="top"/>
      <protection hidden="1"/>
    </xf>
    <xf numFmtId="0" fontId="3" fillId="0" borderId="0" xfId="136" applyFont="1" applyFill="1" applyBorder="1" applyAlignment="1" applyProtection="1">
      <alignment/>
      <protection hidden="1"/>
    </xf>
    <xf numFmtId="0" fontId="3" fillId="0" borderId="0" xfId="136" applyFont="1" applyBorder="1" applyAlignment="1" applyProtection="1">
      <alignment horizontal="center" vertical="center"/>
      <protection hidden="1" locked="0"/>
    </xf>
    <xf numFmtId="0" fontId="3" fillId="0" borderId="0" xfId="136" applyFont="1" applyBorder="1" applyAlignment="1" applyProtection="1">
      <alignment vertical="top" wrapText="1"/>
      <protection hidden="1"/>
    </xf>
    <xf numFmtId="0" fontId="3" fillId="0" borderId="0" xfId="136" applyFont="1" applyBorder="1" applyAlignment="1" applyProtection="1">
      <alignment wrapText="1"/>
      <protection hidden="1"/>
    </xf>
    <xf numFmtId="0" fontId="3" fillId="0" borderId="0" xfId="136" applyFont="1" applyBorder="1" applyAlignment="1" applyProtection="1">
      <alignment horizontal="right" vertical="top"/>
      <protection hidden="1"/>
    </xf>
    <xf numFmtId="0" fontId="3" fillId="0" borderId="0" xfId="136" applyFont="1" applyBorder="1" applyAlignment="1" applyProtection="1">
      <alignment horizontal="center" vertical="top"/>
      <protection hidden="1"/>
    </xf>
    <xf numFmtId="0" fontId="3" fillId="0" borderId="0" xfId="136" applyFont="1" applyBorder="1" applyAlignment="1" applyProtection="1">
      <alignment horizontal="center"/>
      <protection hidden="1"/>
    </xf>
    <xf numFmtId="0" fontId="3" fillId="0" borderId="0" xfId="136" applyFont="1" applyBorder="1" applyAlignment="1">
      <alignment/>
      <protection/>
    </xf>
    <xf numFmtId="0" fontId="3" fillId="0" borderId="0" xfId="136" applyFont="1" applyBorder="1" applyAlignment="1" applyProtection="1">
      <alignment horizontal="left" vertical="top"/>
      <protection hidden="1"/>
    </xf>
    <xf numFmtId="0" fontId="3" fillId="0" borderId="26" xfId="136" applyFont="1" applyBorder="1" applyAlignment="1" applyProtection="1">
      <alignment/>
      <protection hidden="1"/>
    </xf>
    <xf numFmtId="0" fontId="3" fillId="0" borderId="0" xfId="136" applyFont="1" applyBorder="1" applyAlignment="1" applyProtection="1">
      <alignment vertical="center"/>
      <protection hidden="1"/>
    </xf>
    <xf numFmtId="0" fontId="3" fillId="0" borderId="27" xfId="136" applyFont="1" applyBorder="1" applyAlignment="1" applyProtection="1">
      <alignment/>
      <protection hidden="1"/>
    </xf>
    <xf numFmtId="0" fontId="3" fillId="0" borderId="27" xfId="136" applyFont="1" applyBorder="1" applyAlignment="1">
      <alignment/>
      <protection/>
    </xf>
    <xf numFmtId="0" fontId="9" fillId="0" borderId="0" xfId="144">
      <alignment vertical="top"/>
      <protection/>
    </xf>
    <xf numFmtId="0" fontId="9" fillId="0" borderId="0" xfId="144" applyAlignment="1">
      <alignment/>
      <protection/>
    </xf>
    <xf numFmtId="0" fontId="16" fillId="0" borderId="0" xfId="144" applyFont="1" applyAlignment="1">
      <alignment/>
      <protection/>
    </xf>
    <xf numFmtId="0" fontId="10" fillId="0" borderId="0" xfId="144" applyFont="1" applyFill="1" applyBorder="1" applyAlignment="1">
      <alignment horizontal="center" vertical="center" wrapText="1"/>
      <protection/>
    </xf>
    <xf numFmtId="0" fontId="7" fillId="0" borderId="0" xfId="144" applyFont="1" applyFill="1" applyBorder="1" applyAlignment="1" applyProtection="1">
      <alignment horizontal="center"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13" fillId="0" borderId="0" xfId="144" applyFont="1" applyBorder="1" applyAlignment="1" applyProtection="1">
      <alignment vertical="center"/>
      <protection hidden="1"/>
    </xf>
    <xf numFmtId="0" fontId="3" fillId="0" borderId="0" xfId="136" applyFont="1" applyBorder="1" applyAlignment="1" applyProtection="1">
      <alignment horizontal="right" wrapText="1"/>
      <protection hidden="1"/>
    </xf>
    <xf numFmtId="0" fontId="3" fillId="0" borderId="0" xfId="13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0" fillId="0" borderId="28" xfId="0" applyFill="1" applyBorder="1" applyAlignment="1">
      <alignment/>
    </xf>
    <xf numFmtId="0" fontId="6" fillId="0" borderId="30" xfId="0" applyFont="1" applyFill="1" applyBorder="1" applyAlignment="1" applyProtection="1">
      <alignment horizontal="center"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4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4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44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26" xfId="136" applyFont="1" applyBorder="1" applyAlignment="1">
      <alignment/>
      <protection/>
    </xf>
    <xf numFmtId="0" fontId="3" fillId="0" borderId="33" xfId="136" applyFont="1" applyBorder="1" applyAlignment="1">
      <alignment/>
      <protection/>
    </xf>
    <xf numFmtId="0" fontId="3" fillId="0" borderId="34" xfId="136" applyFont="1" applyFill="1" applyBorder="1" applyAlignment="1" applyProtection="1">
      <alignment horizontal="left" vertical="center" wrapText="1"/>
      <protection hidden="1"/>
    </xf>
    <xf numFmtId="0" fontId="3" fillId="0" borderId="25" xfId="136" applyFont="1" applyFill="1" applyBorder="1" applyAlignment="1" applyProtection="1">
      <alignment vertical="center"/>
      <protection hidden="1"/>
    </xf>
    <xf numFmtId="0" fontId="3" fillId="0" borderId="34" xfId="136" applyFont="1" applyBorder="1" applyAlignment="1" applyProtection="1">
      <alignment horizontal="left" vertical="center" wrapText="1"/>
      <protection hidden="1"/>
    </xf>
    <xf numFmtId="0" fontId="3" fillId="0" borderId="25" xfId="136" applyFont="1" applyBorder="1" applyAlignment="1" applyProtection="1">
      <alignment/>
      <protection hidden="1"/>
    </xf>
    <xf numFmtId="0" fontId="12" fillId="0" borderId="0" xfId="136" applyFont="1" applyBorder="1" applyAlignment="1" applyProtection="1">
      <alignment horizontal="right"/>
      <protection hidden="1"/>
    </xf>
    <xf numFmtId="0" fontId="3" fillId="0" borderId="34" xfId="136" applyFont="1" applyFill="1" applyBorder="1" applyAlignment="1" applyProtection="1">
      <alignment/>
      <protection hidden="1"/>
    </xf>
    <xf numFmtId="0" fontId="3" fillId="0" borderId="34" xfId="136" applyFont="1" applyBorder="1" applyAlignment="1" applyProtection="1">
      <alignment wrapText="1"/>
      <protection hidden="1"/>
    </xf>
    <xf numFmtId="0" fontId="3" fillId="0" borderId="25" xfId="136" applyFont="1" applyBorder="1" applyAlignment="1" applyProtection="1">
      <alignment horizontal="right"/>
      <protection hidden="1"/>
    </xf>
    <xf numFmtId="0" fontId="3" fillId="0" borderId="34" xfId="136" applyFont="1" applyBorder="1" applyAlignment="1" applyProtection="1">
      <alignment/>
      <protection hidden="1"/>
    </xf>
    <xf numFmtId="0" fontId="3" fillId="0" borderId="25" xfId="136" applyFont="1" applyBorder="1" applyAlignment="1" applyProtection="1">
      <alignment horizontal="right" wrapText="1"/>
      <protection hidden="1"/>
    </xf>
    <xf numFmtId="0" fontId="2" fillId="0" borderId="34" xfId="136" applyFont="1" applyFill="1" applyBorder="1" applyAlignment="1" applyProtection="1">
      <alignment horizontal="right" vertical="center"/>
      <protection hidden="1" locked="0"/>
    </xf>
    <xf numFmtId="0" fontId="3" fillId="0" borderId="34" xfId="136" applyFont="1" applyBorder="1" applyAlignment="1" applyProtection="1">
      <alignment vertical="top"/>
      <protection hidden="1"/>
    </xf>
    <xf numFmtId="0" fontId="3" fillId="0" borderId="34" xfId="136" applyFont="1" applyBorder="1" applyAlignment="1" applyProtection="1">
      <alignment horizontal="left" vertical="top" wrapText="1"/>
      <protection hidden="1"/>
    </xf>
    <xf numFmtId="0" fontId="3" fillId="0" borderId="25" xfId="136" applyFont="1" applyBorder="1" applyAlignment="1">
      <alignment/>
      <protection/>
    </xf>
    <xf numFmtId="0" fontId="3" fillId="0" borderId="34" xfId="136" applyFont="1" applyBorder="1" applyAlignment="1" applyProtection="1">
      <alignment horizontal="left" vertical="top" indent="2"/>
      <protection hidden="1"/>
    </xf>
    <xf numFmtId="0" fontId="3" fillId="0" borderId="34" xfId="136" applyFont="1" applyBorder="1" applyAlignment="1" applyProtection="1">
      <alignment horizontal="left" vertical="top" wrapText="1" indent="2"/>
      <protection hidden="1"/>
    </xf>
    <xf numFmtId="0" fontId="3" fillId="0" borderId="25" xfId="136" applyFont="1" applyBorder="1" applyAlignment="1" applyProtection="1">
      <alignment horizontal="right" vertical="top"/>
      <protection hidden="1"/>
    </xf>
    <xf numFmtId="49" fontId="2" fillId="0" borderId="34" xfId="136" applyNumberFormat="1" applyFont="1" applyBorder="1" applyAlignment="1" applyProtection="1">
      <alignment horizontal="center" vertical="center"/>
      <protection hidden="1" locked="0"/>
    </xf>
    <xf numFmtId="0" fontId="3" fillId="0" borderId="25" xfId="136" applyFont="1" applyBorder="1" applyAlignment="1" applyProtection="1">
      <alignment horizontal="left" vertical="top"/>
      <protection hidden="1"/>
    </xf>
    <xf numFmtId="0" fontId="3" fillId="0" borderId="34" xfId="136" applyFont="1" applyBorder="1" applyAlignment="1" applyProtection="1">
      <alignment horizontal="left"/>
      <protection hidden="1"/>
    </xf>
    <xf numFmtId="0" fontId="3" fillId="0" borderId="33" xfId="136" applyFont="1" applyBorder="1" applyAlignment="1" applyProtection="1">
      <alignment/>
      <protection hidden="1"/>
    </xf>
    <xf numFmtId="0" fontId="3" fillId="0" borderId="25" xfId="136" applyFont="1" applyBorder="1" applyAlignment="1" applyProtection="1">
      <alignment horizontal="left"/>
      <protection hidden="1"/>
    </xf>
    <xf numFmtId="0" fontId="3" fillId="0" borderId="34" xfId="136" applyFont="1" applyFill="1" applyBorder="1" applyAlignment="1" applyProtection="1">
      <alignment vertical="center"/>
      <protection hidden="1"/>
    </xf>
    <xf numFmtId="0" fontId="13" fillId="0" borderId="34" xfId="144" applyFont="1" applyFill="1" applyBorder="1" applyAlignment="1" applyProtection="1">
      <alignment vertical="center"/>
      <protection hidden="1"/>
    </xf>
    <xf numFmtId="0" fontId="13" fillId="0" borderId="0" xfId="144" applyFont="1" applyBorder="1" applyAlignment="1" applyProtection="1">
      <alignment horizontal="left"/>
      <protection hidden="1"/>
    </xf>
    <xf numFmtId="0" fontId="9" fillId="0" borderId="0" xfId="144" applyBorder="1" applyAlignment="1">
      <alignment/>
      <protection/>
    </xf>
    <xf numFmtId="0" fontId="9" fillId="0" borderId="34" xfId="144" applyBorder="1" applyAlignment="1">
      <alignment/>
      <protection/>
    </xf>
    <xf numFmtId="0" fontId="2" fillId="0" borderId="25" xfId="136" applyFont="1" applyBorder="1" applyAlignment="1" applyProtection="1">
      <alignment vertical="center"/>
      <protection hidden="1"/>
    </xf>
    <xf numFmtId="0" fontId="3" fillId="0" borderId="35" xfId="136" applyFont="1" applyBorder="1" applyAlignment="1" applyProtection="1">
      <alignment/>
      <protection hidden="1"/>
    </xf>
    <xf numFmtId="0" fontId="3" fillId="0" borderId="36" xfId="136" applyFont="1" applyFill="1" applyBorder="1" applyAlignment="1" applyProtection="1">
      <alignment horizontal="right" vertical="top" wrapText="1"/>
      <protection hidden="1"/>
    </xf>
    <xf numFmtId="0" fontId="3" fillId="0" borderId="37" xfId="136" applyFont="1" applyFill="1" applyBorder="1" applyAlignment="1" applyProtection="1">
      <alignment horizontal="right" vertical="top" wrapText="1"/>
      <protection hidden="1"/>
    </xf>
    <xf numFmtId="0" fontId="3" fillId="0" borderId="37" xfId="136" applyFont="1" applyFill="1" applyBorder="1" applyAlignment="1" applyProtection="1">
      <alignment/>
      <protection hidden="1"/>
    </xf>
    <xf numFmtId="0" fontId="3" fillId="0" borderId="38" xfId="136" applyFont="1" applyFill="1" applyBorder="1" applyAlignment="1" applyProtection="1">
      <alignment/>
      <protection hidden="1"/>
    </xf>
    <xf numFmtId="14" fontId="2" fillId="0" borderId="30" xfId="136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136" applyNumberFormat="1" applyFont="1" applyFill="1" applyBorder="1" applyAlignment="1" applyProtection="1">
      <alignment horizontal="center" vertical="center"/>
      <protection hidden="1" locked="0"/>
    </xf>
    <xf numFmtId="3" fontId="2" fillId="0" borderId="29" xfId="136" applyNumberFormat="1" applyFont="1" applyFill="1" applyBorder="1" applyAlignment="1" applyProtection="1">
      <alignment horizontal="right" vertical="center"/>
      <protection hidden="1" locked="0"/>
    </xf>
    <xf numFmtId="0" fontId="2" fillId="0" borderId="29" xfId="136" applyFont="1" applyFill="1" applyBorder="1" applyAlignment="1" applyProtection="1">
      <alignment horizontal="center" vertical="center"/>
      <protection hidden="1" locked="0"/>
    </xf>
    <xf numFmtId="49" fontId="2" fillId="0" borderId="29" xfId="136" applyNumberFormat="1" applyFont="1" applyFill="1" applyBorder="1" applyAlignment="1" applyProtection="1">
      <alignment horizontal="right" vertical="center"/>
      <protection hidden="1" locked="0"/>
    </xf>
    <xf numFmtId="0" fontId="2" fillId="0" borderId="25" xfId="136" applyFont="1" applyFill="1" applyBorder="1" applyAlignment="1" applyProtection="1">
      <alignment horizontal="right" vertical="center"/>
      <protection hidden="1" locked="0"/>
    </xf>
    <xf numFmtId="0" fontId="3" fillId="0" borderId="0" xfId="136" applyFont="1" applyFill="1" applyBorder="1" applyAlignment="1">
      <alignment/>
      <protection/>
    </xf>
    <xf numFmtId="49" fontId="2" fillId="0" borderId="0" xfId="136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136" applyFont="1" applyBorder="1" applyAlignment="1" applyProtection="1">
      <alignment horizontal="right" vertical="center" wrapText="1"/>
      <protection hidden="1"/>
    </xf>
    <xf numFmtId="0" fontId="1" fillId="0" borderId="34" xfId="136" applyFont="1" applyBorder="1" applyAlignment="1" applyProtection="1">
      <alignment horizontal="right" wrapText="1"/>
      <protection hidden="1"/>
    </xf>
    <xf numFmtId="49" fontId="2" fillId="0" borderId="36" xfId="136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136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136" applyFont="1" applyFill="1" applyBorder="1" applyAlignment="1" applyProtection="1">
      <alignment horizontal="left" vertical="center" wrapText="1"/>
      <protection hidden="1"/>
    </xf>
    <xf numFmtId="0" fontId="2" fillId="0" borderId="0" xfId="136" applyFont="1" applyFill="1" applyBorder="1" applyAlignment="1" applyProtection="1">
      <alignment horizontal="left" vertical="center" wrapText="1"/>
      <protection hidden="1"/>
    </xf>
    <xf numFmtId="0" fontId="2" fillId="0" borderId="34" xfId="136" applyFont="1" applyFill="1" applyBorder="1" applyAlignment="1" applyProtection="1">
      <alignment horizontal="left" vertical="center" wrapText="1"/>
      <protection hidden="1"/>
    </xf>
    <xf numFmtId="0" fontId="11" fillId="0" borderId="25" xfId="136" applyFont="1" applyBorder="1" applyAlignment="1" applyProtection="1">
      <alignment horizontal="center" vertical="center" wrapText="1"/>
      <protection hidden="1"/>
    </xf>
    <xf numFmtId="0" fontId="11" fillId="0" borderId="0" xfId="136" applyFont="1" applyBorder="1" applyAlignment="1" applyProtection="1">
      <alignment horizontal="center" vertical="center" wrapText="1"/>
      <protection hidden="1"/>
    </xf>
    <xf numFmtId="0" fontId="11" fillId="0" borderId="34" xfId="136" applyFont="1" applyBorder="1" applyAlignment="1" applyProtection="1">
      <alignment horizontal="center" vertical="center" wrapText="1"/>
      <protection hidden="1"/>
    </xf>
    <xf numFmtId="0" fontId="3" fillId="0" borderId="25" xfId="136" applyFont="1" applyBorder="1" applyAlignment="1" applyProtection="1">
      <alignment horizontal="right" vertical="center"/>
      <protection hidden="1"/>
    </xf>
    <xf numFmtId="0" fontId="3" fillId="0" borderId="34" xfId="136" applyFont="1" applyBorder="1" applyAlignment="1" applyProtection="1">
      <alignment horizontal="right"/>
      <protection hidden="1"/>
    </xf>
    <xf numFmtId="0" fontId="2" fillId="0" borderId="36" xfId="136" applyFont="1" applyFill="1" applyBorder="1" applyAlignment="1" applyProtection="1">
      <alignment horizontal="left" vertical="center"/>
      <protection hidden="1" locked="0"/>
    </xf>
    <xf numFmtId="0" fontId="3" fillId="0" borderId="37" xfId="136" applyFont="1" applyFill="1" applyBorder="1" applyAlignment="1">
      <alignment horizontal="left" vertical="center"/>
      <protection/>
    </xf>
    <xf numFmtId="0" fontId="3" fillId="0" borderId="38" xfId="136" applyFont="1" applyFill="1" applyBorder="1" applyAlignment="1">
      <alignment horizontal="left" vertical="center"/>
      <protection/>
    </xf>
    <xf numFmtId="0" fontId="3" fillId="0" borderId="25" xfId="136" applyFont="1" applyBorder="1" applyAlignment="1" applyProtection="1">
      <alignment horizontal="right" vertical="center" wrapText="1"/>
      <protection hidden="1"/>
    </xf>
    <xf numFmtId="0" fontId="3" fillId="0" borderId="0" xfId="136" applyFont="1" applyBorder="1" applyAlignment="1" applyProtection="1">
      <alignment horizontal="right" wrapText="1"/>
      <protection hidden="1"/>
    </xf>
    <xf numFmtId="0" fontId="3" fillId="0" borderId="25" xfId="136" applyFont="1" applyBorder="1" applyAlignment="1" applyProtection="1">
      <alignment horizontal="right" wrapText="1"/>
      <protection hidden="1"/>
    </xf>
    <xf numFmtId="1" fontId="2" fillId="0" borderId="36" xfId="136" applyNumberFormat="1" applyFont="1" applyFill="1" applyBorder="1" applyAlignment="1" applyProtection="1">
      <alignment horizontal="center" vertical="center"/>
      <protection hidden="1" locked="0"/>
    </xf>
    <xf numFmtId="1" fontId="2" fillId="0" borderId="38" xfId="136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136" applyFont="1" applyFill="1" applyBorder="1" applyAlignment="1">
      <alignment horizontal="left"/>
      <protection/>
    </xf>
    <xf numFmtId="0" fontId="3" fillId="0" borderId="38" xfId="136" applyFont="1" applyFill="1" applyBorder="1" applyAlignment="1">
      <alignment horizontal="left"/>
      <protection/>
    </xf>
    <xf numFmtId="0" fontId="2" fillId="0" borderId="36" xfId="136" applyFont="1" applyFill="1" applyBorder="1" applyAlignment="1" applyProtection="1">
      <alignment horizontal="right" vertical="center"/>
      <protection hidden="1" locked="0"/>
    </xf>
    <xf numFmtId="0" fontId="3" fillId="0" borderId="37" xfId="136" applyFont="1" applyFill="1" applyBorder="1" applyAlignment="1">
      <alignment/>
      <protection/>
    </xf>
    <xf numFmtId="0" fontId="3" fillId="0" borderId="38" xfId="136" applyFont="1" applyFill="1" applyBorder="1" applyAlignment="1">
      <alignment/>
      <protection/>
    </xf>
    <xf numFmtId="0" fontId="3" fillId="0" borderId="0" xfId="136" applyFont="1" applyBorder="1" applyAlignment="1" applyProtection="1">
      <alignment horizontal="right" vertical="center"/>
      <protection hidden="1"/>
    </xf>
    <xf numFmtId="0" fontId="3" fillId="0" borderId="25" xfId="136" applyFont="1" applyBorder="1" applyAlignment="1" applyProtection="1">
      <alignment horizontal="center" vertical="center"/>
      <protection hidden="1"/>
    </xf>
    <xf numFmtId="0" fontId="3" fillId="0" borderId="0" xfId="136" applyFont="1" applyBorder="1" applyAlignment="1">
      <alignment horizontal="center" vertical="center"/>
      <protection/>
    </xf>
    <xf numFmtId="0" fontId="3" fillId="0" borderId="0" xfId="136" applyFont="1" applyBorder="1" applyAlignment="1">
      <alignment horizontal="center"/>
      <protection/>
    </xf>
    <xf numFmtId="0" fontId="3" fillId="0" borderId="0" xfId="136" applyFont="1" applyBorder="1" applyAlignment="1">
      <alignment horizontal="center" vertical="center"/>
      <protection/>
    </xf>
    <xf numFmtId="0" fontId="3" fillId="0" borderId="0" xfId="136" applyFont="1" applyBorder="1" applyAlignment="1">
      <alignment vertical="center"/>
      <protection/>
    </xf>
    <xf numFmtId="0" fontId="4" fillId="0" borderId="36" xfId="119" applyFill="1" applyBorder="1" applyAlignment="1" applyProtection="1">
      <alignment/>
      <protection hidden="1" locked="0"/>
    </xf>
    <xf numFmtId="0" fontId="2" fillId="0" borderId="37" xfId="136" applyFont="1" applyFill="1" applyBorder="1" applyAlignment="1" applyProtection="1">
      <alignment/>
      <protection hidden="1" locked="0"/>
    </xf>
    <xf numFmtId="0" fontId="2" fillId="0" borderId="38" xfId="136" applyFont="1" applyFill="1" applyBorder="1" applyAlignment="1" applyProtection="1">
      <alignment/>
      <protection hidden="1" locked="0"/>
    </xf>
    <xf numFmtId="0" fontId="3" fillId="0" borderId="0" xfId="136" applyFont="1" applyBorder="1" applyAlignment="1" applyProtection="1">
      <alignment horizontal="right"/>
      <protection hidden="1"/>
    </xf>
    <xf numFmtId="0" fontId="2" fillId="0" borderId="37" xfId="136" applyFont="1" applyFill="1" applyBorder="1" applyAlignment="1" applyProtection="1">
      <alignment horizontal="left" vertical="center"/>
      <protection hidden="1" locked="0"/>
    </xf>
    <xf numFmtId="0" fontId="2" fillId="0" borderId="38" xfId="136" applyFont="1" applyFill="1" applyBorder="1" applyAlignment="1" applyProtection="1">
      <alignment horizontal="left" vertical="center"/>
      <protection hidden="1" locked="0"/>
    </xf>
    <xf numFmtId="0" fontId="3" fillId="0" borderId="0" xfId="136" applyFont="1" applyBorder="1" applyAlignment="1">
      <alignment horizontal="center"/>
      <protection/>
    </xf>
    <xf numFmtId="0" fontId="3" fillId="0" borderId="34" xfId="136" applyFont="1" applyBorder="1" applyAlignment="1">
      <alignment horizontal="center"/>
      <protection/>
    </xf>
    <xf numFmtId="0" fontId="3" fillId="0" borderId="0" xfId="136" applyFont="1" applyBorder="1" applyAlignment="1" applyProtection="1">
      <alignment vertical="top" wrapText="1"/>
      <protection hidden="1"/>
    </xf>
    <xf numFmtId="0" fontId="3" fillId="0" borderId="0" xfId="136" applyFont="1" applyBorder="1" applyAlignment="1" applyProtection="1">
      <alignment wrapText="1"/>
      <protection hidden="1"/>
    </xf>
    <xf numFmtId="0" fontId="3" fillId="0" borderId="0" xfId="136" applyFont="1" applyBorder="1" applyAlignment="1" applyProtection="1">
      <alignment vertical="center"/>
      <protection hidden="1"/>
    </xf>
    <xf numFmtId="0" fontId="3" fillId="0" borderId="39" xfId="136" applyFont="1" applyBorder="1" applyAlignment="1" applyProtection="1">
      <alignment horizontal="center" vertical="top"/>
      <protection hidden="1"/>
    </xf>
    <xf numFmtId="0" fontId="3" fillId="0" borderId="39" xfId="136" applyFont="1" applyBorder="1" applyAlignment="1">
      <alignment horizontal="center"/>
      <protection/>
    </xf>
    <xf numFmtId="0" fontId="3" fillId="0" borderId="40" xfId="136" applyFont="1" applyBorder="1" applyAlignment="1">
      <alignment/>
      <protection/>
    </xf>
    <xf numFmtId="0" fontId="3" fillId="0" borderId="34" xfId="136" applyFont="1" applyBorder="1" applyAlignment="1" applyProtection="1">
      <alignment horizontal="right" wrapText="1"/>
      <protection hidden="1"/>
    </xf>
    <xf numFmtId="0" fontId="3" fillId="0" borderId="0" xfId="136" applyFont="1" applyBorder="1" applyAlignment="1" applyProtection="1">
      <alignment horizontal="center" vertical="top"/>
      <protection hidden="1"/>
    </xf>
    <xf numFmtId="0" fontId="3" fillId="0" borderId="0" xfId="136" applyFont="1" applyBorder="1" applyAlignment="1" applyProtection="1">
      <alignment horizontal="center"/>
      <protection hidden="1"/>
    </xf>
    <xf numFmtId="0" fontId="3" fillId="0" borderId="26" xfId="136" applyFont="1" applyBorder="1" applyAlignment="1" applyProtection="1">
      <alignment horizontal="center"/>
      <protection hidden="1"/>
    </xf>
    <xf numFmtId="0" fontId="13" fillId="0" borderId="0" xfId="144" applyFont="1" applyBorder="1" applyAlignment="1" applyProtection="1">
      <alignment horizontal="left"/>
      <protection hidden="1"/>
    </xf>
    <xf numFmtId="0" fontId="9" fillId="0" borderId="0" xfId="144" applyBorder="1" applyAlignment="1">
      <alignment/>
      <protection/>
    </xf>
    <xf numFmtId="0" fontId="9" fillId="0" borderId="34" xfId="144" applyBorder="1" applyAlignment="1">
      <alignment/>
      <protection/>
    </xf>
    <xf numFmtId="49" fontId="2" fillId="0" borderId="36" xfId="136" applyNumberFormat="1" applyFont="1" applyFill="1" applyBorder="1" applyAlignment="1" applyProtection="1">
      <alignment horizontal="left" vertical="center"/>
      <protection hidden="1" locked="0"/>
    </xf>
    <xf numFmtId="49" fontId="2" fillId="0" borderId="37" xfId="136" applyNumberFormat="1" applyFont="1" applyFill="1" applyBorder="1" applyAlignment="1" applyProtection="1">
      <alignment horizontal="left" vertical="center"/>
      <protection hidden="1" locked="0"/>
    </xf>
    <xf numFmtId="49" fontId="2" fillId="0" borderId="38" xfId="136" applyNumberFormat="1" applyFont="1" applyFill="1" applyBorder="1" applyAlignment="1" applyProtection="1">
      <alignment horizontal="left" vertical="center"/>
      <protection hidden="1" locked="0"/>
    </xf>
    <xf numFmtId="0" fontId="10" fillId="0" borderId="41" xfId="136" applyFont="1" applyBorder="1" applyAlignment="1">
      <alignment/>
      <protection/>
    </xf>
    <xf numFmtId="0" fontId="10" fillId="0" borderId="26" xfId="136" applyFont="1" applyBorder="1" applyAlignment="1">
      <alignment/>
      <protection/>
    </xf>
    <xf numFmtId="0" fontId="3" fillId="0" borderId="37" xfId="136" applyFont="1" applyFill="1" applyBorder="1" applyAlignment="1" applyProtection="1">
      <alignment horizontal="center" vertical="top"/>
      <protection hidden="1"/>
    </xf>
    <xf numFmtId="0" fontId="3" fillId="0" borderId="37" xfId="136" applyFont="1" applyFill="1" applyBorder="1" applyAlignment="1" applyProtection="1">
      <alignment horizontal="center"/>
      <protection hidden="1"/>
    </xf>
    <xf numFmtId="49" fontId="4" fillId="0" borderId="36" xfId="119" applyNumberFormat="1" applyFill="1" applyBorder="1" applyAlignment="1" applyProtection="1">
      <alignment horizontal="left" vertical="center"/>
      <protection hidden="1" locked="0"/>
    </xf>
    <xf numFmtId="0" fontId="17" fillId="0" borderId="0" xfId="144" applyFont="1" applyBorder="1" applyAlignment="1" applyProtection="1">
      <alignment horizontal="left"/>
      <protection hidden="1"/>
    </xf>
    <xf numFmtId="0" fontId="18" fillId="0" borderId="0" xfId="144" applyFont="1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7" fillId="0" borderId="48" xfId="0" applyFont="1" applyFill="1" applyBorder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6" fillId="0" borderId="4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7" fillId="0" borderId="0" xfId="144" applyFont="1" applyFill="1" applyBorder="1" applyAlignment="1" applyProtection="1">
      <alignment horizontal="center" vertical="center"/>
      <protection hidden="1"/>
    </xf>
    <xf numFmtId="14" fontId="7" fillId="0" borderId="0" xfId="14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44" applyFont="1" applyFill="1" applyBorder="1" applyAlignment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0" borderId="0" xfId="14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10" fillId="0" borderId="0" xfId="144" applyFont="1" applyAlignment="1">
      <alignment/>
      <protection/>
    </xf>
    <xf numFmtId="0" fontId="15" fillId="0" borderId="0" xfId="144" applyFont="1" applyBorder="1" applyAlignment="1">
      <alignment horizontal="justify" vertical="top" wrapText="1"/>
      <protection/>
    </xf>
    <xf numFmtId="0" fontId="9" fillId="0" borderId="0" xfId="144" applyAlignment="1">
      <alignment/>
      <protection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2 2" xfId="130"/>
    <cellStyle name="Normal 2 3" xfId="131"/>
    <cellStyle name="Normal 3" xfId="132"/>
    <cellStyle name="Normal 4" xfId="133"/>
    <cellStyle name="Normal 5" xfId="134"/>
    <cellStyle name="Normal 6" xfId="135"/>
    <cellStyle name="Normal_TFI-POD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Style 1" xfId="144"/>
    <cellStyle name="Title" xfId="145"/>
    <cellStyle name="Title 2" xfId="146"/>
    <cellStyle name="Title 3" xfId="147"/>
    <cellStyle name="Total" xfId="148"/>
    <cellStyle name="Total 2" xfId="149"/>
    <cellStyle name="Total 3" xfId="150"/>
    <cellStyle name="Warning Text" xfId="151"/>
    <cellStyle name="Warning Text 2" xfId="152"/>
    <cellStyle name="Warning Text 3" xfId="15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248</v>
      </c>
      <c r="B1" s="184"/>
      <c r="C1" s="18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20" t="s">
        <v>323</v>
      </c>
      <c r="F2" s="12"/>
      <c r="G2" s="13" t="s">
        <v>250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5" t="s">
        <v>317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8" t="s">
        <v>251</v>
      </c>
      <c r="B6" s="139"/>
      <c r="C6" s="130" t="s">
        <v>324</v>
      </c>
      <c r="D6" s="13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28" t="s">
        <v>252</v>
      </c>
      <c r="B8" s="129"/>
      <c r="C8" s="130" t="s">
        <v>325</v>
      </c>
      <c r="D8" s="13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3" t="s">
        <v>253</v>
      </c>
      <c r="B10" s="144"/>
      <c r="C10" s="130" t="s">
        <v>326</v>
      </c>
      <c r="D10" s="13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8" t="s">
        <v>254</v>
      </c>
      <c r="B12" s="139"/>
      <c r="C12" s="140" t="s">
        <v>327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8" t="s">
        <v>255</v>
      </c>
      <c r="B14" s="139"/>
      <c r="C14" s="146">
        <v>10040</v>
      </c>
      <c r="D14" s="147"/>
      <c r="E14" s="16"/>
      <c r="F14" s="140" t="s">
        <v>328</v>
      </c>
      <c r="G14" s="141"/>
      <c r="H14" s="141"/>
      <c r="I14" s="14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8" t="s">
        <v>256</v>
      </c>
      <c r="B16" s="139"/>
      <c r="C16" s="140" t="s">
        <v>329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8" t="s">
        <v>257</v>
      </c>
      <c r="B18" s="139"/>
      <c r="C18" s="159" t="s">
        <v>330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8" t="s">
        <v>258</v>
      </c>
      <c r="B20" s="139"/>
      <c r="C20" s="159" t="s">
        <v>331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8" t="s">
        <v>259</v>
      </c>
      <c r="B22" s="139"/>
      <c r="C22" s="121">
        <v>133</v>
      </c>
      <c r="D22" s="140"/>
      <c r="E22" s="148"/>
      <c r="F22" s="149"/>
      <c r="G22" s="138"/>
      <c r="H22" s="16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8" t="s">
        <v>260</v>
      </c>
      <c r="B24" s="139"/>
      <c r="C24" s="121">
        <v>21</v>
      </c>
      <c r="D24" s="140"/>
      <c r="E24" s="148"/>
      <c r="F24" s="148"/>
      <c r="G24" s="149"/>
      <c r="H24" s="51" t="s">
        <v>261</v>
      </c>
      <c r="I24" s="122">
        <v>314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8" t="s">
        <v>262</v>
      </c>
      <c r="B26" s="139"/>
      <c r="C26" s="123"/>
      <c r="D26" s="25"/>
      <c r="E26" s="33"/>
      <c r="F26" s="24"/>
      <c r="G26" s="153" t="s">
        <v>263</v>
      </c>
      <c r="H26" s="139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65" t="s">
        <v>266</v>
      </c>
      <c r="I28" s="16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0"/>
      <c r="B30" s="151"/>
      <c r="C30" s="151"/>
      <c r="D30" s="152"/>
      <c r="E30" s="150"/>
      <c r="F30" s="151"/>
      <c r="G30" s="151"/>
      <c r="H30" s="130"/>
      <c r="I30" s="131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50"/>
      <c r="B32" s="151"/>
      <c r="C32" s="151"/>
      <c r="D32" s="152"/>
      <c r="E32" s="150"/>
      <c r="F32" s="151"/>
      <c r="G32" s="151"/>
      <c r="H32" s="130"/>
      <c r="I32" s="13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0"/>
      <c r="B34" s="151"/>
      <c r="C34" s="151"/>
      <c r="D34" s="152"/>
      <c r="E34" s="150"/>
      <c r="F34" s="151"/>
      <c r="G34" s="151"/>
      <c r="H34" s="130"/>
      <c r="I34" s="13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0"/>
      <c r="B36" s="151"/>
      <c r="C36" s="151"/>
      <c r="D36" s="152"/>
      <c r="E36" s="150"/>
      <c r="F36" s="151"/>
      <c r="G36" s="151"/>
      <c r="H36" s="130"/>
      <c r="I36" s="131"/>
      <c r="J36" s="10"/>
      <c r="K36" s="10"/>
      <c r="L36" s="10"/>
    </row>
    <row r="37" spans="1:12" ht="12.75">
      <c r="A37" s="103"/>
      <c r="B37" s="30"/>
      <c r="C37" s="174"/>
      <c r="D37" s="175"/>
      <c r="E37" s="16"/>
      <c r="F37" s="174"/>
      <c r="G37" s="175"/>
      <c r="H37" s="16"/>
      <c r="I37" s="95"/>
      <c r="J37" s="10"/>
      <c r="K37" s="10"/>
      <c r="L37" s="10"/>
    </row>
    <row r="38" spans="1:12" ht="12.75">
      <c r="A38" s="150"/>
      <c r="B38" s="151"/>
      <c r="C38" s="151"/>
      <c r="D38" s="152"/>
      <c r="E38" s="150"/>
      <c r="F38" s="151"/>
      <c r="G38" s="151"/>
      <c r="H38" s="130"/>
      <c r="I38" s="13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0"/>
      <c r="B40" s="151"/>
      <c r="C40" s="151"/>
      <c r="D40" s="152"/>
      <c r="E40" s="150"/>
      <c r="F40" s="151"/>
      <c r="G40" s="151"/>
      <c r="H40" s="130"/>
      <c r="I40" s="13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3" t="s">
        <v>267</v>
      </c>
      <c r="B44" s="173"/>
      <c r="C44" s="130"/>
      <c r="D44" s="131"/>
      <c r="E44" s="26"/>
      <c r="F44" s="14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74"/>
      <c r="D45" s="175"/>
      <c r="E45" s="16"/>
      <c r="F45" s="174"/>
      <c r="G45" s="176"/>
      <c r="H45" s="35"/>
      <c r="I45" s="107"/>
      <c r="J45" s="10"/>
      <c r="K45" s="10"/>
      <c r="L45" s="10"/>
    </row>
    <row r="46" spans="1:12" ht="12.75">
      <c r="A46" s="143" t="s">
        <v>268</v>
      </c>
      <c r="B46" s="173"/>
      <c r="C46" s="140" t="s">
        <v>333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3" t="s">
        <v>270</v>
      </c>
      <c r="B48" s="173"/>
      <c r="C48" s="180" t="s">
        <v>334</v>
      </c>
      <c r="D48" s="181"/>
      <c r="E48" s="182"/>
      <c r="F48" s="16"/>
      <c r="G48" s="51" t="s">
        <v>271</v>
      </c>
      <c r="H48" s="180" t="s">
        <v>335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3" t="s">
        <v>257</v>
      </c>
      <c r="B50" s="173"/>
      <c r="C50" s="187" t="s">
        <v>336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8" t="s">
        <v>272</v>
      </c>
      <c r="B52" s="139"/>
      <c r="C52" s="180" t="s">
        <v>337</v>
      </c>
      <c r="D52" s="181"/>
      <c r="E52" s="181"/>
      <c r="F52" s="181"/>
      <c r="G52" s="181"/>
      <c r="H52" s="181"/>
      <c r="I52" s="142"/>
      <c r="J52" s="10"/>
      <c r="K52" s="10"/>
      <c r="L52" s="10"/>
    </row>
    <row r="53" spans="1:12" ht="12.75">
      <c r="A53" s="108"/>
      <c r="B53" s="20"/>
      <c r="C53" s="169" t="s">
        <v>273</v>
      </c>
      <c r="D53" s="169"/>
      <c r="E53" s="169"/>
      <c r="F53" s="169"/>
      <c r="G53" s="169"/>
      <c r="H53" s="16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8" t="s">
        <v>274</v>
      </c>
      <c r="C55" s="189"/>
      <c r="D55" s="189"/>
      <c r="E55" s="18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77" t="s">
        <v>306</v>
      </c>
      <c r="C56" s="178"/>
      <c r="D56" s="178"/>
      <c r="E56" s="178"/>
      <c r="F56" s="178"/>
      <c r="G56" s="178"/>
      <c r="H56" s="178"/>
      <c r="I56" s="179"/>
      <c r="J56" s="10"/>
      <c r="K56" s="10"/>
      <c r="L56" s="10"/>
    </row>
    <row r="57" spans="1:12" ht="12.75">
      <c r="A57" s="108"/>
      <c r="B57" s="177" t="s">
        <v>307</v>
      </c>
      <c r="C57" s="178"/>
      <c r="D57" s="178"/>
      <c r="E57" s="178"/>
      <c r="F57" s="178"/>
      <c r="G57" s="178"/>
      <c r="H57" s="178"/>
      <c r="I57" s="110"/>
      <c r="J57" s="10"/>
      <c r="K57" s="10"/>
      <c r="L57" s="10"/>
    </row>
    <row r="58" spans="1:12" ht="12.75">
      <c r="A58" s="108"/>
      <c r="B58" s="177" t="s">
        <v>308</v>
      </c>
      <c r="C58" s="178"/>
      <c r="D58" s="178"/>
      <c r="E58" s="178"/>
      <c r="F58" s="178"/>
      <c r="G58" s="178"/>
      <c r="H58" s="178"/>
      <c r="I58" s="179"/>
      <c r="J58" s="10"/>
      <c r="K58" s="10"/>
      <c r="L58" s="10"/>
    </row>
    <row r="59" spans="1:12" ht="12.75">
      <c r="A59" s="108"/>
      <c r="B59" s="177" t="s">
        <v>309</v>
      </c>
      <c r="C59" s="178"/>
      <c r="D59" s="178"/>
      <c r="E59" s="178"/>
      <c r="F59" s="178"/>
      <c r="G59" s="178"/>
      <c r="H59" s="178"/>
      <c r="I59" s="17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5"/>
      <c r="H63" s="18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32:G32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H28:I28"/>
    <mergeCell ref="D31:G31"/>
    <mergeCell ref="H40:I40"/>
    <mergeCell ref="A34:D34"/>
    <mergeCell ref="E34:G34"/>
    <mergeCell ref="H34:I34"/>
    <mergeCell ref="A36:D36"/>
    <mergeCell ref="E36:G36"/>
    <mergeCell ref="H36:I36"/>
    <mergeCell ref="A32:D32"/>
    <mergeCell ref="A18:B18"/>
    <mergeCell ref="C18:I18"/>
    <mergeCell ref="A20:B20"/>
    <mergeCell ref="C20:I20"/>
    <mergeCell ref="A22:B22"/>
    <mergeCell ref="D22:F22"/>
    <mergeCell ref="G22:H22"/>
    <mergeCell ref="H32:I32"/>
    <mergeCell ref="A24:B24"/>
    <mergeCell ref="D24:G24"/>
    <mergeCell ref="A26:B26"/>
    <mergeCell ref="A30:D30"/>
    <mergeCell ref="E30:G30"/>
    <mergeCell ref="H30:I30"/>
    <mergeCell ref="G26:H26"/>
    <mergeCell ref="A28:D28"/>
    <mergeCell ref="E28:G2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98">
      <selection activeCell="K109" sqref="K109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338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39956010</v>
      </c>
      <c r="K8" s="53">
        <f>K9+K16+K26+K35+K39</f>
        <v>38535496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98128</v>
      </c>
      <c r="K9" s="53">
        <f>SUM(K10:K15)</f>
        <v>69593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98128</v>
      </c>
      <c r="K15" s="7">
        <v>69593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36575591</v>
      </c>
      <c r="K16" s="53">
        <f>SUM(K17:K25)</f>
        <v>35138500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5802327</v>
      </c>
      <c r="K17" s="7">
        <v>5802327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22940708</v>
      </c>
      <c r="K18" s="7">
        <v>22097546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5587371</v>
      </c>
      <c r="K19" s="7">
        <v>5019647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900753</v>
      </c>
      <c r="K20" s="7">
        <v>926402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1344432</v>
      </c>
      <c r="K23" s="7">
        <v>1292578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3278036</v>
      </c>
      <c r="K26" s="53">
        <f>SUM(K27:K34)</f>
        <v>3323148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352202</v>
      </c>
      <c r="K27" s="7">
        <v>354983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2925834</v>
      </c>
      <c r="K28" s="7">
        <v>2968165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4255</v>
      </c>
      <c r="K35" s="53">
        <f>SUM(K36:K38)</f>
        <v>4255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4255</v>
      </c>
      <c r="K37" s="7">
        <v>4255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51578524</v>
      </c>
      <c r="K40" s="53">
        <f>K41+K49+K56+K64</f>
        <v>55092165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30163348</v>
      </c>
      <c r="K41" s="53">
        <f>SUM(K42:K48)</f>
        <v>37973750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7938893</v>
      </c>
      <c r="K42" s="7">
        <v>10024721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7162405</v>
      </c>
      <c r="K43" s="7">
        <v>9439883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14803672</v>
      </c>
      <c r="K44" s="7">
        <v>18314515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226768</v>
      </c>
      <c r="K45" s="7">
        <v>194631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31610</v>
      </c>
      <c r="K46" s="7">
        <v>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20834596</v>
      </c>
      <c r="K49" s="53">
        <f>SUM(K50:K55)</f>
        <v>16840116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20028845</v>
      </c>
      <c r="K51" s="7">
        <v>15997029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37951</v>
      </c>
      <c r="K53" s="7">
        <v>34975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624987</v>
      </c>
      <c r="K54" s="7">
        <v>808112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142813</v>
      </c>
      <c r="K55" s="7">
        <v>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580580</v>
      </c>
      <c r="K64" s="7">
        <v>278299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343801</v>
      </c>
      <c r="K65" s="7">
        <v>78436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91878335</v>
      </c>
      <c r="K66" s="53">
        <f>K7+K8+K40+K65</f>
        <v>93706097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1685343</v>
      </c>
      <c r="K67" s="8">
        <v>1851949</v>
      </c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f>J70+J71+J72+J78+J79+J82+J85</f>
        <v>49165630</v>
      </c>
      <c r="K69" s="54">
        <f>K70+K71+K72+K78+K79+K82+K85</f>
        <v>44411832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42489900</v>
      </c>
      <c r="K70" s="7">
        <v>42489900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119511</v>
      </c>
      <c r="K71" s="7">
        <v>119511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4078340</v>
      </c>
      <c r="K72" s="53">
        <f>K73+K74-K75+K76+K77</f>
        <v>4078340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781715</v>
      </c>
      <c r="K73" s="7">
        <v>781715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3072200</v>
      </c>
      <c r="K74" s="7">
        <v>3072200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224425</v>
      </c>
      <c r="K77" s="7">
        <v>224425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5393593</v>
      </c>
      <c r="K79" s="53">
        <f>K80-K81</f>
        <v>2477879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5393593</v>
      </c>
      <c r="K80" s="7">
        <f>5393593-2915714</f>
        <v>2477879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-2915714</v>
      </c>
      <c r="K82" s="53">
        <f>K83-K84</f>
        <v>-4753798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2915714</v>
      </c>
      <c r="K84" s="7">
        <v>4753798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97306</v>
      </c>
      <c r="K86" s="53">
        <f>SUM(K87:K89)</f>
        <v>97306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97306</v>
      </c>
      <c r="K89" s="7">
        <v>97306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6670000</v>
      </c>
      <c r="K90" s="53">
        <f>SUM(K91:K99)</f>
        <v>6877339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6670000</v>
      </c>
      <c r="K93" s="7">
        <v>6877339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33052188</v>
      </c>
      <c r="K100" s="53">
        <f>SUM(K101:K112)</f>
        <v>39679454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4386540</v>
      </c>
      <c r="K103" s="7">
        <v>7782429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19586713</v>
      </c>
      <c r="K105" s="7">
        <v>23298392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1197314</v>
      </c>
      <c r="K108" s="7">
        <v>1485001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1017211</v>
      </c>
      <c r="K109" s="7">
        <v>345542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6768090</v>
      </c>
      <c r="K110" s="7">
        <v>6768090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96320</v>
      </c>
      <c r="K112" s="7"/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2893211</v>
      </c>
      <c r="K113" s="7">
        <v>2640166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91878335</v>
      </c>
      <c r="K114" s="53">
        <f>K69+K86+K90+K100+K113</f>
        <v>93706097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1685343</v>
      </c>
      <c r="K115" s="8">
        <v>1851949</v>
      </c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7:H7"/>
    <mergeCell ref="A8:H8"/>
    <mergeCell ref="A1:K1"/>
    <mergeCell ref="A2:K2"/>
    <mergeCell ref="A3:K3"/>
    <mergeCell ref="A4:H4"/>
    <mergeCell ref="A5:H5"/>
    <mergeCell ref="A6:K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1:H41"/>
    <mergeCell ref="A42:H42"/>
    <mergeCell ref="A43:H43"/>
    <mergeCell ref="A44:H44"/>
    <mergeCell ref="A39:H39"/>
    <mergeCell ref="A40:H40"/>
    <mergeCell ref="A55:H55"/>
    <mergeCell ref="A56:H56"/>
    <mergeCell ref="A57:H57"/>
    <mergeCell ref="A58:H58"/>
    <mergeCell ref="A35:H35"/>
    <mergeCell ref="A36:H36"/>
    <mergeCell ref="A37:H37"/>
    <mergeCell ref="A38:H38"/>
    <mergeCell ref="A53:H53"/>
    <mergeCell ref="A54:H54"/>
    <mergeCell ref="A65:H65"/>
    <mergeCell ref="A66:H66"/>
    <mergeCell ref="A45:H45"/>
    <mergeCell ref="A46:H46"/>
    <mergeCell ref="A49:H49"/>
    <mergeCell ref="A50:H50"/>
    <mergeCell ref="A51:H51"/>
    <mergeCell ref="A52:H52"/>
    <mergeCell ref="A47:H47"/>
    <mergeCell ref="A48:H48"/>
    <mergeCell ref="A59:H59"/>
    <mergeCell ref="A60:H60"/>
    <mergeCell ref="A61:H61"/>
    <mergeCell ref="A62:H62"/>
    <mergeCell ref="A63:H63"/>
    <mergeCell ref="A64:H64"/>
    <mergeCell ref="A73:H73"/>
    <mergeCell ref="A74:H74"/>
    <mergeCell ref="A75:H75"/>
    <mergeCell ref="A76:H76"/>
    <mergeCell ref="A71:H71"/>
    <mergeCell ref="A72:H72"/>
    <mergeCell ref="A87:H87"/>
    <mergeCell ref="A88:H88"/>
    <mergeCell ref="A89:H89"/>
    <mergeCell ref="A90:H90"/>
    <mergeCell ref="A67:H67"/>
    <mergeCell ref="A68:K68"/>
    <mergeCell ref="A69:H69"/>
    <mergeCell ref="A70:H70"/>
    <mergeCell ref="A85:H85"/>
    <mergeCell ref="A86:H86"/>
    <mergeCell ref="A97:H97"/>
    <mergeCell ref="A98:H98"/>
    <mergeCell ref="A77:H77"/>
    <mergeCell ref="A78:H78"/>
    <mergeCell ref="A81:H81"/>
    <mergeCell ref="A82:H82"/>
    <mergeCell ref="A83:H83"/>
    <mergeCell ref="A84:H84"/>
    <mergeCell ref="A79:H79"/>
    <mergeCell ref="A80:H80"/>
    <mergeCell ref="A91:H91"/>
    <mergeCell ref="A92:H92"/>
    <mergeCell ref="A93:H93"/>
    <mergeCell ref="A94:H94"/>
    <mergeCell ref="A95:H95"/>
    <mergeCell ref="A96:H96"/>
    <mergeCell ref="A99:H99"/>
    <mergeCell ref="A100:H100"/>
    <mergeCell ref="A101:H101"/>
    <mergeCell ref="A102:H102"/>
    <mergeCell ref="A109:H109"/>
    <mergeCell ref="A110:H110"/>
    <mergeCell ref="A103:H103"/>
    <mergeCell ref="A104:H104"/>
    <mergeCell ref="A113:H113"/>
    <mergeCell ref="A114:H114"/>
    <mergeCell ref="A105:H105"/>
    <mergeCell ref="A106:H106"/>
    <mergeCell ref="A107:H107"/>
    <mergeCell ref="A108:H108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86:K115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6" width="9.140625" style="52" customWidth="1"/>
    <col min="7" max="7" width="4.281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3.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5" customHeight="1">
      <c r="A3" s="251" t="s">
        <v>338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f>SUM(J8:J9)</f>
        <v>43928946</v>
      </c>
      <c r="K7" s="54">
        <f>SUM(K8:K9)</f>
        <v>13600189</v>
      </c>
      <c r="L7" s="54">
        <f>SUM(L8:L9)</f>
        <v>45114073</v>
      </c>
      <c r="M7" s="54">
        <f>SUM(M8:M9)</f>
        <v>11220173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43276424</v>
      </c>
      <c r="K8" s="7">
        <v>13318780</v>
      </c>
      <c r="L8" s="7">
        <f>1883162+42961590</f>
        <v>44844752</v>
      </c>
      <c r="M8" s="7">
        <v>11156547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652522</v>
      </c>
      <c r="K9" s="7">
        <v>281409</v>
      </c>
      <c r="L9" s="7">
        <v>269321</v>
      </c>
      <c r="M9" s="7">
        <v>63626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47470672</v>
      </c>
      <c r="K10" s="53">
        <f>K11+K12+K16+K20+K21+K22+K25+K26</f>
        <v>15633197</v>
      </c>
      <c r="L10" s="53">
        <f>L11+L12+L16+L20+L21+L22+L25+L26</f>
        <v>49097919</v>
      </c>
      <c r="M10" s="53">
        <f>M11+M12+M16+M20+M21+M22+M25+M26</f>
        <v>13749704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-3464051</v>
      </c>
      <c r="K11" s="7">
        <v>-1319923</v>
      </c>
      <c r="L11" s="7">
        <v>-5788322</v>
      </c>
      <c r="M11" s="7">
        <v>-1337056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29820480</v>
      </c>
      <c r="K12" s="53">
        <f>SUM(K13:K15)</f>
        <v>9881254</v>
      </c>
      <c r="L12" s="53">
        <f>SUM(L13:L15)</f>
        <v>34249436</v>
      </c>
      <c r="M12" s="53">
        <f>SUM(M13:M15)</f>
        <v>8398645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22829450</v>
      </c>
      <c r="K13" s="7">
        <v>7450950</v>
      </c>
      <c r="L13" s="7">
        <v>26941721</v>
      </c>
      <c r="M13" s="7">
        <v>6096619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1068406</v>
      </c>
      <c r="K14" s="7">
        <v>434281</v>
      </c>
      <c r="L14" s="7">
        <v>1242816</v>
      </c>
      <c r="M14" s="7">
        <v>575970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5922624</v>
      </c>
      <c r="K15" s="7">
        <v>1996023</v>
      </c>
      <c r="L15" s="7">
        <v>6064899</v>
      </c>
      <c r="M15" s="7">
        <v>1726056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15177651</v>
      </c>
      <c r="K16" s="53">
        <f>SUM(K17:K19)</f>
        <v>5229108</v>
      </c>
      <c r="L16" s="53">
        <f>SUM(L17:L19)</f>
        <v>15978513</v>
      </c>
      <c r="M16" s="53">
        <f>SUM(M17:M19)</f>
        <v>5288889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9396847</v>
      </c>
      <c r="K17" s="7">
        <v>3263489</v>
      </c>
      <c r="L17" s="7">
        <v>9945388</v>
      </c>
      <c r="M17" s="7">
        <v>3290030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3549696</v>
      </c>
      <c r="K18" s="7">
        <v>1198182</v>
      </c>
      <c r="L18" s="7">
        <v>3685948</v>
      </c>
      <c r="M18" s="7">
        <v>1222060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2231108</v>
      </c>
      <c r="K19" s="7">
        <v>767437</v>
      </c>
      <c r="L19" s="7">
        <v>2347177</v>
      </c>
      <c r="M19" s="7">
        <v>776799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3274949</v>
      </c>
      <c r="K20" s="7">
        <v>1042358</v>
      </c>
      <c r="L20" s="7">
        <v>1880739</v>
      </c>
      <c r="M20" s="7">
        <v>620795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2505964</v>
      </c>
      <c r="K21" s="7">
        <v>690455</v>
      </c>
      <c r="L21" s="7">
        <v>2717581</v>
      </c>
      <c r="M21" s="7">
        <v>758093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v>0</v>
      </c>
      <c r="K22" s="53">
        <v>0</v>
      </c>
      <c r="L22" s="53"/>
      <c r="M22" s="53"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155679</v>
      </c>
      <c r="K26" s="7">
        <v>109945</v>
      </c>
      <c r="L26" s="7">
        <v>59972</v>
      </c>
      <c r="M26" s="7">
        <v>20338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289446</v>
      </c>
      <c r="K27" s="53">
        <f>SUM(K28:K32)</f>
        <v>0</v>
      </c>
      <c r="L27" s="53">
        <f>SUM(L28:L32)</f>
        <v>304909</v>
      </c>
      <c r="M27" s="53">
        <f>SUM(M28:M32)</f>
        <v>213932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0</v>
      </c>
      <c r="K28" s="7">
        <v>0</v>
      </c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289446</v>
      </c>
      <c r="K29" s="7">
        <v>0</v>
      </c>
      <c r="L29" s="7">
        <v>304909</v>
      </c>
      <c r="M29" s="7">
        <v>213932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746144</v>
      </c>
      <c r="K33" s="53">
        <f>SUM(K34:K37)</f>
        <v>268638</v>
      </c>
      <c r="L33" s="53">
        <f>SUM(L34:L37)</f>
        <v>1074861</v>
      </c>
      <c r="M33" s="53">
        <f>SUM(M34:M37)</f>
        <v>571108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746144</v>
      </c>
      <c r="K35" s="7">
        <v>268638</v>
      </c>
      <c r="L35" s="7">
        <v>1074861</v>
      </c>
      <c r="M35" s="7">
        <v>571108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44218392</v>
      </c>
      <c r="K42" s="53">
        <f>K7+K27+K38+K40</f>
        <v>13600189</v>
      </c>
      <c r="L42" s="53">
        <f>L7+L27+L38+L40</f>
        <v>45418982</v>
      </c>
      <c r="M42" s="53">
        <f>M7+M27+M38+M40</f>
        <v>11434105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48216816</v>
      </c>
      <c r="K43" s="53">
        <f>K10+K33+K39+K41</f>
        <v>15901835</v>
      </c>
      <c r="L43" s="53">
        <f>L10+L33+L39+L41</f>
        <v>50172780</v>
      </c>
      <c r="M43" s="53">
        <f>M10+M33+M39+M41</f>
        <v>14320812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-3998424</v>
      </c>
      <c r="K44" s="53">
        <f>K42-K43</f>
        <v>-2301646</v>
      </c>
      <c r="L44" s="53">
        <f>L42-L43</f>
        <v>-4753798</v>
      </c>
      <c r="M44" s="53">
        <f>M42-M43</f>
        <v>-2886707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/>
      <c r="K45" s="53"/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3998424</v>
      </c>
      <c r="K46" s="53">
        <f>IF(K43&gt;K42,K43-K42,0)</f>
        <v>2301646</v>
      </c>
      <c r="L46" s="53">
        <f>IF(L43&gt;L42,L43-L42,0)</f>
        <v>4753798</v>
      </c>
      <c r="M46" s="53">
        <f>IF(M43&gt;M42,M43-M42,0)</f>
        <v>2886707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-3998424</v>
      </c>
      <c r="K48" s="53">
        <f>K44-K47</f>
        <v>-2301646</v>
      </c>
      <c r="L48" s="53">
        <f>L44-L47</f>
        <v>-4753798</v>
      </c>
      <c r="M48" s="53">
        <f>M44-M47</f>
        <v>-2886707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3998424</v>
      </c>
      <c r="K50" s="61">
        <f>IF(K48&lt;0,-K48,0)</f>
        <v>2301646</v>
      </c>
      <c r="L50" s="61">
        <f>IF(L48&lt;0,-L48,0)</f>
        <v>4753798</v>
      </c>
      <c r="M50" s="61">
        <f>IF(M48&lt;0,-M48,0)</f>
        <v>2886707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>
        <f>J48</f>
        <v>-3998424</v>
      </c>
      <c r="K56" s="6">
        <f>K48</f>
        <v>-2301646</v>
      </c>
      <c r="L56" s="6">
        <f>L48</f>
        <v>-4753798</v>
      </c>
      <c r="M56" s="6">
        <f>M48</f>
        <v>-2886707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-3998424</v>
      </c>
      <c r="K67" s="61">
        <f>K56+K66</f>
        <v>-2301646</v>
      </c>
      <c r="L67" s="61">
        <f>L56+L66</f>
        <v>-4753798</v>
      </c>
      <c r="M67" s="61">
        <f>M56+M66</f>
        <v>-2886707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0</v>
      </c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17:H17"/>
    <mergeCell ref="A3:M3"/>
    <mergeCell ref="A4:H4"/>
    <mergeCell ref="A6:H6"/>
    <mergeCell ref="A7:H7"/>
    <mergeCell ref="A8:H8"/>
    <mergeCell ref="A9:H9"/>
    <mergeCell ref="J4:K4"/>
    <mergeCell ref="L4:M4"/>
    <mergeCell ref="A10:H10"/>
    <mergeCell ref="A11:H11"/>
    <mergeCell ref="A12:H12"/>
    <mergeCell ref="A13:H13"/>
    <mergeCell ref="A14:H14"/>
    <mergeCell ref="A5:H5"/>
    <mergeCell ref="A15:H15"/>
    <mergeCell ref="A30:H30"/>
    <mergeCell ref="A31:H31"/>
    <mergeCell ref="A18:H18"/>
    <mergeCell ref="A19:H19"/>
    <mergeCell ref="A20:H20"/>
    <mergeCell ref="A21:H21"/>
    <mergeCell ref="A24:H24"/>
    <mergeCell ref="A25:H25"/>
    <mergeCell ref="A16:H16"/>
    <mergeCell ref="A32:H32"/>
    <mergeCell ref="A33:H33"/>
    <mergeCell ref="A34:H34"/>
    <mergeCell ref="A35:H35"/>
    <mergeCell ref="A22:H22"/>
    <mergeCell ref="A23:H23"/>
    <mergeCell ref="A26:H26"/>
    <mergeCell ref="A27:H27"/>
    <mergeCell ref="A28:H28"/>
    <mergeCell ref="A29:H29"/>
    <mergeCell ref="A47:H47"/>
    <mergeCell ref="A48:H48"/>
    <mergeCell ref="A49:H49"/>
    <mergeCell ref="A50:H50"/>
    <mergeCell ref="A36:H36"/>
    <mergeCell ref="A37:H37"/>
    <mergeCell ref="A38:H38"/>
    <mergeCell ref="A39:H39"/>
    <mergeCell ref="A40:H40"/>
    <mergeCell ref="A41:H41"/>
    <mergeCell ref="A51:M51"/>
    <mergeCell ref="A52:H52"/>
    <mergeCell ref="A53:H53"/>
    <mergeCell ref="A54:H54"/>
    <mergeCell ref="A57:H57"/>
    <mergeCell ref="A42:H42"/>
    <mergeCell ref="A43:H43"/>
    <mergeCell ref="A44:H44"/>
    <mergeCell ref="A45:H45"/>
    <mergeCell ref="A46:H46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66:M67 K58:L65 J58:J67 J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J10 J28:L32 J48:M50 K27:M27 K16:M16 K13:L15 K12:M12 K23:L26 K8:L9 K17:L21 J42:M46 K34:L41 K33:M33 K10:M10 K22:M22 K7:M7 J33:J41 J12:J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J52" sqref="J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338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-3998424</v>
      </c>
      <c r="K7" s="7">
        <v>-4753798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3274949</v>
      </c>
      <c r="K8" s="7">
        <v>1880739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5266901</v>
      </c>
      <c r="K9" s="7">
        <v>3231378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400142</v>
      </c>
      <c r="K10" s="7">
        <v>3994480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3026550</v>
      </c>
      <c r="K12" s="7">
        <f>265365</f>
        <v>265365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7970118</v>
      </c>
      <c r="K13" s="53">
        <f>SUM(K7:K12)</f>
        <v>4618164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5637967</v>
      </c>
      <c r="K16" s="7">
        <v>7810402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638680</v>
      </c>
      <c r="K17" s="7">
        <v>253045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6276647</v>
      </c>
      <c r="K18" s="53">
        <f>SUM(K14:K17)</f>
        <v>8063447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1693471</v>
      </c>
      <c r="K19" s="53">
        <f>IF(K13&gt;K18,K13-K18,0)</f>
        <v>0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0</v>
      </c>
      <c r="K20" s="53">
        <f>IF(K18&gt;K13,K18-K13,0)</f>
        <v>3445283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561687</v>
      </c>
      <c r="K28" s="7">
        <v>460225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561687</v>
      </c>
      <c r="K31" s="53">
        <f>SUM(K28:K30)</f>
        <v>460225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/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561687</v>
      </c>
      <c r="K33" s="53">
        <f>IF(K31&gt;K27,K31-K27,0)</f>
        <v>460225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>
        <v>3603228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0</v>
      </c>
      <c r="K38" s="53">
        <f>SUM(K35:K37)</f>
        <v>3603228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f>327021+942056</f>
        <v>1269077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1269077</v>
      </c>
      <c r="K44" s="53">
        <f>SUM(K39:K43)</f>
        <v>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/>
      <c r="K45" s="53">
        <f>IF(K38&gt;K44,K38-K44,0)</f>
        <v>3603228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1269077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3">
        <f>IF(J20-J19+J33-J32+J46-J45&gt;0,J20-J19+J33-J32+J46-J45,0)</f>
        <v>137293</v>
      </c>
      <c r="K48" s="53">
        <f>IF(K20-K19+K33-K32+K46-K45&gt;0,K20-K19+K33-K32+K46-K45,0)</f>
        <v>302280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444132</v>
      </c>
      <c r="K49" s="7">
        <v>580580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f>+J47</f>
        <v>0</v>
      </c>
      <c r="K50" s="7">
        <f>+K47</f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f>+J48</f>
        <v>137293</v>
      </c>
      <c r="K51" s="7">
        <f>+K48</f>
        <v>302280</v>
      </c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f>J49+J50-J51</f>
        <v>306839</v>
      </c>
      <c r="K52" s="65">
        <f>K49+K50-K51</f>
        <v>278300</v>
      </c>
    </row>
  </sheetData>
  <sheetProtection/>
  <mergeCells count="52">
    <mergeCell ref="A7:H7"/>
    <mergeCell ref="A8:H8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9:H9"/>
    <mergeCell ref="A10:H10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1:H31"/>
    <mergeCell ref="A32:H32"/>
    <mergeCell ref="A33:H33"/>
    <mergeCell ref="A34:K34"/>
    <mergeCell ref="A41:H41"/>
    <mergeCell ref="A42:H42"/>
    <mergeCell ref="A35:H35"/>
    <mergeCell ref="A36:H36"/>
    <mergeCell ref="A45:H45"/>
    <mergeCell ref="A46:H46"/>
    <mergeCell ref="A37:H37"/>
    <mergeCell ref="A38:H38"/>
    <mergeCell ref="A39:H39"/>
    <mergeCell ref="A40:H40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52:K52 J38:K38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34:H34"/>
    <mergeCell ref="A23:H23"/>
    <mergeCell ref="A24:H24"/>
    <mergeCell ref="A25:H25"/>
    <mergeCell ref="A26:H26"/>
    <mergeCell ref="A19:H19"/>
    <mergeCell ref="A20:H20"/>
    <mergeCell ref="A21:H21"/>
    <mergeCell ref="A22:K22"/>
    <mergeCell ref="A41:H41"/>
    <mergeCell ref="A42:H42"/>
    <mergeCell ref="A45:H45"/>
    <mergeCell ref="A43:H43"/>
    <mergeCell ref="A44:H44"/>
    <mergeCell ref="A29:H29"/>
    <mergeCell ref="A30:H30"/>
    <mergeCell ref="A31:H31"/>
    <mergeCell ref="A32:H32"/>
    <mergeCell ref="A33:H33"/>
    <mergeCell ref="A35:K35"/>
    <mergeCell ref="A36:H36"/>
    <mergeCell ref="A37:H37"/>
    <mergeCell ref="A38:H38"/>
    <mergeCell ref="A39:H39"/>
    <mergeCell ref="A40:H40"/>
    <mergeCell ref="A46:H46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3" zoomScaleSheetLayoutView="93" zoomScalePageLayoutView="0" workbookViewId="0" topLeftCell="A1">
      <selection activeCell="J16" sqref="J1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9.421875" style="76" bestFit="1" customWidth="1"/>
    <col min="11" max="11" width="10.710937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70" t="s">
        <v>282</v>
      </c>
      <c r="D2" s="270"/>
      <c r="E2" s="77">
        <v>40544</v>
      </c>
      <c r="F2" s="43" t="s">
        <v>250</v>
      </c>
      <c r="G2" s="271">
        <v>40816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42489900</v>
      </c>
      <c r="K5" s="45">
        <v>42489900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>
        <v>119511</v>
      </c>
      <c r="K6" s="46">
        <v>119511</v>
      </c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4078340</v>
      </c>
      <c r="K7" s="46">
        <v>4078340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5393593</v>
      </c>
      <c r="K8" s="46">
        <v>2477879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-2915714</v>
      </c>
      <c r="K9" s="46">
        <v>-4753798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/>
      <c r="K10" s="46"/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/>
      <c r="K12" s="46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49165630</v>
      </c>
      <c r="K14" s="79">
        <f>SUM(K5:K13)</f>
        <v>44411832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/>
      <c r="K16" s="46"/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2011-10-27T09:26:18Z</cp:lastPrinted>
  <dcterms:created xsi:type="dcterms:W3CDTF">2008-10-17T11:51:54Z</dcterms:created>
  <dcterms:modified xsi:type="dcterms:W3CDTF">2011-11-02T09:46:06Z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