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1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<sst xmlns="http://schemas.openxmlformats.org/spreadsheetml/2006/main" count="398" uniqueCount="350">
  <si>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</si>
  <si>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</si>
  <si>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</si>
  <si>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</si>
  <si>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</si>
  <si>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</si>
  <si>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</si>
  <si>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</si>
  <si>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</si>
  <si>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</si>
  <si>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</si>
  <si>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</si>
  <si>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</si>
  <si>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</si>
  <si>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</si>
  <si>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</si>
  <si>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</si>
  <si>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</si>
  <si>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</si>
  <si>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</si>
  <si>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</si>
  <si>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</si>
  <si>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</si>
  <si>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</si>
  <si>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</si>
  <si>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</si>
  <si>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</si>
  <si>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</si>
  <si>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</si>
  <si>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</si>
  <si>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</si>
  <si>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</si>
  <si>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</si>
  <si>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</si>
  <si>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</si>
  <si>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</si>
  <si>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</si>
  <si>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</si>
  <si>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</si>
  <si>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</si>
  <si>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</si>
  <si>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</si>
  <si>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</si>
  <si>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</si>
  <si>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</si>
  <si>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</si>
  <si>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</si>
  <si>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</si>
  <si>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</si>
  <si>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</si>
  <si>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</si>
  <si>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</si>
  <si>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</si>
  <si>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</si>
  <si>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</si>
  <si>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</si>
  <si>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</si>
  <si>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</si>
  <si>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</si>
  <si>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</si>
  <si>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</si>
  <si>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</si>
  <si>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</si>
  <si>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</si>
  <si>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</si>
  <si>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</si>
  <si>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</si>
  <si>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</si>
  <si>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</si>
  <si>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</si>
  <si>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</si>
  <si>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</si>
  <si>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</si>
  <si>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</si>
  <si>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</si>
  <si>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</si>
  <si>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</si>
  <si>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</si>
  <si>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</si>
  <si>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</si>
  <si>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</si>
  <si>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</si>
  <si>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</si>
  <si>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</si>
  <si>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</si>
  <si>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</si>
  <si>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</si>
  <si>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</si>
  <si>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</si>
  <si>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</si>
  <si>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</si>
  <si>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</si>
  <si>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</si>
  <si>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</si>
  <si>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</si>
  <si>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</si>
  <si>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</si>
  <si>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</si>
  <si>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</si>
  <si>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</si>
  <si>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</si>
  <si>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</si>
  <si>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</si>
  <si>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</si>
  <si>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</si>
  <si>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</si>
  <si>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</si>
  <si>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</si>
  <si>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</si>
  <si>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</si>
  <si>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</si>
  <si>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</si>
  <si>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</si>
  <si>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</si>
  <si>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</si>
  <si>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</si>
  <si>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</si>
  <si>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</si>
  <si>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</si>
  <si>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</si>
  <si>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</si>
  <si>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</si>
  <si>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</si>
  <si>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</si>
  <si>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</si>
  <si>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</si>
  <si>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</si>
  <si>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</si>
  <si>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</si>
  <si>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</si>
  <si>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</si>
  <si>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</si>
  <si>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</si>
  <si>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</si>
  <si>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</si>
  <si>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</si>
  <si>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</si>
  <si>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</si>
  <si>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</si>
  <si>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</si>
  <si>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</si>
  <si>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</si>
  <si>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</si>
  <si>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</si>
  <si>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</si>
  <si>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</si>
  <si>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</si>
  <si>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</si>
  <si>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</si>
  <si>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</si>
  <si>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</si>
  <si>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</si>
  <si>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</si>
  <si>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</si>
  <si>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</si>
  <si>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</si>
  <si>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</si>
  <si>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</si>
  <si>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</si>
  <si>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</si>
  <si>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</si>
  <si>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</si>
  <si>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</si>
  <si>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</si>
  <si>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</si>
  <si>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</si>
  <si>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</si>
  <si>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</si>
  <si>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</si>
  <si>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</si>
  <si>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</si>
  <si>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</si>
  <si>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</si>
  <si>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</si>
  <si>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</si>
  <si>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</si>
  <si>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</si>
  <si>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</si>
  <si>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</si>
  <si>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</si>
  <si>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</si>
  <si>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</si>
  <si>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</si>
  <si>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</si>
  <si>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</si>
  <si>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</si>
  <si>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</si>
  <si>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</si>
  <si>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</si>
  <si>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</si>
  <si>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</si>
  <si>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</si>
  <si>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</si>
  <si>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</si>
  <si>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</si>
  <si>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</si>
  <si>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</si>
  <si>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</si>
  <si>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</si>
  <si>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</si>
  <si>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</si>
  <si>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</si>
  <si>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</si>
  <si>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</si>
  <si>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</si>
  <si>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</si>
  <si>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</si>
  <si>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</si>
  <si>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</si>
  <si>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</si>
  <si>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</si>
  <si>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</si>
  <si>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</si>
  <si>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</si>
  <si>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</si>
  <si>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</si>
  <si>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</si>
  <si>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</si>
  <si>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</si>
  <si>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</si>
  <si>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</si>
  <si>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</si>
  <si>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</si>
  <si>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</si>
  <si>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</si>
  <si>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</si>
  <si>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</si>
  <si>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</si>
  <si>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</si>
  <si>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</si>
  <si>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</si>
  <si>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</si>
  <si>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</si>
  <si>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</si>
  <si>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</si>
  <si>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</si>
  <si>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</si>
  <si>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</si>
  <si>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</si>
  <si>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</si>
  <si>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</si>
  <si>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</si>
  <si>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</si>
  <si>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</si>
  <si>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</si>
  <si>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</si>
  <si>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</si>
  <si>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</si>
  <si>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</si>
  <si>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</si>
  <si>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</si>
  <si>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</si>
  <si>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</si>
  <si>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</si>
  <si>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</si>
  <si>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</si>
  <si>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</si>
  <si>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</si>
  <si>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</si>
  <si>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</si>
  <si>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</si>
  <si>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</si>
  <si>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</si>
  <si>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</si>
  <si>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</si>
  <si>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</si>
  <si>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</si>
  <si>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</si>
  <si>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</si>
  <si>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</si>
  <si>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</si>
  <si>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</si>
  <si>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</si>
  <si>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</si>
  <si>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</si>
  <si>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</si>
  <si>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</si>
  <si>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</si>
  <si>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</si>
  <si>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</si>
  <si>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</si>
  <si>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</si>
  <si>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</si>
  <si>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</si>
  <si>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</si>
  <si>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</si>
  <si>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</si>
  <si>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</si>
  <si>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</si>
  <si>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</si>
  <si>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</si>
  <si>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</si>
  <si>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</si>
  <si>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</si>
  <si>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</si>
  <si>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</si>
  <si>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</si>
  <si>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</si>
  <si>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</si>
  <si>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</si>
  <si>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</si>
  <si>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</si>
  <si>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</si>
  <si>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</si>
  <si>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</si>
  <si>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</si>
  <si>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</si>
  <si>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</si>
  <si>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</si>
  <si>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</si>
  <si>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</si>
  <si>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</si>
  <si>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</si>
  <si>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</si>
  <si>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</si>
  <si>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</si>
  <si>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</si>
  <si>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</si>
  <si>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</si>
  <si>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</si>
  <si>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</si>
  <si>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</si>
  <si>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</si>
  <si>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</si>
  <si>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</si>
  <si>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</si>
  <si>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</si>
  <si>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</si>
  <si>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</si>
  <si>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</si>
  <si>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</si>
  <si>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</si>
  <si>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</si>
  <si>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</si>
  <si>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</si>
  <si>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</si>
  <si>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</si>
  <si>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stanje na dan 31.12.2011.</t>
  </si>
  <si>
    <t>Obveznik: __JADRAN TVORNICA ČARAPA DD_________</t>
  </si>
  <si>
    <t>u razdoblju 01.01.2011. do 31.12.2011.</t>
  </si>
  <si>
    <t>Obveznik: JADRAN TVORNICA ČARAPA DD______________________________</t>
  </si>
  <si>
    <t>Obveznik:  JADRAN TVORNICA ČARAPA D.D._____________________</t>
  </si>
  <si>
    <t>U 2011. godini izvršena je revalorizacija dugotrajne materijalne imovine (zgrada i strojevi za proizvodnju), te je dio kratkoročnih obveza (obveze za neisplaćenu dividendu) preknjižen u zadržanu dobit.</t>
  </si>
  <si>
    <t>da</t>
  </si>
  <si>
    <t>TVORNICA ČARAPA JADRAN DOO</t>
  </si>
  <si>
    <t>SARAJEVO, BOSNA I HERCEGOVINA</t>
  </si>
  <si>
    <t>420092629</t>
  </si>
  <si>
    <t>JADRAN ČARAPE DOO</t>
  </si>
  <si>
    <t>NOVI SAD, SRBIJA</t>
  </si>
  <si>
    <t>20175362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</si>
</sst>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3" fontId="1" fillId="0" borderId="0" xfId="0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91">
      <selection activeCell="E32" sqref="E32:G3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2" t="s">
        <v>257</v>
      </c>
      <c r="B2" s="122"/>
      <c r="C2" s="122"/>
      <c r="D2" s="123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4" t="s">
        <v>259</v>
      </c>
      <c r="B4" s="124"/>
      <c r="C4" s="124"/>
      <c r="D4" s="124"/>
      <c r="E4" s="124"/>
      <c r="F4" s="124"/>
      <c r="G4" s="124"/>
      <c r="H4" s="124"/>
      <c r="I4" s="12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20" t="s">
        <v>323</v>
      </c>
      <c r="D6" s="121"/>
      <c r="E6" s="127"/>
      <c r="F6" s="127"/>
      <c r="G6" s="127"/>
      <c r="H6" s="127"/>
      <c r="I6" s="39"/>
      <c r="J6" s="22"/>
      <c r="K6" s="22"/>
      <c r="L6" s="22"/>
    </row>
    <row r="7" spans="1:12" ht="12.75">
      <c r="A7" s="40"/>
      <c r="B7" s="40"/>
      <c r="C7" s="31"/>
      <c r="D7" s="31"/>
      <c r="E7" s="127"/>
      <c r="F7" s="127"/>
      <c r="G7" s="127"/>
      <c r="H7" s="127"/>
      <c r="I7" s="39"/>
      <c r="J7" s="22"/>
      <c r="K7" s="22"/>
      <c r="L7" s="22"/>
    </row>
    <row r="8" spans="1:12" ht="12.75">
      <c r="A8" s="128" t="s">
        <v>261</v>
      </c>
      <c r="B8" s="129"/>
      <c r="C8" s="120" t="s">
        <v>324</v>
      </c>
      <c r="D8" s="121"/>
      <c r="E8" s="127"/>
      <c r="F8" s="127"/>
      <c r="G8" s="127"/>
      <c r="H8" s="12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7" t="s">
        <v>262</v>
      </c>
      <c r="B10" s="118"/>
      <c r="C10" s="120" t="s">
        <v>325</v>
      </c>
      <c r="D10" s="12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19"/>
      <c r="B11" s="11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0" t="s">
        <v>326</v>
      </c>
      <c r="D12" s="135"/>
      <c r="E12" s="135"/>
      <c r="F12" s="135"/>
      <c r="G12" s="135"/>
      <c r="H12" s="135"/>
      <c r="I12" s="13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37">
        <v>10040</v>
      </c>
      <c r="D14" s="138"/>
      <c r="E14" s="31"/>
      <c r="F14" s="130" t="s">
        <v>327</v>
      </c>
      <c r="G14" s="135"/>
      <c r="H14" s="135"/>
      <c r="I14" s="13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0" t="s">
        <v>328</v>
      </c>
      <c r="D16" s="135"/>
      <c r="E16" s="135"/>
      <c r="F16" s="135"/>
      <c r="G16" s="135"/>
      <c r="H16" s="135"/>
      <c r="I16" s="13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39" t="s">
        <v>329</v>
      </c>
      <c r="D18" s="140"/>
      <c r="E18" s="140"/>
      <c r="F18" s="140"/>
      <c r="G18" s="140"/>
      <c r="H18" s="140"/>
      <c r="I18" s="14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39" t="s">
        <v>330</v>
      </c>
      <c r="D20" s="140"/>
      <c r="E20" s="140"/>
      <c r="F20" s="140"/>
      <c r="G20" s="140"/>
      <c r="H20" s="140"/>
      <c r="I20" s="14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0"/>
      <c r="E22" s="131"/>
      <c r="F22" s="132"/>
      <c r="G22" s="133"/>
      <c r="H22" s="13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0"/>
      <c r="E24" s="131"/>
      <c r="F24" s="131"/>
      <c r="G24" s="132"/>
      <c r="H24" s="38" t="s">
        <v>270</v>
      </c>
      <c r="I24" s="48">
        <v>296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343</v>
      </c>
      <c r="D26" s="50"/>
      <c r="E26" s="22"/>
      <c r="F26" s="51"/>
      <c r="G26" s="125" t="s">
        <v>273</v>
      </c>
      <c r="H26" s="126"/>
      <c r="I26" s="52" t="s">
        <v>331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 t="s">
        <v>344</v>
      </c>
      <c r="B30" s="278"/>
      <c r="C30" s="278"/>
      <c r="D30" s="279"/>
      <c r="E30" s="142" t="s">
        <v>345</v>
      </c>
      <c r="F30" s="278"/>
      <c r="G30" s="278"/>
      <c r="H30" s="120" t="s">
        <v>346</v>
      </c>
      <c r="I30" s="121"/>
      <c r="J30" s="22"/>
      <c r="K30" s="22"/>
      <c r="L30" s="22"/>
    </row>
    <row r="31" spans="1:12" ht="12.75">
      <c r="A31" s="280"/>
      <c r="B31" s="280"/>
      <c r="C31" s="281"/>
      <c r="D31" s="282"/>
      <c r="E31" s="282"/>
      <c r="F31" s="282"/>
      <c r="G31" s="283"/>
      <c r="H31" s="47"/>
      <c r="I31" s="284"/>
      <c r="J31" s="22"/>
      <c r="K31" s="22"/>
      <c r="L31" s="22"/>
    </row>
    <row r="32" spans="1:12" ht="12.75">
      <c r="A32" s="142" t="s">
        <v>347</v>
      </c>
      <c r="B32" s="278"/>
      <c r="C32" s="278"/>
      <c r="D32" s="279"/>
      <c r="E32" s="142" t="s">
        <v>348</v>
      </c>
      <c r="F32" s="278"/>
      <c r="G32" s="278"/>
      <c r="H32" s="120" t="s">
        <v>349</v>
      </c>
      <c r="I32" s="12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7"/>
      <c r="J33" s="22"/>
      <c r="K33" s="22"/>
      <c r="L33" s="22"/>
    </row>
    <row r="34" spans="1:12" ht="12.75">
      <c r="A34" s="142"/>
      <c r="B34" s="143"/>
      <c r="C34" s="143"/>
      <c r="D34" s="144"/>
      <c r="E34" s="142"/>
      <c r="F34" s="143"/>
      <c r="G34" s="143"/>
      <c r="H34" s="120"/>
      <c r="I34" s="12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7"/>
      <c r="J35" s="22"/>
      <c r="K35" s="22"/>
      <c r="L35" s="22"/>
    </row>
    <row r="36" spans="1:12" ht="12.75">
      <c r="A36" s="142"/>
      <c r="B36" s="143"/>
      <c r="C36" s="143"/>
      <c r="D36" s="144"/>
      <c r="E36" s="142"/>
      <c r="F36" s="143"/>
      <c r="G36" s="143"/>
      <c r="H36" s="120"/>
      <c r="I36" s="121"/>
      <c r="J36" s="22"/>
      <c r="K36" s="22"/>
      <c r="L36" s="22"/>
    </row>
    <row r="37" spans="1:12" ht="12.75">
      <c r="A37" s="58"/>
      <c r="B37" s="58"/>
      <c r="C37" s="152"/>
      <c r="D37" s="153"/>
      <c r="E37" s="31"/>
      <c r="F37" s="152"/>
      <c r="G37" s="153"/>
      <c r="H37" s="31"/>
      <c r="I37" s="31"/>
      <c r="J37" s="22"/>
      <c r="K37" s="22"/>
      <c r="L37" s="22"/>
    </row>
    <row r="38" spans="1:12" ht="12.75">
      <c r="A38" s="142"/>
      <c r="B38" s="143"/>
      <c r="C38" s="143"/>
      <c r="D38" s="144"/>
      <c r="E38" s="142"/>
      <c r="F38" s="143"/>
      <c r="G38" s="143"/>
      <c r="H38" s="120"/>
      <c r="I38" s="121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2"/>
      <c r="B40" s="143"/>
      <c r="C40" s="143"/>
      <c r="D40" s="144"/>
      <c r="E40" s="142"/>
      <c r="F40" s="143"/>
      <c r="G40" s="143"/>
      <c r="H40" s="120"/>
      <c r="I40" s="12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54" t="s">
        <v>277</v>
      </c>
      <c r="B44" s="155"/>
      <c r="C44" s="120"/>
      <c r="D44" s="121"/>
      <c r="E44" s="32"/>
      <c r="F44" s="130"/>
      <c r="G44" s="143"/>
      <c r="H44" s="143"/>
      <c r="I44" s="144"/>
      <c r="J44" s="22"/>
      <c r="K44" s="22"/>
      <c r="L44" s="22"/>
    </row>
    <row r="45" spans="1:12" ht="12.75">
      <c r="A45" s="58"/>
      <c r="B45" s="58"/>
      <c r="C45" s="152"/>
      <c r="D45" s="153"/>
      <c r="E45" s="31"/>
      <c r="F45" s="152"/>
      <c r="G45" s="160"/>
      <c r="H45" s="66"/>
      <c r="I45" s="66"/>
      <c r="J45" s="22"/>
      <c r="K45" s="22"/>
      <c r="L45" s="22"/>
    </row>
    <row r="46" spans="1:12" ht="12.75">
      <c r="A46" s="154" t="s">
        <v>278</v>
      </c>
      <c r="B46" s="155"/>
      <c r="C46" s="130" t="s">
        <v>332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4" t="s">
        <v>280</v>
      </c>
      <c r="B48" s="155"/>
      <c r="C48" s="156" t="s">
        <v>334</v>
      </c>
      <c r="D48" s="157"/>
      <c r="E48" s="158"/>
      <c r="F48" s="32"/>
      <c r="G48" s="38" t="s">
        <v>281</v>
      </c>
      <c r="H48" s="156" t="s">
        <v>333</v>
      </c>
      <c r="I48" s="158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4" t="s">
        <v>266</v>
      </c>
      <c r="B50" s="155"/>
      <c r="C50" s="163" t="s">
        <v>335</v>
      </c>
      <c r="D50" s="157"/>
      <c r="E50" s="157"/>
      <c r="F50" s="157"/>
      <c r="G50" s="157"/>
      <c r="H50" s="157"/>
      <c r="I50" s="15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56" t="s">
        <v>336</v>
      </c>
      <c r="D52" s="157"/>
      <c r="E52" s="157"/>
      <c r="F52" s="157"/>
      <c r="G52" s="157"/>
      <c r="H52" s="157"/>
      <c r="I52" s="136"/>
      <c r="J52" s="22"/>
      <c r="K52" s="22"/>
      <c r="L52" s="22"/>
    </row>
    <row r="53" spans="1:12" ht="12.75">
      <c r="A53" s="68"/>
      <c r="B53" s="68"/>
      <c r="C53" s="166" t="s">
        <v>283</v>
      </c>
      <c r="D53" s="166"/>
      <c r="E53" s="166"/>
      <c r="F53" s="166"/>
      <c r="G53" s="166"/>
      <c r="H53" s="166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4" t="s">
        <v>284</v>
      </c>
      <c r="C55" s="165"/>
      <c r="D55" s="165"/>
      <c r="E55" s="165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322</v>
      </c>
      <c r="C56" s="115"/>
      <c r="D56" s="115"/>
      <c r="E56" s="115"/>
      <c r="F56" s="115"/>
      <c r="G56" s="115"/>
      <c r="H56" s="170" t="s">
        <v>317</v>
      </c>
      <c r="I56" s="170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0"/>
      <c r="I57" s="170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0"/>
      <c r="I58" s="170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0"/>
      <c r="I59" s="170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0"/>
      <c r="I60" s="17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67" t="s">
        <v>287</v>
      </c>
      <c r="H63" s="168"/>
      <c r="I63" s="169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1"/>
      <c r="H64" s="16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4:D34" name="Range1"/>
    <protectedRange sqref="A30:I30 A32:D32" name="Range1_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1">
      <selection activeCell="A70" sqref="A70:K120"/>
    </sheetView>
  </sheetViews>
  <sheetFormatPr defaultColWidth="9.140625" defaultRowHeight="12.75"/>
  <cols>
    <col min="11" max="11" width="10.28125" style="0" customWidth="1"/>
  </cols>
  <sheetData>
    <row r="1" spans="1:11" ht="12.75">
      <c r="A1" s="202" t="s">
        <v>159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337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4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4.5" customHeight="1">
      <c r="A4" s="209" t="s">
        <v>338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61</v>
      </c>
      <c r="B5" s="213"/>
      <c r="C5" s="213"/>
      <c r="D5" s="213"/>
      <c r="E5" s="213"/>
      <c r="F5" s="213"/>
      <c r="G5" s="213"/>
      <c r="H5" s="214"/>
      <c r="I5" s="76" t="s">
        <v>288</v>
      </c>
      <c r="J5" s="77" t="s">
        <v>115</v>
      </c>
      <c r="K5" s="78" t="s">
        <v>116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0">
        <v>2</v>
      </c>
      <c r="J6" s="79">
        <v>3</v>
      </c>
      <c r="K6" s="79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0.5" customHeight="1">
      <c r="A8" s="180" t="s">
        <v>62</v>
      </c>
      <c r="B8" s="181"/>
      <c r="C8" s="181"/>
      <c r="D8" s="181"/>
      <c r="E8" s="181"/>
      <c r="F8" s="181"/>
      <c r="G8" s="181"/>
      <c r="H8" s="201"/>
      <c r="I8" s="6">
        <v>1</v>
      </c>
      <c r="J8" s="11"/>
      <c r="K8" s="11"/>
    </row>
    <row r="9" spans="1:11" ht="10.5" customHeight="1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37192279</v>
      </c>
      <c r="K9" s="12">
        <f>K10+K17+K27+K36+K40</f>
        <v>56002143.60634977</v>
      </c>
    </row>
    <row r="10" spans="1:11" ht="10.5" customHeight="1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101927</v>
      </c>
      <c r="K10" s="12">
        <f>SUM(K11:K16)</f>
        <v>2386802.0265534325</v>
      </c>
    </row>
    <row r="11" spans="1:11" ht="10.5" customHeight="1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3799</v>
      </c>
      <c r="K11" s="13">
        <v>2310033</v>
      </c>
    </row>
    <row r="12" spans="1:11" ht="10.5" customHeight="1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/>
      <c r="K12" s="13">
        <v>0</v>
      </c>
    </row>
    <row r="13" spans="1:11" ht="10.5" customHeight="1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>
        <v>0</v>
      </c>
    </row>
    <row r="14" spans="1:11" ht="10.5" customHeight="1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>
        <v>0</v>
      </c>
    </row>
    <row r="15" spans="1:11" ht="10.5" customHeight="1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>
        <v>0</v>
      </c>
    </row>
    <row r="16" spans="1:11" ht="10.5" customHeight="1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98128</v>
      </c>
      <c r="K16" s="13">
        <v>76769.02655343256</v>
      </c>
    </row>
    <row r="17" spans="1:11" ht="10.5" customHeight="1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36926097</v>
      </c>
      <c r="K17" s="12">
        <f>SUM(K18:K26)</f>
        <v>53581086.579796344</v>
      </c>
    </row>
    <row r="18" spans="1:11" ht="10.5" customHeight="1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5802327</v>
      </c>
      <c r="K18" s="13">
        <v>7126327</v>
      </c>
    </row>
    <row r="19" spans="1:11" ht="10.5" customHeight="1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23179842</v>
      </c>
      <c r="K19" s="13">
        <v>33936878.77823266</v>
      </c>
    </row>
    <row r="20" spans="1:11" ht="10.5" customHeight="1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5673770</v>
      </c>
      <c r="K20" s="13">
        <v>10328425.760814749</v>
      </c>
    </row>
    <row r="21" spans="1:11" ht="10.5" customHeight="1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925726</v>
      </c>
      <c r="K21" s="13">
        <v>894446.0407489403</v>
      </c>
    </row>
    <row r="22" spans="1:11" ht="10.5" customHeight="1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>
        <v>0</v>
      </c>
    </row>
    <row r="23" spans="1:11" ht="10.5" customHeight="1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>
        <v>0</v>
      </c>
    </row>
    <row r="24" spans="1:11" ht="10.5" customHeight="1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1344432</v>
      </c>
      <c r="K24" s="13">
        <v>1295009</v>
      </c>
    </row>
    <row r="25" spans="1:11" ht="10.5" customHeight="1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/>
      <c r="K25" s="13">
        <v>0</v>
      </c>
    </row>
    <row r="26" spans="1:11" ht="10.5" customHeight="1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>
        <v>0</v>
      </c>
    </row>
    <row r="27" spans="1:11" ht="10.5" customHeight="1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160000</v>
      </c>
      <c r="K27" s="12">
        <f>SUM(K28:K35)</f>
        <v>30000</v>
      </c>
    </row>
    <row r="28" spans="1:11" ht="10.5" customHeight="1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>
        <v>160000</v>
      </c>
      <c r="K28" s="13">
        <v>30000</v>
      </c>
    </row>
    <row r="29" spans="1:11" ht="10.5" customHeight="1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>
        <v>0</v>
      </c>
    </row>
    <row r="30" spans="1:11" ht="10.5" customHeight="1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>
        <v>0</v>
      </c>
    </row>
    <row r="31" spans="1:11" ht="10.5" customHeight="1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>
        <v>0</v>
      </c>
    </row>
    <row r="32" spans="1:11" ht="10.5" customHeight="1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>
        <v>0</v>
      </c>
    </row>
    <row r="33" spans="1:11" ht="10.5" customHeight="1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>
        <v>0</v>
      </c>
    </row>
    <row r="34" spans="1:11" ht="10.5" customHeight="1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>
        <v>0</v>
      </c>
    </row>
    <row r="35" spans="1:11" ht="10.5" customHeight="1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0.5" customHeight="1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4255</v>
      </c>
      <c r="K36" s="12">
        <f>SUM(K37:K39)</f>
        <v>4255</v>
      </c>
    </row>
    <row r="37" spans="1:11" ht="10.5" customHeight="1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>
        <v>0</v>
      </c>
    </row>
    <row r="38" spans="1:11" ht="10.5" customHeight="1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4255</v>
      </c>
      <c r="K38" s="13">
        <v>4255</v>
      </c>
    </row>
    <row r="39" spans="1:11" ht="10.5" customHeight="1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>
        <v>0</v>
      </c>
    </row>
    <row r="40" spans="1:11" ht="10.5" customHeight="1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>
        <v>0</v>
      </c>
    </row>
    <row r="41" spans="1:11" ht="10.5" customHeight="1">
      <c r="A41" s="190" t="s">
        <v>248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52071381</v>
      </c>
      <c r="K41" s="12">
        <f>K42+K50+K57+K65</f>
        <v>58072193.39775872</v>
      </c>
    </row>
    <row r="42" spans="1:11" ht="10.5" customHeight="1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30906482</v>
      </c>
      <c r="K42" s="12">
        <f>SUM(K43:K49)</f>
        <v>34655592.79286313</v>
      </c>
    </row>
    <row r="43" spans="1:11" ht="10.5" customHeight="1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7938893</v>
      </c>
      <c r="K43" s="13">
        <v>7773573</v>
      </c>
    </row>
    <row r="44" spans="1:11" ht="10.5" customHeight="1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7162405</v>
      </c>
      <c r="K44" s="13">
        <v>4726037</v>
      </c>
    </row>
    <row r="45" spans="1:11" ht="10.5" customHeight="1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0</v>
      </c>
      <c r="K45" s="13">
        <v>0</v>
      </c>
    </row>
    <row r="46" spans="1:11" ht="10.5" customHeight="1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14803672</v>
      </c>
      <c r="K46" s="13">
        <v>21413394</v>
      </c>
    </row>
    <row r="47" spans="1:11" ht="10.5" customHeight="1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867330</v>
      </c>
      <c r="K47" s="13">
        <v>742588.7928631324</v>
      </c>
    </row>
    <row r="48" spans="1:11" ht="10.5" customHeight="1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134182</v>
      </c>
      <c r="K48" s="13">
        <v>0</v>
      </c>
    </row>
    <row r="49" spans="1:11" ht="10.5" customHeight="1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>
        <v>0</v>
      </c>
    </row>
    <row r="50" spans="1:11" ht="10.5" customHeight="1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20540853</v>
      </c>
      <c r="K50" s="12">
        <f>SUM(K51:K56)</f>
        <v>22040632.082978655</v>
      </c>
    </row>
    <row r="51" spans="1:11" ht="10.5" customHeight="1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13388</v>
      </c>
      <c r="K51" s="13">
        <v>0</v>
      </c>
    </row>
    <row r="52" spans="1:11" ht="10.5" customHeight="1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19677294</v>
      </c>
      <c r="K52" s="13">
        <v>20643309.141448084</v>
      </c>
    </row>
    <row r="53" spans="1:11" ht="10.5" customHeight="1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>
        <v>0</v>
      </c>
      <c r="K53" s="13">
        <v>0</v>
      </c>
    </row>
    <row r="54" spans="1:11" ht="10.5" customHeight="1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38244</v>
      </c>
      <c r="K54" s="13">
        <v>14623.708121630832</v>
      </c>
    </row>
    <row r="55" spans="1:11" ht="10.5" customHeight="1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669115</v>
      </c>
      <c r="K55" s="13">
        <v>1382699.2334089405</v>
      </c>
    </row>
    <row r="56" spans="1:11" ht="10.5" customHeight="1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142812</v>
      </c>
      <c r="K56" s="13">
        <v>0</v>
      </c>
    </row>
    <row r="57" spans="1:11" ht="10.5" customHeight="1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0</v>
      </c>
      <c r="K57" s="12">
        <f>SUM(K58:K64)</f>
        <v>0</v>
      </c>
    </row>
    <row r="58" spans="1:11" ht="10.5" customHeight="1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>
        <v>0</v>
      </c>
    </row>
    <row r="59" spans="1:11" ht="10.5" customHeight="1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>
        <v>0</v>
      </c>
    </row>
    <row r="60" spans="1:11" ht="10.5" customHeight="1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>
        <v>0</v>
      </c>
    </row>
    <row r="61" spans="1:11" ht="10.5" customHeight="1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>
        <v>0</v>
      </c>
    </row>
    <row r="62" spans="1:11" ht="10.5" customHeight="1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>
        <v>0</v>
      </c>
    </row>
    <row r="63" spans="1:11" ht="10.5" customHeight="1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/>
      <c r="K63" s="13">
        <v>0</v>
      </c>
    </row>
    <row r="64" spans="1:11" ht="10.5" customHeight="1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>
        <v>0</v>
      </c>
    </row>
    <row r="65" spans="1:11" ht="10.5" customHeight="1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624046</v>
      </c>
      <c r="K65" s="13">
        <v>1375968.52191694</v>
      </c>
    </row>
    <row r="66" spans="1:11" ht="10.5" customHeight="1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586755</v>
      </c>
      <c r="K66" s="13">
        <v>88877.97625020427</v>
      </c>
    </row>
    <row r="67" spans="1:11" ht="10.5" customHeight="1">
      <c r="A67" s="190" t="s">
        <v>249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89850415</v>
      </c>
      <c r="K67" s="12">
        <f>K8+K9+K41+K66</f>
        <v>114163214.98035869</v>
      </c>
    </row>
    <row r="68" spans="1:11" ht="10.5" customHeight="1">
      <c r="A68" s="196" t="s">
        <v>93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0.5" customHeight="1">
      <c r="A69" s="176" t="s">
        <v>60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0.5" customHeight="1">
      <c r="A70" s="180" t="s">
        <v>199</v>
      </c>
      <c r="B70" s="181"/>
      <c r="C70" s="181"/>
      <c r="D70" s="181"/>
      <c r="E70" s="181"/>
      <c r="F70" s="181"/>
      <c r="G70" s="181"/>
      <c r="H70" s="201"/>
      <c r="I70" s="6">
        <v>62</v>
      </c>
      <c r="J70" s="20">
        <f>J71+J72+J73+J79+J80+J83+J86</f>
        <v>47000862</v>
      </c>
      <c r="K70" s="20">
        <f>K71+K72+K73+K79+K80+K83+K86</f>
        <v>61938191.97714984</v>
      </c>
    </row>
    <row r="71" spans="1:11" ht="10.5" customHeight="1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42489900</v>
      </c>
      <c r="K71" s="13">
        <v>42489899.97714984</v>
      </c>
    </row>
    <row r="72" spans="1:11" ht="10.5" customHeight="1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119511</v>
      </c>
      <c r="K72" s="13">
        <v>119511</v>
      </c>
    </row>
    <row r="73" spans="1:11" ht="10.5" customHeight="1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4078340</v>
      </c>
      <c r="K73" s="12">
        <f>K74+K75-K76+K77+K78</f>
        <v>4078340</v>
      </c>
    </row>
    <row r="74" spans="1:11" ht="10.5" customHeight="1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781715</v>
      </c>
      <c r="K74" s="13">
        <v>781715</v>
      </c>
    </row>
    <row r="75" spans="1:11" ht="10.5" customHeight="1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3072200</v>
      </c>
      <c r="K75" s="13">
        <v>3072200</v>
      </c>
    </row>
    <row r="76" spans="1:11" ht="10.5" customHeight="1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0</v>
      </c>
      <c r="K76" s="13">
        <v>0</v>
      </c>
    </row>
    <row r="77" spans="1:11" ht="10.5" customHeight="1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>
        <v>0</v>
      </c>
      <c r="K77" s="13">
        <v>0</v>
      </c>
    </row>
    <row r="78" spans="1:11" ht="10.5" customHeight="1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224425</v>
      </c>
      <c r="K78" s="13">
        <v>224425</v>
      </c>
    </row>
    <row r="79" spans="1:11" ht="10.5" customHeight="1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-36157</v>
      </c>
      <c r="K79" s="13">
        <v>14765372</v>
      </c>
    </row>
    <row r="80" spans="1:11" ht="10.5" customHeight="1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3693643</v>
      </c>
      <c r="K80" s="12">
        <f>K81-K82</f>
        <v>3372006</v>
      </c>
    </row>
    <row r="81" spans="1:11" ht="10.5" customHeight="1">
      <c r="A81" s="193" t="s">
        <v>175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>
        <v>3693643</v>
      </c>
      <c r="K81" s="13">
        <v>3372006</v>
      </c>
    </row>
    <row r="82" spans="1:11" ht="10.5" customHeight="1">
      <c r="A82" s="193" t="s">
        <v>176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/>
      <c r="K82" s="13"/>
    </row>
    <row r="83" spans="1:11" ht="10.5" customHeight="1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-3344375</v>
      </c>
      <c r="K83" s="12">
        <f>K84-K85</f>
        <v>-2886937</v>
      </c>
    </row>
    <row r="84" spans="1:11" ht="10.5" customHeight="1">
      <c r="A84" s="193" t="s">
        <v>177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/>
      <c r="K84" s="13"/>
    </row>
    <row r="85" spans="1:11" ht="10.5" customHeight="1">
      <c r="A85" s="193" t="s">
        <v>178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>
        <v>3344375</v>
      </c>
      <c r="K85" s="13">
        <v>2886937</v>
      </c>
    </row>
    <row r="86" spans="1:11" ht="10.5" customHeight="1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0.5" customHeight="1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97306</v>
      </c>
      <c r="K87" s="12">
        <f>SUM(K88:K90)</f>
        <v>3797306</v>
      </c>
    </row>
    <row r="88" spans="1:11" ht="10.5" customHeight="1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0.5" customHeight="1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>
        <v>3700000</v>
      </c>
    </row>
    <row r="90" spans="1:11" ht="10.5" customHeight="1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97306</v>
      </c>
      <c r="K90" s="13">
        <v>97306</v>
      </c>
    </row>
    <row r="91" spans="1:11" ht="10.5" customHeight="1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6670073</v>
      </c>
      <c r="K91" s="12">
        <f>SUM(K92:K100)</f>
        <v>6877339</v>
      </c>
    </row>
    <row r="92" spans="1:11" ht="10.5" customHeight="1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0.5" customHeight="1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0.5" customHeight="1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6670073</v>
      </c>
      <c r="K94" s="13">
        <v>6877339</v>
      </c>
    </row>
    <row r="95" spans="1:11" ht="10.5" customHeight="1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0.5" customHeight="1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0.5" customHeight="1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0.5" customHeight="1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0.5" customHeight="1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0.5" customHeight="1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0.5" customHeight="1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33188963</v>
      </c>
      <c r="K101" s="12">
        <f>SUM(K102:K113)</f>
        <v>38959584.96039188</v>
      </c>
    </row>
    <row r="102" spans="1:11" ht="10.5" customHeight="1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>
        <v>0.2885584766045213</v>
      </c>
    </row>
    <row r="103" spans="1:11" ht="10.5" customHeight="1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>
        <v>0</v>
      </c>
      <c r="K103" s="13">
        <v>990000</v>
      </c>
    </row>
    <row r="104" spans="1:11" ht="10.5" customHeight="1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4386540</v>
      </c>
      <c r="K104" s="13">
        <v>8171822</v>
      </c>
    </row>
    <row r="105" spans="1:11" ht="10.5" customHeight="1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/>
      <c r="K105" s="13">
        <v>0</v>
      </c>
    </row>
    <row r="106" spans="1:11" ht="10.5" customHeight="1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19692771</v>
      </c>
      <c r="K106" s="13">
        <v>22738664</v>
      </c>
    </row>
    <row r="107" spans="1:11" ht="10.5" customHeight="1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>
        <v>0</v>
      </c>
    </row>
    <row r="108" spans="1:11" ht="10.5" customHeight="1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>
        <v>0</v>
      </c>
    </row>
    <row r="109" spans="1:11" ht="10.5" customHeight="1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1213136</v>
      </c>
      <c r="K109" s="13">
        <v>1031150.971608126</v>
      </c>
    </row>
    <row r="110" spans="1:11" ht="10.5" customHeight="1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1032106</v>
      </c>
      <c r="K110" s="13">
        <v>2240548.700225282</v>
      </c>
    </row>
    <row r="111" spans="1:11" ht="10.5" customHeight="1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6768090</v>
      </c>
      <c r="K111" s="13">
        <v>3618090</v>
      </c>
    </row>
    <row r="112" spans="1:11" ht="10.5" customHeight="1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>
        <v>0</v>
      </c>
    </row>
    <row r="113" spans="1:11" ht="10.5" customHeight="1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96320</v>
      </c>
      <c r="K113" s="13">
        <v>169309</v>
      </c>
    </row>
    <row r="114" spans="1:11" ht="10.5" customHeight="1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2893211</v>
      </c>
      <c r="K114" s="13">
        <v>2590793</v>
      </c>
    </row>
    <row r="115" spans="1:11" ht="10.5" customHeight="1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89850415</v>
      </c>
      <c r="K115" s="12">
        <f>K70+K87+K91+K101+K114</f>
        <v>114163214.93754172</v>
      </c>
    </row>
    <row r="116" spans="1:11" ht="10.5" customHeight="1">
      <c r="A116" s="173" t="s">
        <v>59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4"/>
      <c r="K116" s="14"/>
    </row>
    <row r="117" spans="1:11" ht="10.5" customHeight="1">
      <c r="A117" s="176" t="s">
        <v>289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0.5" customHeight="1">
      <c r="A118" s="180" t="s">
        <v>193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0.5" customHeight="1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47000862</v>
      </c>
      <c r="K119" s="13">
        <v>61938192</v>
      </c>
    </row>
    <row r="120" spans="1:11" ht="10.5" customHeight="1">
      <c r="A120" s="187" t="s">
        <v>9</v>
      </c>
      <c r="B120" s="188"/>
      <c r="C120" s="188"/>
      <c r="D120" s="188"/>
      <c r="E120" s="188"/>
      <c r="F120" s="188"/>
      <c r="G120" s="188"/>
      <c r="H120" s="18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285"/>
    </row>
    <row r="122" spans="1:11" ht="12.75">
      <c r="A122" s="171" t="s">
        <v>102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0">
      <selection activeCell="A1" sqref="A1:K71"/>
    </sheetView>
  </sheetViews>
  <sheetFormatPr defaultColWidth="9.140625" defaultRowHeight="12.75"/>
  <sheetData>
    <row r="1" spans="1:11" ht="12.75">
      <c r="A1" s="202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0" t="s">
        <v>340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" thickBot="1">
      <c r="A5" s="233" t="s">
        <v>61</v>
      </c>
      <c r="B5" s="233"/>
      <c r="C5" s="233"/>
      <c r="D5" s="233"/>
      <c r="E5" s="233"/>
      <c r="F5" s="233"/>
      <c r="G5" s="233"/>
      <c r="H5" s="233"/>
      <c r="I5" s="76" t="s">
        <v>290</v>
      </c>
      <c r="J5" s="78" t="s">
        <v>156</v>
      </c>
      <c r="K5" s="78" t="s">
        <v>157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0">
        <v>2</v>
      </c>
      <c r="J6" s="79">
        <v>3</v>
      </c>
      <c r="K6" s="79">
        <v>4</v>
      </c>
    </row>
    <row r="7" spans="1:11" ht="12.75">
      <c r="A7" s="180" t="s">
        <v>26</v>
      </c>
      <c r="B7" s="181"/>
      <c r="C7" s="181"/>
      <c r="D7" s="181"/>
      <c r="E7" s="181"/>
      <c r="F7" s="181"/>
      <c r="G7" s="181"/>
      <c r="H7" s="201"/>
      <c r="I7" s="6">
        <v>111</v>
      </c>
      <c r="J7" s="20">
        <f>SUM(J8:J9)</f>
        <v>67139951</v>
      </c>
      <c r="K7" s="20">
        <f>SUM(K8:K9)</f>
        <v>66643069.37939967</v>
      </c>
    </row>
    <row r="8" spans="1:11" ht="12.75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65643986</v>
      </c>
      <c r="K8" s="13">
        <v>66063079.37939967</v>
      </c>
    </row>
    <row r="9" spans="1:11" ht="12.75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1495965</v>
      </c>
      <c r="K9" s="13">
        <v>579990</v>
      </c>
    </row>
    <row r="10" spans="1:11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69648681</v>
      </c>
      <c r="K10" s="12">
        <f>K11+K12+K16+K20+K21+K22+K25+K26</f>
        <v>68202631</v>
      </c>
    </row>
    <row r="11" spans="1:11" ht="12.75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-4200866</v>
      </c>
      <c r="K11" s="13">
        <v>-4152336</v>
      </c>
    </row>
    <row r="12" spans="1:11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45717529</v>
      </c>
      <c r="K12" s="12">
        <f>SUM(K13:K15)</f>
        <v>44103462</v>
      </c>
    </row>
    <row r="13" spans="1:11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35224309</v>
      </c>
      <c r="K13" s="13">
        <v>33733156</v>
      </c>
    </row>
    <row r="14" spans="1:11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1398895</v>
      </c>
      <c r="K14" s="13">
        <v>1771594</v>
      </c>
    </row>
    <row r="15" spans="1:11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9094325</v>
      </c>
      <c r="K15" s="13">
        <v>8598712</v>
      </c>
    </row>
    <row r="16" spans="1:11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20962969</v>
      </c>
      <c r="K16" s="12">
        <f>SUM(K17:K19)</f>
        <v>21121422</v>
      </c>
    </row>
    <row r="17" spans="1:11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13110749</v>
      </c>
      <c r="K17" s="13">
        <v>13224538</v>
      </c>
    </row>
    <row r="18" spans="1:11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4821260</v>
      </c>
      <c r="K18" s="13">
        <v>4832710</v>
      </c>
    </row>
    <row r="19" spans="1:11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3030960</v>
      </c>
      <c r="K19" s="13">
        <v>3064174</v>
      </c>
    </row>
    <row r="20" spans="1:11" ht="12.75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2723183</v>
      </c>
      <c r="K20" s="13">
        <v>2541955</v>
      </c>
    </row>
    <row r="21" spans="1:11" ht="12.75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4126289</v>
      </c>
      <c r="K21" s="13">
        <v>4475590</v>
      </c>
    </row>
    <row r="22" spans="1:11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7358</v>
      </c>
      <c r="K22" s="12">
        <f>SUM(K23:K24)</f>
        <v>10331</v>
      </c>
    </row>
    <row r="23" spans="1:11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7358</v>
      </c>
      <c r="K24" s="13">
        <v>10331</v>
      </c>
    </row>
    <row r="25" spans="1:11" ht="12.75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/>
      <c r="K25" s="13"/>
    </row>
    <row r="26" spans="1:11" ht="12.75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312219</v>
      </c>
      <c r="K26" s="13">
        <v>102207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409356</v>
      </c>
      <c r="K27" s="12">
        <f>SUM(K28:K32)</f>
        <v>533916</v>
      </c>
    </row>
    <row r="28" spans="1:11" ht="12.75">
      <c r="A28" s="190" t="s">
        <v>235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>
        <v>0</v>
      </c>
    </row>
    <row r="29" spans="1:11" ht="12.75">
      <c r="A29" s="190" t="s">
        <v>161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409266</v>
      </c>
      <c r="K29" s="13">
        <v>533916</v>
      </c>
    </row>
    <row r="30" spans="1:11" ht="12.75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.75">
      <c r="A31" s="190" t="s">
        <v>231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.75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90</v>
      </c>
      <c r="K32" s="13"/>
    </row>
    <row r="33" spans="1:11" ht="12.75">
      <c r="A33" s="190" t="s">
        <v>222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1245001</v>
      </c>
      <c r="K33" s="12">
        <f>SUM(K34:K37)</f>
        <v>1861291</v>
      </c>
    </row>
    <row r="34" spans="1:11" ht="12.75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 ht="12.75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1245001</v>
      </c>
      <c r="K35" s="13">
        <v>1861291</v>
      </c>
    </row>
    <row r="36" spans="1:11" ht="12.75">
      <c r="A36" s="190" t="s">
        <v>232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.75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 ht="12.75">
      <c r="A38" s="190" t="s">
        <v>203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.75">
      <c r="A39" s="190" t="s">
        <v>204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.75">
      <c r="A42" s="190" t="s">
        <v>223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67549307</v>
      </c>
      <c r="K42" s="12">
        <f>K7+K27+K38+K40</f>
        <v>67176985.37939967</v>
      </c>
    </row>
    <row r="43" spans="1:11" ht="12.75">
      <c r="A43" s="190" t="s">
        <v>224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70893682</v>
      </c>
      <c r="K43" s="12">
        <f>K10+K33+K39+K41</f>
        <v>70063922</v>
      </c>
    </row>
    <row r="44" spans="1:11" ht="12.75">
      <c r="A44" s="190" t="s">
        <v>244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-3344375</v>
      </c>
      <c r="K44" s="12">
        <f>K42-K43</f>
        <v>-2886936.620600328</v>
      </c>
    </row>
    <row r="45" spans="1:11" ht="12.75">
      <c r="A45" s="193" t="s">
        <v>226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3" t="s">
        <v>227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3344375</v>
      </c>
      <c r="K46" s="12">
        <f>IF(K43&gt;K42,K43-K42,0)</f>
        <v>2886936.620600328</v>
      </c>
    </row>
    <row r="47" spans="1:11" ht="12.75">
      <c r="A47" s="190" t="s">
        <v>225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/>
      <c r="K47" s="13"/>
    </row>
    <row r="48" spans="1:11" ht="12.75">
      <c r="A48" s="190" t="s">
        <v>245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-3344375</v>
      </c>
      <c r="K48" s="12">
        <f>K44-K47</f>
        <v>-2886936.620600328</v>
      </c>
    </row>
    <row r="49" spans="1:11" ht="12.75">
      <c r="A49" s="193" t="s">
        <v>200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3344375</v>
      </c>
      <c r="K50" s="18">
        <f>IF(K48&lt;0,-K48,0)</f>
        <v>2886936.620600328</v>
      </c>
    </row>
    <row r="51" spans="1:11" ht="12.75">
      <c r="A51" s="176" t="s">
        <v>120</v>
      </c>
      <c r="B51" s="177"/>
      <c r="C51" s="177"/>
      <c r="D51" s="177"/>
      <c r="E51" s="177"/>
      <c r="F51" s="177"/>
      <c r="G51" s="177"/>
      <c r="H51" s="177"/>
      <c r="I51" s="225"/>
      <c r="J51" s="225"/>
      <c r="K51" s="226"/>
    </row>
    <row r="52" spans="1:11" ht="12.75">
      <c r="A52" s="180" t="s">
        <v>194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9" t="s">
        <v>242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/>
      <c r="K53" s="13"/>
    </row>
    <row r="54" spans="1:11" ht="12.75">
      <c r="A54" s="219" t="s">
        <v>243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/>
      <c r="K54" s="14"/>
    </row>
    <row r="55" spans="1:11" ht="12.75">
      <c r="A55" s="176" t="s">
        <v>197</v>
      </c>
      <c r="B55" s="177"/>
      <c r="C55" s="177"/>
      <c r="D55" s="177"/>
      <c r="E55" s="177"/>
      <c r="F55" s="177"/>
      <c r="G55" s="177"/>
      <c r="H55" s="177"/>
      <c r="I55" s="225"/>
      <c r="J55" s="225"/>
      <c r="K55" s="226"/>
    </row>
    <row r="56" spans="1:11" ht="12.75">
      <c r="A56" s="180" t="s">
        <v>212</v>
      </c>
      <c r="B56" s="181"/>
      <c r="C56" s="181"/>
      <c r="D56" s="181"/>
      <c r="E56" s="181"/>
      <c r="F56" s="181"/>
      <c r="G56" s="181"/>
      <c r="H56" s="201"/>
      <c r="I56" s="21">
        <v>157</v>
      </c>
      <c r="J56" s="11"/>
      <c r="K56" s="11"/>
    </row>
    <row r="57" spans="1:11" ht="12.75">
      <c r="A57" s="190" t="s">
        <v>229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-36157</v>
      </c>
      <c r="K57" s="12">
        <f>SUM(K58:K64)</f>
        <v>-34626</v>
      </c>
    </row>
    <row r="58" spans="1:11" ht="12.75">
      <c r="A58" s="190" t="s">
        <v>236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>
        <v>-36157</v>
      </c>
      <c r="K58" s="13">
        <v>-34626</v>
      </c>
    </row>
    <row r="59" spans="1:11" ht="13.5" customHeight="1">
      <c r="A59" s="190" t="s">
        <v>237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1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1" ht="12.75">
      <c r="A61" s="190" t="s">
        <v>238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.75">
      <c r="A62" s="190" t="s">
        <v>239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.75">
      <c r="A63" s="190" t="s">
        <v>240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.75">
      <c r="A64" s="190" t="s">
        <v>241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.75">
      <c r="A65" s="190" t="s">
        <v>230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 ht="12.75">
      <c r="A66" s="190" t="s">
        <v>201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-36157</v>
      </c>
      <c r="K66" s="12">
        <f>K57-K65</f>
        <v>-34626</v>
      </c>
    </row>
    <row r="67" spans="1:11" ht="12.75">
      <c r="A67" s="190" t="s">
        <v>202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-36157</v>
      </c>
      <c r="K67" s="18">
        <f>K56+K66</f>
        <v>-34626</v>
      </c>
    </row>
    <row r="68" spans="1:11" ht="12.75">
      <c r="A68" s="176" t="s">
        <v>196</v>
      </c>
      <c r="B68" s="177"/>
      <c r="C68" s="177"/>
      <c r="D68" s="177"/>
      <c r="E68" s="177"/>
      <c r="F68" s="177"/>
      <c r="G68" s="177"/>
      <c r="H68" s="177"/>
      <c r="I68" s="225"/>
      <c r="J68" s="225"/>
      <c r="K68" s="226"/>
    </row>
    <row r="69" spans="1:11" ht="12.75">
      <c r="A69" s="180" t="s">
        <v>195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9" t="s">
        <v>242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>
        <v>-36157</v>
      </c>
      <c r="K70" s="13">
        <v>-34626</v>
      </c>
    </row>
    <row r="71" spans="1:11" ht="12.75">
      <c r="A71" s="222" t="s">
        <v>243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53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204"/>
    </row>
    <row r="2" spans="1:11" ht="12.75">
      <c r="A2" s="242" t="s">
        <v>339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0.75" customHeight="1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 hidden="1">
      <c r="A4" s="244" t="s">
        <v>341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6" t="s">
        <v>290</v>
      </c>
      <c r="J5" s="87" t="s">
        <v>156</v>
      </c>
      <c r="K5" s="87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8">
        <v>2</v>
      </c>
      <c r="J6" s="89" t="s">
        <v>294</v>
      </c>
      <c r="K6" s="89" t="s">
        <v>295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1.25" customHeight="1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13">
        <v>-3344375</v>
      </c>
      <c r="K8" s="13">
        <v>-2886937</v>
      </c>
    </row>
    <row r="9" spans="1:11" ht="11.25" customHeight="1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2723183</v>
      </c>
      <c r="K9" s="13">
        <v>2541955</v>
      </c>
    </row>
    <row r="10" spans="1:11" ht="11.25" customHeight="1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13">
        <v>6166346</v>
      </c>
      <c r="K10" s="13">
        <v>995341</v>
      </c>
    </row>
    <row r="11" spans="1:11" ht="11.25" customHeight="1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13">
        <v>720269</v>
      </c>
      <c r="K11" s="13">
        <v>0</v>
      </c>
    </row>
    <row r="12" spans="1:11" ht="11.25" customHeight="1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13">
        <v>0</v>
      </c>
      <c r="K12" s="13">
        <v>0</v>
      </c>
    </row>
    <row r="13" spans="1:11" ht="11.25" customHeight="1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13">
        <v>3298587</v>
      </c>
      <c r="K13" s="13">
        <v>3521770</v>
      </c>
    </row>
    <row r="14" spans="1:11" ht="11.25" customHeight="1">
      <c r="A14" s="190" t="s">
        <v>163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9564010</v>
      </c>
      <c r="K14" s="12">
        <f>SUM(K8:K13)</f>
        <v>4172129</v>
      </c>
    </row>
    <row r="15" spans="1:11" ht="11.25" customHeight="1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13"/>
      <c r="K15" s="13">
        <v>0</v>
      </c>
    </row>
    <row r="16" spans="1:11" ht="11.25" customHeight="1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13">
        <v>0</v>
      </c>
      <c r="K16" s="13">
        <v>1499778</v>
      </c>
    </row>
    <row r="17" spans="1:11" ht="11.25" customHeight="1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13">
        <v>4968032</v>
      </c>
      <c r="K17" s="13">
        <v>3749111</v>
      </c>
    </row>
    <row r="18" spans="1:11" ht="11.25" customHeight="1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13">
        <v>1077841</v>
      </c>
      <c r="K18" s="13">
        <v>302118</v>
      </c>
    </row>
    <row r="19" spans="1:11" ht="11.25" customHeight="1">
      <c r="A19" s="190" t="s">
        <v>164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6045873</v>
      </c>
      <c r="K19" s="12">
        <f>SUM(K15:K18)</f>
        <v>5551007</v>
      </c>
    </row>
    <row r="20" spans="1:11" ht="11.25" customHeight="1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3518137</v>
      </c>
      <c r="K20" s="12">
        <f>IF(K14&gt;K19,K14-K19,0)</f>
        <v>0</v>
      </c>
    </row>
    <row r="21" spans="1:11" ht="11.25" customHeight="1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1378878</v>
      </c>
    </row>
    <row r="22" spans="1:11" ht="11.25" customHeight="1">
      <c r="A22" s="234" t="s">
        <v>165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1.25" customHeight="1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/>
      <c r="K23" s="13"/>
    </row>
    <row r="24" spans="1:11" ht="11.25" customHeight="1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1.25" customHeight="1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1.25" customHeight="1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1.25" customHeight="1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1.25" customHeight="1">
      <c r="A28" s="190" t="s">
        <v>174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0</v>
      </c>
    </row>
    <row r="29" spans="1:11" ht="11.25" customHeight="1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13">
        <v>1074075</v>
      </c>
      <c r="K29" s="13">
        <v>2851820</v>
      </c>
    </row>
    <row r="30" spans="1:11" ht="11.25" customHeight="1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13">
        <v>150000</v>
      </c>
      <c r="K30" s="13"/>
    </row>
    <row r="31" spans="1:11" ht="11.25" customHeight="1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13"/>
      <c r="K31" s="13"/>
    </row>
    <row r="32" spans="1:11" ht="11.25" customHeight="1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1224075</v>
      </c>
      <c r="K32" s="12">
        <f>SUM(K29:K31)</f>
        <v>2851820</v>
      </c>
    </row>
    <row r="33" spans="1:11" ht="11.25" customHeight="1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1.25" customHeight="1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1224075</v>
      </c>
      <c r="K34" s="12">
        <f>IF(K32&gt;K28,K32-K28,0)</f>
        <v>2851820</v>
      </c>
    </row>
    <row r="35" spans="1:11" ht="11.25" customHeight="1">
      <c r="A35" s="234" t="s">
        <v>166</v>
      </c>
      <c r="B35" s="235"/>
      <c r="C35" s="235"/>
      <c r="D35" s="235"/>
      <c r="E35" s="235"/>
      <c r="F35" s="235"/>
      <c r="G35" s="235"/>
      <c r="H35" s="235"/>
      <c r="I35" s="236"/>
      <c r="J35" s="236"/>
      <c r="K35" s="237"/>
    </row>
    <row r="36" spans="1:11" ht="11.25" customHeight="1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ht="11.25" customHeight="1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>
        <v>4982621</v>
      </c>
    </row>
    <row r="38" spans="1:11" ht="11.25" customHeight="1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1.25" customHeight="1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0</v>
      </c>
      <c r="K39" s="12">
        <f>SUM(K36:K38)</f>
        <v>4982621</v>
      </c>
    </row>
    <row r="40" spans="1:11" ht="11.25" customHeight="1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13">
        <v>2171887</v>
      </c>
      <c r="K40" s="13"/>
    </row>
    <row r="41" spans="1:11" ht="11.25" customHeight="1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1.25" customHeight="1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1.25" customHeight="1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1.25" customHeight="1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1.25" customHeight="1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2171887</v>
      </c>
      <c r="K45" s="12">
        <f>SUM(K40:K44)</f>
        <v>0</v>
      </c>
    </row>
    <row r="46" spans="1:11" ht="11.25" customHeight="1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4982621</v>
      </c>
    </row>
    <row r="47" spans="1:11" ht="11.25" customHeight="1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2171887</v>
      </c>
      <c r="K47" s="12">
        <f>IF(K45&gt;K39,K45-K39,0)</f>
        <v>0</v>
      </c>
    </row>
    <row r="48" spans="1:11" ht="11.25" customHeight="1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122175</v>
      </c>
      <c r="K48" s="12">
        <f>IF(K20-K21+K33-K34+K46-K47&gt;0,K20-K21+K33-K34+K46-K47,0)</f>
        <v>751923</v>
      </c>
    </row>
    <row r="49" spans="1:11" ht="11.25" customHeight="1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1.25" customHeight="1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13">
        <v>501871</v>
      </c>
      <c r="K50" s="13">
        <v>624046</v>
      </c>
    </row>
    <row r="51" spans="1:11" ht="11.25" customHeight="1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13">
        <f>+J48</f>
        <v>122175</v>
      </c>
      <c r="K51" s="13">
        <f>+K48</f>
        <v>751923</v>
      </c>
    </row>
    <row r="52" spans="1:11" ht="11.25" customHeight="1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>
        <v>0</v>
      </c>
    </row>
    <row r="53" spans="1:11" ht="11.25" customHeight="1">
      <c r="A53" s="187" t="s">
        <v>184</v>
      </c>
      <c r="B53" s="188"/>
      <c r="C53" s="188"/>
      <c r="D53" s="188"/>
      <c r="E53" s="188"/>
      <c r="F53" s="188"/>
      <c r="G53" s="188"/>
      <c r="H53" s="188"/>
      <c r="I53" s="7">
        <v>44</v>
      </c>
      <c r="J53" s="10">
        <f>J50+J51-J52</f>
        <v>624046</v>
      </c>
      <c r="K53" s="18">
        <f>K50+K51-K52</f>
        <v>1375969</v>
      </c>
    </row>
    <row r="54" ht="11.25" customHeight="1"/>
    <row r="55" ht="11.25" customHeight="1"/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50:K52 J36:K38 J15:K18 J23:K27 J8:K13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6" t="s">
        <v>290</v>
      </c>
      <c r="J5" s="87" t="s">
        <v>156</v>
      </c>
      <c r="K5" s="87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8">
        <v>2</v>
      </c>
      <c r="J6" s="89" t="s">
        <v>294</v>
      </c>
      <c r="K6" s="89" t="s">
        <v>295</v>
      </c>
    </row>
    <row r="7" spans="1:11" ht="12.75">
      <c r="A7" s="234" t="s">
        <v>162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190" t="s">
        <v>206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0" t="s">
        <v>111</v>
      </c>
      <c r="B21" s="249"/>
      <c r="C21" s="249"/>
      <c r="D21" s="249"/>
      <c r="E21" s="249"/>
      <c r="F21" s="249"/>
      <c r="G21" s="249"/>
      <c r="H21" s="25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6" t="s">
        <v>112</v>
      </c>
      <c r="B22" s="251"/>
      <c r="C22" s="251"/>
      <c r="D22" s="251"/>
      <c r="E22" s="251"/>
      <c r="F22" s="251"/>
      <c r="G22" s="251"/>
      <c r="H22" s="25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4" t="s">
        <v>165</v>
      </c>
      <c r="B23" s="235"/>
      <c r="C23" s="235"/>
      <c r="D23" s="235"/>
      <c r="E23" s="235"/>
      <c r="F23" s="235"/>
      <c r="G23" s="235"/>
      <c r="H23" s="235"/>
      <c r="I23" s="236"/>
      <c r="J23" s="236"/>
      <c r="K23" s="237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4" t="s">
        <v>166</v>
      </c>
      <c r="B36" s="235"/>
      <c r="C36" s="235"/>
      <c r="D36" s="235"/>
      <c r="E36" s="235"/>
      <c r="F36" s="235"/>
      <c r="G36" s="235"/>
      <c r="H36" s="235"/>
      <c r="I36" s="236">
        <v>0</v>
      </c>
      <c r="J36" s="236"/>
      <c r="K36" s="237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0" t="s">
        <v>168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0" t="s">
        <v>169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0" t="s">
        <v>167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182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 ht="12.75">
      <c r="A54" s="196" t="s">
        <v>184</v>
      </c>
      <c r="B54" s="197"/>
      <c r="C54" s="197"/>
      <c r="D54" s="197"/>
      <c r="E54" s="197"/>
      <c r="F54" s="197"/>
      <c r="G54" s="197"/>
      <c r="H54" s="19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16384" width="9.140625" style="97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6"/>
    </row>
    <row r="2" spans="1:12" ht="15.75">
      <c r="A2" s="94"/>
      <c r="B2" s="95"/>
      <c r="C2" s="256" t="s">
        <v>293</v>
      </c>
      <c r="D2" s="256"/>
      <c r="E2" s="99">
        <v>40544</v>
      </c>
      <c r="F2" s="98" t="s">
        <v>258</v>
      </c>
      <c r="G2" s="257">
        <v>40908</v>
      </c>
      <c r="H2" s="258"/>
      <c r="I2" s="95"/>
      <c r="J2" s="95"/>
      <c r="K2" s="95"/>
      <c r="L2" s="100"/>
    </row>
    <row r="3" spans="1:11" ht="24" thickBot="1">
      <c r="A3" s="259" t="s">
        <v>61</v>
      </c>
      <c r="B3" s="259"/>
      <c r="C3" s="259"/>
      <c r="D3" s="259"/>
      <c r="E3" s="259"/>
      <c r="F3" s="259"/>
      <c r="G3" s="259"/>
      <c r="H3" s="259"/>
      <c r="I3" s="101" t="s">
        <v>316</v>
      </c>
      <c r="J3" s="102" t="s">
        <v>156</v>
      </c>
      <c r="K3" s="102" t="s">
        <v>157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104">
        <v>2</v>
      </c>
      <c r="J4" s="103" t="s">
        <v>294</v>
      </c>
      <c r="K4" s="103" t="s">
        <v>295</v>
      </c>
    </row>
    <row r="5" spans="1:11" ht="12.75">
      <c r="A5" s="254" t="s">
        <v>296</v>
      </c>
      <c r="B5" s="255"/>
      <c r="C5" s="255"/>
      <c r="D5" s="255"/>
      <c r="E5" s="255"/>
      <c r="F5" s="255"/>
      <c r="G5" s="255"/>
      <c r="H5" s="255"/>
      <c r="I5" s="105">
        <v>1</v>
      </c>
      <c r="J5" s="106">
        <v>42489900</v>
      </c>
      <c r="K5" s="106">
        <v>42489900</v>
      </c>
    </row>
    <row r="6" spans="1:11" ht="12.75">
      <c r="A6" s="254" t="s">
        <v>297</v>
      </c>
      <c r="B6" s="255"/>
      <c r="C6" s="255"/>
      <c r="D6" s="255"/>
      <c r="E6" s="255"/>
      <c r="F6" s="255"/>
      <c r="G6" s="255"/>
      <c r="H6" s="255"/>
      <c r="I6" s="105">
        <v>2</v>
      </c>
      <c r="J6" s="107">
        <v>119511</v>
      </c>
      <c r="K6" s="107">
        <v>119511</v>
      </c>
    </row>
    <row r="7" spans="1:11" ht="12.75">
      <c r="A7" s="254" t="s">
        <v>298</v>
      </c>
      <c r="B7" s="255"/>
      <c r="C7" s="255"/>
      <c r="D7" s="255"/>
      <c r="E7" s="255"/>
      <c r="F7" s="255"/>
      <c r="G7" s="255"/>
      <c r="H7" s="255"/>
      <c r="I7" s="105">
        <v>3</v>
      </c>
      <c r="J7" s="107">
        <v>4078340</v>
      </c>
      <c r="K7" s="107">
        <v>4078340</v>
      </c>
    </row>
    <row r="8" spans="1:11" ht="12.75">
      <c r="A8" s="254" t="s">
        <v>299</v>
      </c>
      <c r="B8" s="255"/>
      <c r="C8" s="255"/>
      <c r="D8" s="255"/>
      <c r="E8" s="255"/>
      <c r="F8" s="255"/>
      <c r="G8" s="255"/>
      <c r="H8" s="255"/>
      <c r="I8" s="105">
        <v>4</v>
      </c>
      <c r="J8" s="107">
        <v>3693643</v>
      </c>
      <c r="K8" s="107">
        <v>3372006</v>
      </c>
    </row>
    <row r="9" spans="1:11" ht="12.75">
      <c r="A9" s="254" t="s">
        <v>300</v>
      </c>
      <c r="B9" s="255"/>
      <c r="C9" s="255"/>
      <c r="D9" s="255"/>
      <c r="E9" s="255"/>
      <c r="F9" s="255"/>
      <c r="G9" s="255"/>
      <c r="H9" s="255"/>
      <c r="I9" s="105">
        <v>5</v>
      </c>
      <c r="J9" s="107">
        <v>-3344375</v>
      </c>
      <c r="K9" s="107">
        <v>-2886937</v>
      </c>
    </row>
    <row r="10" spans="1:11" ht="12.75">
      <c r="A10" s="254" t="s">
        <v>301</v>
      </c>
      <c r="B10" s="255"/>
      <c r="C10" s="255"/>
      <c r="D10" s="255"/>
      <c r="E10" s="255"/>
      <c r="F10" s="255"/>
      <c r="G10" s="255"/>
      <c r="H10" s="255"/>
      <c r="I10" s="105">
        <v>6</v>
      </c>
      <c r="J10" s="107"/>
      <c r="K10" s="107">
        <v>14800000</v>
      </c>
    </row>
    <row r="11" spans="1:11" ht="12.75">
      <c r="A11" s="254" t="s">
        <v>302</v>
      </c>
      <c r="B11" s="255"/>
      <c r="C11" s="255"/>
      <c r="D11" s="255"/>
      <c r="E11" s="255"/>
      <c r="F11" s="255"/>
      <c r="G11" s="255"/>
      <c r="H11" s="255"/>
      <c r="I11" s="105">
        <v>7</v>
      </c>
      <c r="J11" s="107"/>
      <c r="K11" s="107"/>
    </row>
    <row r="12" spans="1:11" ht="12.75">
      <c r="A12" s="254" t="s">
        <v>303</v>
      </c>
      <c r="B12" s="255"/>
      <c r="C12" s="255"/>
      <c r="D12" s="255"/>
      <c r="E12" s="255"/>
      <c r="F12" s="255"/>
      <c r="G12" s="255"/>
      <c r="H12" s="255"/>
      <c r="I12" s="105">
        <v>8</v>
      </c>
      <c r="J12" s="107"/>
      <c r="K12" s="107"/>
    </row>
    <row r="13" spans="1:11" ht="12.75">
      <c r="A13" s="254" t="s">
        <v>304</v>
      </c>
      <c r="B13" s="255"/>
      <c r="C13" s="255"/>
      <c r="D13" s="255"/>
      <c r="E13" s="255"/>
      <c r="F13" s="255"/>
      <c r="G13" s="255"/>
      <c r="H13" s="255"/>
      <c r="I13" s="105">
        <v>9</v>
      </c>
      <c r="J13" s="107"/>
      <c r="K13" s="107"/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5">
        <v>10</v>
      </c>
      <c r="J14" s="108">
        <f>SUM(J5:J13)</f>
        <v>47037019</v>
      </c>
      <c r="K14" s="108">
        <f>SUM(K5:K13)</f>
        <v>61972820</v>
      </c>
    </row>
    <row r="15" spans="1:11" ht="12.75">
      <c r="A15" s="254" t="s">
        <v>306</v>
      </c>
      <c r="B15" s="255"/>
      <c r="C15" s="255"/>
      <c r="D15" s="255"/>
      <c r="E15" s="255"/>
      <c r="F15" s="255"/>
      <c r="G15" s="255"/>
      <c r="H15" s="255"/>
      <c r="I15" s="105">
        <v>11</v>
      </c>
      <c r="J15" s="107">
        <v>-36157</v>
      </c>
      <c r="K15" s="107">
        <v>-34628</v>
      </c>
    </row>
    <row r="16" spans="1:11" ht="12.75">
      <c r="A16" s="254" t="s">
        <v>307</v>
      </c>
      <c r="B16" s="255"/>
      <c r="C16" s="255"/>
      <c r="D16" s="255"/>
      <c r="E16" s="255"/>
      <c r="F16" s="255"/>
      <c r="G16" s="255"/>
      <c r="H16" s="255"/>
      <c r="I16" s="105">
        <v>12</v>
      </c>
      <c r="J16" s="107"/>
      <c r="K16" s="107"/>
    </row>
    <row r="17" spans="1:11" ht="12.75">
      <c r="A17" s="254" t="s">
        <v>308</v>
      </c>
      <c r="B17" s="255"/>
      <c r="C17" s="255"/>
      <c r="D17" s="255"/>
      <c r="E17" s="255"/>
      <c r="F17" s="255"/>
      <c r="G17" s="255"/>
      <c r="H17" s="255"/>
      <c r="I17" s="105">
        <v>13</v>
      </c>
      <c r="J17" s="107"/>
      <c r="K17" s="107"/>
    </row>
    <row r="18" spans="1:11" ht="12.75">
      <c r="A18" s="254" t="s">
        <v>309</v>
      </c>
      <c r="B18" s="255"/>
      <c r="C18" s="255"/>
      <c r="D18" s="255"/>
      <c r="E18" s="255"/>
      <c r="F18" s="255"/>
      <c r="G18" s="255"/>
      <c r="H18" s="255"/>
      <c r="I18" s="105">
        <v>14</v>
      </c>
      <c r="J18" s="107"/>
      <c r="K18" s="107"/>
    </row>
    <row r="19" spans="1:11" ht="12.75">
      <c r="A19" s="254" t="s">
        <v>310</v>
      </c>
      <c r="B19" s="255"/>
      <c r="C19" s="255"/>
      <c r="D19" s="255"/>
      <c r="E19" s="255"/>
      <c r="F19" s="255"/>
      <c r="G19" s="255"/>
      <c r="H19" s="255"/>
      <c r="I19" s="105">
        <v>15</v>
      </c>
      <c r="J19" s="107"/>
      <c r="K19" s="107"/>
    </row>
    <row r="20" spans="1:11" ht="12.75">
      <c r="A20" s="254" t="s">
        <v>311</v>
      </c>
      <c r="B20" s="255"/>
      <c r="C20" s="255"/>
      <c r="D20" s="255"/>
      <c r="E20" s="255"/>
      <c r="F20" s="255"/>
      <c r="G20" s="255"/>
      <c r="H20" s="255"/>
      <c r="I20" s="105">
        <v>16</v>
      </c>
      <c r="J20" s="107"/>
      <c r="K20" s="107"/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5">
        <v>17</v>
      </c>
      <c r="J21" s="109">
        <f>SUM(J15:J20)</f>
        <v>-36157</v>
      </c>
      <c r="K21" s="109">
        <f>SUM(K15:K20)</f>
        <v>-34628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1" t="s">
        <v>313</v>
      </c>
      <c r="B23" s="262"/>
      <c r="C23" s="262"/>
      <c r="D23" s="262"/>
      <c r="E23" s="262"/>
      <c r="F23" s="262"/>
      <c r="G23" s="262"/>
      <c r="H23" s="262"/>
      <c r="I23" s="110">
        <v>18</v>
      </c>
      <c r="J23" s="106"/>
      <c r="K23" s="106"/>
    </row>
    <row r="24" spans="1:11" ht="23.25" customHeight="1">
      <c r="A24" s="263" t="s">
        <v>314</v>
      </c>
      <c r="B24" s="264"/>
      <c r="C24" s="264"/>
      <c r="D24" s="264"/>
      <c r="E24" s="264"/>
      <c r="F24" s="264"/>
      <c r="G24" s="264"/>
      <c r="H24" s="264"/>
      <c r="I24" s="111">
        <v>19</v>
      </c>
      <c r="J24" s="109"/>
      <c r="K24" s="109"/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75" t="s">
        <v>291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6" t="s">
        <v>342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2011-03-28T11:17:39Z</cp:lastPrinted>
  <dcterms:created xsi:type="dcterms:W3CDTF">2008-10-17T11:51:54Z</dcterms:created>
  <dcterms:modified xsi:type="dcterms:W3CDTF">2012-03-06T15:56:20Z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