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<sst xmlns="http://schemas.openxmlformats.org/spreadsheetml/2006/main" count="397" uniqueCount="346">
  <si>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</si>
  <si>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</si>
  <si>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</si>
  <si>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</si>
  <si>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</si>
  <si>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</si>
  <si>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</si>
  <si>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</si>
  <si>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</si>
  <si>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</si>
  <si>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</si>
  <si>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</si>
  <si>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</si>
  <si>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</si>
  <si>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</si>
  <si>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</si>
  <si>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</si>
  <si>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</si>
  <si>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</si>
  <si>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</si>
  <si>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</si>
  <si>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</si>
  <si>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</si>
  <si>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</si>
  <si>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</si>
  <si>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</si>
  <si>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</si>
  <si>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</si>
  <si>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</si>
  <si>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</si>
  <si>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</si>
  <si>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</si>
  <si>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</si>
  <si>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</si>
  <si>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</si>
  <si>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</si>
  <si>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</si>
  <si>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</si>
  <si>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</si>
  <si>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</si>
  <si>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</si>
  <si>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</si>
  <si>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</si>
  <si>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</si>
  <si>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</si>
  <si>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</si>
  <si>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</si>
  <si>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</si>
  <si>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</si>
  <si>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</si>
  <si>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</si>
  <si>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</si>
  <si>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</si>
  <si>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</si>
  <si>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</si>
  <si>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</si>
  <si>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</si>
  <si>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</si>
  <si>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</si>
  <si>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</si>
  <si>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</si>
  <si>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</si>
  <si>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</si>
  <si>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</si>
  <si>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</si>
  <si>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</si>
  <si>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</si>
  <si>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</si>
  <si>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</si>
  <si>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</si>
  <si>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</si>
  <si>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</si>
  <si>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</si>
  <si>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</si>
  <si>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</si>
  <si>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</si>
  <si>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</si>
  <si>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</si>
  <si>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</si>
  <si>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</si>
  <si>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</si>
  <si>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</si>
  <si>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</si>
  <si>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</si>
  <si>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</si>
  <si>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</si>
  <si>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</si>
  <si>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</si>
  <si>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</si>
  <si>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</si>
  <si>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</si>
  <si>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</si>
  <si>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</si>
  <si>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</si>
  <si>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</si>
  <si>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</si>
  <si>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</si>
  <si>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</si>
  <si>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</si>
  <si>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</si>
  <si>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</si>
  <si>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</si>
  <si>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</si>
  <si>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</si>
  <si>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</si>
  <si>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</si>
  <si>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</si>
  <si>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</si>
  <si>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</si>
  <si>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</si>
  <si>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</si>
  <si>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</si>
  <si>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</si>
  <si>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</si>
  <si>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</si>
  <si>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</si>
  <si>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</si>
  <si>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</si>
  <si>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</si>
  <si>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</si>
  <si>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</si>
  <si>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</si>
  <si>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</si>
  <si>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</si>
  <si>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</si>
  <si>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</si>
  <si>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</si>
  <si>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</si>
  <si>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</si>
  <si>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</si>
  <si>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</si>
  <si>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</si>
  <si>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</si>
  <si>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</si>
  <si>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</si>
  <si>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</si>
  <si>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</si>
  <si>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</si>
  <si>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</si>
  <si>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</si>
  <si>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</si>
  <si>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</si>
  <si>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</si>
  <si>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</si>
  <si>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</si>
  <si>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</si>
  <si>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</si>
  <si>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</si>
  <si>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</si>
  <si>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</si>
  <si>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</si>
  <si>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</si>
  <si>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</si>
  <si>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</si>
  <si>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</si>
  <si>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</si>
  <si>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</si>
  <si>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</si>
  <si>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</si>
  <si>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</si>
  <si>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</si>
  <si>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</si>
  <si>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</si>
  <si>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</si>
  <si>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</si>
  <si>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</si>
  <si>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</si>
  <si>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</si>
  <si>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</si>
  <si>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</si>
  <si>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</si>
  <si>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</si>
  <si>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</si>
  <si>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</si>
  <si>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</si>
  <si>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</si>
  <si>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</si>
  <si>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</si>
  <si>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</si>
  <si>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</si>
  <si>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</si>
  <si>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</si>
  <si>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</si>
  <si>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</si>
  <si>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</si>
  <si>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</si>
  <si>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</si>
  <si>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</si>
  <si>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</si>
  <si>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</si>
  <si>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</si>
  <si>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</si>
  <si>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</si>
  <si>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</si>
  <si>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</si>
  <si>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</si>
  <si>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</si>
  <si>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</si>
  <si>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</si>
  <si>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</si>
  <si>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</si>
  <si>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</si>
  <si>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</si>
  <si>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</si>
  <si>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</si>
  <si>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</si>
  <si>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</si>
  <si>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</si>
  <si>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</si>
  <si>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</si>
  <si>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</si>
  <si>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</si>
  <si>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</si>
  <si>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</si>
  <si>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</si>
  <si>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</si>
  <si>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</si>
  <si>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</si>
  <si>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</si>
  <si>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</si>
  <si>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</si>
  <si>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</si>
  <si>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</si>
  <si>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</si>
  <si>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</si>
  <si>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</si>
  <si>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</si>
  <si>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</si>
  <si>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</si>
  <si>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</si>
  <si>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</si>
  <si>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</si>
  <si>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</si>
  <si>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</si>
  <si>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</si>
  <si>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</si>
  <si>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</si>
  <si>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</si>
  <si>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</si>
  <si>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</si>
  <si>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</si>
  <si>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</si>
  <si>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</si>
  <si>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</si>
  <si>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</si>
  <si>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</si>
  <si>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</si>
  <si>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</si>
  <si>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</si>
  <si>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</si>
  <si>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</si>
  <si>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</si>
  <si>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</si>
  <si>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</si>
  <si>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</si>
  <si>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</si>
  <si>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</si>
  <si>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</si>
  <si>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</si>
  <si>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</si>
  <si>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</si>
  <si>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</si>
  <si>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</si>
  <si>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</si>
  <si>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</si>
  <si>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</si>
  <si>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</si>
  <si>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</si>
  <si>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</si>
  <si>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</si>
  <si>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</si>
  <si>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</si>
  <si>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</si>
  <si>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</si>
  <si>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</si>
  <si>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</si>
  <si>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</si>
  <si>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</si>
  <si>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</si>
  <si>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</si>
  <si>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</si>
  <si>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</si>
  <si>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</si>
  <si>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</si>
  <si>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</si>
  <si>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</si>
  <si>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</si>
  <si>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</si>
  <si>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</si>
  <si>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</si>
  <si>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</si>
  <si>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</si>
  <si>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</si>
  <si>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</si>
  <si>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</si>
  <si>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</si>
  <si>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</si>
  <si>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</si>
  <si>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</si>
  <si>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</si>
  <si>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</si>
  <si>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</si>
  <si>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</si>
  <si>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</si>
  <si>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</si>
  <si>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</si>
  <si>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</si>
  <si>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</si>
  <si>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</si>
  <si>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</si>
  <si>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</si>
  <si>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</si>
  <si>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</si>
  <si>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</si>
  <si>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</si>
  <si>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</si>
  <si>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</si>
  <si>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</si>
  <si>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</si>
  <si>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</si>
  <si>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</si>
  <si>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</si>
  <si>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</si>
  <si>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</si>
  <si>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03145662</t>
  </si>
  <si>
    <t>040000817</t>
  </si>
  <si>
    <t>56994999963</t>
  </si>
  <si>
    <t>JADRAN DD U STEČAJU</t>
  </si>
  <si>
    <t>CRIKVENICA</t>
  </si>
  <si>
    <t>BANA JELAČIĆA 16</t>
  </si>
  <si>
    <t>uprava@jadran-crikvenica.hr</t>
  </si>
  <si>
    <t>www.jadran-crikvenica.hr</t>
  </si>
  <si>
    <t>PRIMORSKO - GORANSKA ŽUPANIJA</t>
  </si>
  <si>
    <t>NE</t>
  </si>
  <si>
    <t>7010</t>
  </si>
  <si>
    <t>Marija Galjanić</t>
  </si>
  <si>
    <t>051 241 089</t>
  </si>
  <si>
    <t>051 241 222</t>
  </si>
  <si>
    <t>marija.galjanic@jadran.t-com.hr</t>
  </si>
  <si>
    <t>Marija Ružić</t>
  </si>
  <si>
    <t>stanje na dan 31.03.2011.</t>
  </si>
  <si>
    <t>Obveznik: JADRAN DD U STEČAJU</t>
  </si>
  <si>
    <t>u razdoblju 01.01.2011. do 31.03.2011.</t>
  </si>
  <si>
    <t>Obveznik: JADRAN DD STEČAJU</t>
  </si>
  <si>
    <t>31.03.2011.</t>
  </si>
  <si>
    <t>u razdoblju01.01.2011. do 31.03.2011.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</si>
</sst>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jadran-crikvenica.hr" TargetMode="External" /><Relationship Id="rId2" Type="http://schemas.openxmlformats.org/officeDocument/2006/relationships/hyperlink" Target="http://www.jadran-crikvenica.hr/" TargetMode="External" /><Relationship Id="rId3" Type="http://schemas.openxmlformats.org/officeDocument/2006/relationships/hyperlink" Target="mailto:marija.galjanic@jadran.t-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28" sqref="A28:D2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323</v>
      </c>
      <c r="F2" s="12"/>
      <c r="G2" s="13" t="s">
        <v>250</v>
      </c>
      <c r="H2" s="120" t="s">
        <v>344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324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325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326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327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51260</v>
      </c>
      <c r="D14" s="179"/>
      <c r="E14" s="16"/>
      <c r="F14" s="152" t="s">
        <v>328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329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330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331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53</v>
      </c>
      <c r="D22" s="152" t="s">
        <v>328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8</v>
      </c>
      <c r="D24" s="152" t="s">
        <v>332</v>
      </c>
      <c r="E24" s="163"/>
      <c r="F24" s="163"/>
      <c r="G24" s="164"/>
      <c r="H24" s="51" t="s">
        <v>261</v>
      </c>
      <c r="I24" s="122">
        <v>133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333</v>
      </c>
      <c r="D26" s="25"/>
      <c r="E26" s="33"/>
      <c r="F26" s="24"/>
      <c r="G26" s="165" t="s">
        <v>263</v>
      </c>
      <c r="H26" s="136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335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337</v>
      </c>
      <c r="D48" s="133"/>
      <c r="E48" s="134"/>
      <c r="F48" s="16"/>
      <c r="G48" s="51" t="s">
        <v>271</v>
      </c>
      <c r="H48" s="137" t="s">
        <v>336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338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339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jadran-crikvenica.hr"/>
    <hyperlink ref="C20" r:id="rId2" display="www.jadran-crikvenica.hr"/>
    <hyperlink ref="C50" r:id="rId3" display="marija.galjanic@jadran.t-com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C6 C8 C10 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K67" sqref="K67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1.281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341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500335557</v>
      </c>
      <c r="K8" s="53">
        <f>K9+K16+K26+K35+K39</f>
        <v>435866154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236972</v>
      </c>
      <c r="K9" s="53">
        <f>SUM(K10:K15)</f>
        <v>47509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186877</v>
      </c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50095</v>
      </c>
      <c r="K11" s="7">
        <v>47509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498521120</v>
      </c>
      <c r="K16" s="53">
        <f>SUM(K17:K25)</f>
        <v>435674595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128332952</v>
      </c>
      <c r="K17" s="7">
        <v>182576591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364865430</v>
      </c>
      <c r="K18" s="7">
        <v>249766262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5302382</v>
      </c>
      <c r="K19" s="7">
        <v>3330367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20356</v>
      </c>
      <c r="K20" s="7">
        <v>1375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1567815</v>
      </c>
      <c r="K26" s="53">
        <f>SUM(K27:K34)</f>
        <v>134400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1083633</v>
      </c>
      <c r="K31" s="7">
        <v>134400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484182</v>
      </c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9650</v>
      </c>
      <c r="K35" s="53">
        <f>SUM(K36:K38)</f>
        <v>9650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9650</v>
      </c>
      <c r="K37" s="7">
        <v>9650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9440454</v>
      </c>
      <c r="K40" s="53">
        <f>K41+K49+K56+K64</f>
        <v>13845913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331938</v>
      </c>
      <c r="K41" s="53">
        <f>SUM(K42:K48)</f>
        <v>256334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313844</v>
      </c>
      <c r="K42" s="7">
        <v>243429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18094</v>
      </c>
      <c r="K45" s="7">
        <v>12905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8768513</v>
      </c>
      <c r="K49" s="53">
        <f>SUM(K50:K55)</f>
        <v>2369386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5433378</v>
      </c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2903410</v>
      </c>
      <c r="K51" s="7">
        <v>1776389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/>
      <c r="K53" s="7">
        <v>26920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144612</v>
      </c>
      <c r="K54" s="7">
        <v>232225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287113</v>
      </c>
      <c r="K55" s="7">
        <v>333852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320500</v>
      </c>
      <c r="K56" s="53">
        <f>SUM(K57:K63)</f>
        <v>9548002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320500</v>
      </c>
      <c r="K62" s="7">
        <v>9548002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19503</v>
      </c>
      <c r="K64" s="7">
        <v>1672191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491475</v>
      </c>
      <c r="K65" s="7">
        <v>1070782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510267486</v>
      </c>
      <c r="K66" s="53">
        <f>K7+K8+K40+K65</f>
        <v>450782849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313036121</v>
      </c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22595565</v>
      </c>
      <c r="K69" s="54">
        <f>K70+K71+K72+K78+K79+K82+K85</f>
        <v>-44351083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506332800</v>
      </c>
      <c r="K70" s="7">
        <v>506332800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204787444</v>
      </c>
      <c r="K78" s="7">
        <v>151826123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-666823777</v>
      </c>
      <c r="K79" s="53">
        <f>K80-K81</f>
        <v>-693362263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666823777</v>
      </c>
      <c r="K81" s="7">
        <v>693362263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-21700902</v>
      </c>
      <c r="K82" s="53">
        <f>K83-K84</f>
        <v>-9147743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21700902</v>
      </c>
      <c r="K84" s="7">
        <v>9147743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2787728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2787728</v>
      </c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16223487</v>
      </c>
      <c r="K90" s="53">
        <f>SUM(K91:K99)</f>
        <v>485116167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16223487</v>
      </c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>
        <v>485116167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462312681</v>
      </c>
      <c r="K100" s="53">
        <f>SUM(K101:K112)</f>
        <v>10017765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5598942</v>
      </c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270390441</v>
      </c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5286446</v>
      </c>
      <c r="K104" s="7">
        <v>3853887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23024281</v>
      </c>
      <c r="K105" s="7">
        <v>4165064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111333569</v>
      </c>
      <c r="K108" s="7">
        <v>662380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46675319</v>
      </c>
      <c r="K109" s="7">
        <v>333420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3683</v>
      </c>
      <c r="K112" s="7">
        <f>3014+1000000</f>
        <v>1003014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6348025</v>
      </c>
      <c r="K113" s="7"/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510267486</v>
      </c>
      <c r="K114" s="53">
        <f>K69+K86+K90+K100+K113</f>
        <v>450782849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313036121</v>
      </c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56:K56 J100" formulaRange="1"/>
    <ignoredError sqref="K1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M29" sqref="M2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2331863</v>
      </c>
      <c r="K7" s="54">
        <f>SUM(K8:K9)</f>
        <v>2331863</v>
      </c>
      <c r="L7" s="54">
        <f>SUM(L8:L9)</f>
        <v>898545</v>
      </c>
      <c r="M7" s="54">
        <f>SUM(M8:M9)</f>
        <v>898545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1787322</v>
      </c>
      <c r="K8" s="7">
        <v>1787322</v>
      </c>
      <c r="L8" s="7">
        <v>877664</v>
      </c>
      <c r="M8" s="7">
        <v>877664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544541</v>
      </c>
      <c r="K9" s="7">
        <v>544541</v>
      </c>
      <c r="L9" s="7">
        <v>20881</v>
      </c>
      <c r="M9" s="7">
        <v>20881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15163118</v>
      </c>
      <c r="K10" s="53">
        <f>K11+K12+K16+K20+K21+K22+K25+K26</f>
        <v>15163118</v>
      </c>
      <c r="L10" s="53">
        <f>L11+L12+L16+L20+L21+L22+L25+L26</f>
        <v>10094359</v>
      </c>
      <c r="M10" s="53">
        <f>M11+M12+M16+M20+M21+M22+M25+M26</f>
        <v>10094359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1972817</v>
      </c>
      <c r="K12" s="53">
        <f>SUM(K13:K15)</f>
        <v>1972817</v>
      </c>
      <c r="L12" s="53">
        <f>SUM(L13:L15)</f>
        <v>3005175</v>
      </c>
      <c r="M12" s="53">
        <f>SUM(M13:M15)</f>
        <v>3005175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873808</v>
      </c>
      <c r="K13" s="7">
        <v>873808</v>
      </c>
      <c r="L13" s="7">
        <v>807954</v>
      </c>
      <c r="M13" s="7">
        <v>807954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24</v>
      </c>
      <c r="K14" s="7">
        <v>24</v>
      </c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1098985</v>
      </c>
      <c r="K15" s="7">
        <v>1098985</v>
      </c>
      <c r="L15" s="7">
        <v>2197221</v>
      </c>
      <c r="M15" s="7">
        <v>2197221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5412465</v>
      </c>
      <c r="K16" s="53">
        <f>SUM(K17:K19)</f>
        <v>5412465</v>
      </c>
      <c r="L16" s="53">
        <f>SUM(L17:L19)</f>
        <v>2774486</v>
      </c>
      <c r="M16" s="53">
        <f>SUM(M17:M19)</f>
        <v>2774486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3400407</v>
      </c>
      <c r="K17" s="7">
        <v>3400407</v>
      </c>
      <c r="L17" s="7">
        <v>1817538</v>
      </c>
      <c r="M17" s="7">
        <v>1817538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/>
      <c r="K18" s="7"/>
      <c r="L18" s="7">
        <v>571737</v>
      </c>
      <c r="M18" s="7">
        <v>571737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2012058</v>
      </c>
      <c r="K19" s="7">
        <v>2012058</v>
      </c>
      <c r="L19" s="7">
        <v>385211</v>
      </c>
      <c r="M19" s="7">
        <v>385211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3142631</v>
      </c>
      <c r="K20" s="7">
        <v>3142631</v>
      </c>
      <c r="L20" s="7">
        <v>2971480</v>
      </c>
      <c r="M20" s="7">
        <v>2971480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660870</v>
      </c>
      <c r="K21" s="7">
        <v>660870</v>
      </c>
      <c r="L21" s="7">
        <v>1145896</v>
      </c>
      <c r="M21" s="7">
        <v>1145896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3974335</v>
      </c>
      <c r="K26" s="7">
        <v>3974335</v>
      </c>
      <c r="L26" s="7">
        <v>197322</v>
      </c>
      <c r="M26" s="7">
        <v>197322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6459</v>
      </c>
      <c r="K27" s="53">
        <f>SUM(K28:K32)</f>
        <v>6459</v>
      </c>
      <c r="L27" s="53">
        <f>SUM(L28:L32)</f>
        <v>65427</v>
      </c>
      <c r="M27" s="53">
        <f>SUM(M28:M32)</f>
        <v>65426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6459</v>
      </c>
      <c r="K29" s="7">
        <v>6459</v>
      </c>
      <c r="L29" s="7">
        <v>65427</v>
      </c>
      <c r="M29" s="7">
        <v>65426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8876106</v>
      </c>
      <c r="K33" s="53">
        <f>SUM(K34:K37)</f>
        <v>8876106</v>
      </c>
      <c r="L33" s="53">
        <f>SUM(L34:L37)</f>
        <v>17357</v>
      </c>
      <c r="M33" s="53">
        <f>SUM(M34:M37)</f>
        <v>17357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8876106</v>
      </c>
      <c r="K35" s="7">
        <v>8876106</v>
      </c>
      <c r="L35" s="7">
        <v>17357</v>
      </c>
      <c r="M35" s="7">
        <v>17357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2338322</v>
      </c>
      <c r="K42" s="53">
        <f>K7+K27+K38+K40</f>
        <v>2338322</v>
      </c>
      <c r="L42" s="53">
        <f>L7+L27+L38+L40</f>
        <v>963972</v>
      </c>
      <c r="M42" s="53">
        <f>M7+M27+M38+M40</f>
        <v>963971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24039224</v>
      </c>
      <c r="K43" s="53">
        <f>K10+K33+K39+K41</f>
        <v>24039224</v>
      </c>
      <c r="L43" s="53">
        <f>L10+L33+L39+L41</f>
        <v>10111716</v>
      </c>
      <c r="M43" s="53">
        <f>M10+M33+M39+M41</f>
        <v>10111716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-21700902</v>
      </c>
      <c r="K44" s="53">
        <f>K42-K43</f>
        <v>-21700902</v>
      </c>
      <c r="L44" s="53">
        <f>L42-L43</f>
        <v>-9147744</v>
      </c>
      <c r="M44" s="53">
        <f>M42-M43</f>
        <v>-9147745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21700902</v>
      </c>
      <c r="K46" s="53">
        <f>IF(K43&gt;K42,K43-K42,0)</f>
        <v>21700902</v>
      </c>
      <c r="L46" s="53">
        <f>IF(L43&gt;L42,L43-L42,0)</f>
        <v>9147744</v>
      </c>
      <c r="M46" s="53">
        <f>IF(M43&gt;M42,M43-M42,0)</f>
        <v>9147745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-21700902</v>
      </c>
      <c r="K48" s="53">
        <f>K44-K47</f>
        <v>-21700902</v>
      </c>
      <c r="L48" s="53">
        <f>L44-L47</f>
        <v>-9147744</v>
      </c>
      <c r="M48" s="53">
        <f>M44-M47</f>
        <v>-9147745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21700902</v>
      </c>
      <c r="K50" s="61">
        <f>IF(K48&lt;0,-K48,0)</f>
        <v>21700902</v>
      </c>
      <c r="L50" s="61">
        <f>IF(L48&lt;0,-L48,0)</f>
        <v>9147744</v>
      </c>
      <c r="M50" s="61">
        <f>IF(M48&lt;0,-M48,0)</f>
        <v>9147745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-21700902</v>
      </c>
      <c r="K56" s="6">
        <v>-21700902</v>
      </c>
      <c r="L56" s="6">
        <v>-9147744</v>
      </c>
      <c r="M56" s="6">
        <v>-9147744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-21700902</v>
      </c>
      <c r="K67" s="61">
        <f>K56+K66</f>
        <v>-21700902</v>
      </c>
      <c r="L67" s="61">
        <f>L56+L66</f>
        <v>-9147744</v>
      </c>
      <c r="M67" s="61">
        <f>M56+M66</f>
        <v>-9147744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16:M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">
      <selection activeCell="K13" sqref="K13"/>
    </sheetView>
  </sheetViews>
  <sheetFormatPr defaultColWidth="9.140625" defaultRowHeight="12.75"/>
  <cols>
    <col min="1" max="9" width="9.140625" style="52" customWidth="1"/>
    <col min="10" max="10" width="9.421875" style="52" bestFit="1" customWidth="1"/>
    <col min="11" max="11" width="10.42187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341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-21700902</v>
      </c>
      <c r="K7" s="7">
        <f>RDG!M48</f>
        <v>-9147745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3142631</v>
      </c>
      <c r="K8" s="7">
        <f>RDG!M20</f>
        <v>2971480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364334</v>
      </c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740676</v>
      </c>
      <c r="K10" s="7">
        <v>6399127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>
        <v>75604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4268862</v>
      </c>
      <c r="K12" s="7">
        <v>-15149628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-13184399</v>
      </c>
      <c r="K13" s="53">
        <f>SUM(K7:K12)</f>
        <v>-14851162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-91131</v>
      </c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-16583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-107957</v>
      </c>
      <c r="K17" s="7">
        <v>-5842932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-215671</v>
      </c>
      <c r="K18" s="53">
        <f>SUM(K14:K17)</f>
        <v>-5842932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/>
      <c r="K20" s="53">
        <f>IF(K18&gt;K13,K18-K13,0)</f>
        <v>9008230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11790</v>
      </c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11790</v>
      </c>
      <c r="K31" s="53">
        <f>SUM(K28:K30)</f>
        <v>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11790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761305</v>
      </c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13469338</v>
      </c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14230643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-943572</v>
      </c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>
        <v>-10660917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-943572</v>
      </c>
      <c r="K44" s="53">
        <f>SUM(K39:K43)</f>
        <v>-10660917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15174215</v>
      </c>
      <c r="K45" s="53">
        <f>IF(K38&gt;K44,K38-K44,0)</f>
        <v>10660917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15162425</v>
      </c>
      <c r="K47" s="53">
        <f>IF(K19-K20+K32-K33+K45-K46&gt;0,K19-K20+K32-K33+K45-K46,0)</f>
        <v>1652687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120712</v>
      </c>
      <c r="K49" s="7">
        <v>19503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>
        <v>1652688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120712</v>
      </c>
      <c r="K52" s="61">
        <f>K49+K50-K51</f>
        <v>1672191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ignoredErrors>
    <ignoredError sqref="J5:K5" numberStoredAsText="1"/>
    <ignoredError sqref="K7:K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40544</v>
      </c>
      <c r="F2" s="43" t="s">
        <v>250</v>
      </c>
      <c r="G2" s="285">
        <v>40633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506332800</v>
      </c>
      <c r="K5" s="45">
        <v>506332800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204787444</v>
      </c>
      <c r="K7" s="46">
        <v>151826123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-666823777</v>
      </c>
      <c r="K8" s="46">
        <v>-693362263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-21700902</v>
      </c>
      <c r="K9" s="46">
        <v>-9147743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22595565</v>
      </c>
      <c r="K14" s="79">
        <f>SUM(K5:K13)</f>
        <v>-44351083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2011-03-28T11:17:39Z</cp:lastPrinted>
  <dcterms:created xsi:type="dcterms:W3CDTF">2008-10-17T11:51:54Z</dcterms:created>
  <dcterms:modified xsi:type="dcterms:W3CDTF">2011-05-02T11:46:37Z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