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<sst xmlns="http://schemas.openxmlformats.org/spreadsheetml/2006/main" count="397" uniqueCount="345">
  <si>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</si>
  <si>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</si>
  <si>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</si>
  <si>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</si>
  <si>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</si>
  <si>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</si>
  <si>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</si>
  <si>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</si>
  <si>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</si>
  <si>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</si>
  <si>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</si>
  <si>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</si>
  <si>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</si>
  <si>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</si>
  <si>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</si>
  <si>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</si>
  <si>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</si>
  <si>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</si>
  <si>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</si>
  <si>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</si>
  <si>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</si>
  <si>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</si>
  <si>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</si>
  <si>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</si>
  <si>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</si>
  <si>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</si>
  <si>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</si>
  <si>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</si>
  <si>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</si>
  <si>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</si>
  <si>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</si>
  <si>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</si>
  <si>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</si>
  <si>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</si>
  <si>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</si>
  <si>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</si>
  <si>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</si>
  <si>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</si>
  <si>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</si>
  <si>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</si>
  <si>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</si>
  <si>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</si>
  <si>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</si>
  <si>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</si>
  <si>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</si>
  <si>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</si>
  <si>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</si>
  <si>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</si>
  <si>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</si>
  <si>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</si>
  <si>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</si>
  <si>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</si>
  <si>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</si>
  <si>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</si>
  <si>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</si>
  <si>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</si>
  <si>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</si>
  <si>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</si>
  <si>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</si>
  <si>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</si>
  <si>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</si>
  <si>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</si>
  <si>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</si>
  <si>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</si>
  <si>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</si>
  <si>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</si>
  <si>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</si>
  <si>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</si>
  <si>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</si>
  <si>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</si>
  <si>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</si>
  <si>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</si>
  <si>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</si>
  <si>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</si>
  <si>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</si>
  <si>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</si>
  <si>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</si>
  <si>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</si>
  <si>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</si>
  <si>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</si>
  <si>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</si>
  <si>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</si>
  <si>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</si>
  <si>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</si>
  <si>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</si>
  <si>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</si>
  <si>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</si>
  <si>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</si>
  <si>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</si>
  <si>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</si>
  <si>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</si>
  <si>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</si>
  <si>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</si>
  <si>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</si>
  <si>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</si>
  <si>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</si>
  <si>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</si>
  <si>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</si>
  <si>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</si>
  <si>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</si>
  <si>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</si>
  <si>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</si>
  <si>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</si>
  <si>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</si>
  <si>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</si>
  <si>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</si>
  <si>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</si>
  <si>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</si>
  <si>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</si>
  <si>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</si>
  <si>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</si>
  <si>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</si>
  <si>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</si>
  <si>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</si>
  <si>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</si>
  <si>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</si>
  <si>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</si>
  <si>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</si>
  <si>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</si>
  <si>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</si>
  <si>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</si>
  <si>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</si>
  <si>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</si>
  <si>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</si>
  <si>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</si>
  <si>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</si>
  <si>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</si>
  <si>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</si>
  <si>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</si>
  <si>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</si>
  <si>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</si>
  <si>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</si>
  <si>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</si>
  <si>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</si>
  <si>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</si>
  <si>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</si>
  <si>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</si>
  <si>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</si>
  <si>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</si>
  <si>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</si>
  <si>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</si>
  <si>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</si>
  <si>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</si>
  <si>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</si>
  <si>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</si>
  <si>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</si>
  <si>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</si>
  <si>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</si>
  <si>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</si>
  <si>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</si>
  <si>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</si>
  <si>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</si>
  <si>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</si>
  <si>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</si>
  <si>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</si>
  <si>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</si>
  <si>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</si>
  <si>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</si>
  <si>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</si>
  <si>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</si>
  <si>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</si>
  <si>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</si>
  <si>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</si>
  <si>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</si>
  <si>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</si>
  <si>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</si>
  <si>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</si>
  <si>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</si>
  <si>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</si>
  <si>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</si>
  <si>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</si>
  <si>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</si>
  <si>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</si>
  <si>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</si>
  <si>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</si>
  <si>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</si>
  <si>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</si>
  <si>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</si>
  <si>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</si>
  <si>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</si>
  <si>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</si>
  <si>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</si>
  <si>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</si>
  <si>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</si>
  <si>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</si>
  <si>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</si>
  <si>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</si>
  <si>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</si>
  <si>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</si>
  <si>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</si>
  <si>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</si>
  <si>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</si>
  <si>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</si>
  <si>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</si>
  <si>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</si>
  <si>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</si>
  <si>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</si>
  <si>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</si>
  <si>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</si>
  <si>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</si>
  <si>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</si>
  <si>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</si>
  <si>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</si>
  <si>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</si>
  <si>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</si>
  <si>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</si>
  <si>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</si>
  <si>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</si>
  <si>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</si>
  <si>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</si>
  <si>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</si>
  <si>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</si>
  <si>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</si>
  <si>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</si>
  <si>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</si>
  <si>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</si>
  <si>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</si>
  <si>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</si>
  <si>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</si>
  <si>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</si>
  <si>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</si>
  <si>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</si>
  <si>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</si>
  <si>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</si>
  <si>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</si>
  <si>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</si>
  <si>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</si>
  <si>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</si>
  <si>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</si>
  <si>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</si>
  <si>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</si>
  <si>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</si>
  <si>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</si>
  <si>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</si>
  <si>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</si>
  <si>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</si>
  <si>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</si>
  <si>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</si>
  <si>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</si>
  <si>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</si>
  <si>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</si>
  <si>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</si>
  <si>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</si>
  <si>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</si>
  <si>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</si>
  <si>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</si>
  <si>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</si>
  <si>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</si>
  <si>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</si>
  <si>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</si>
  <si>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</si>
  <si>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</si>
  <si>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</si>
  <si>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</si>
  <si>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</si>
  <si>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</si>
  <si>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</si>
  <si>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</si>
  <si>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</si>
  <si>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</si>
  <si>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</si>
  <si>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</si>
  <si>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</si>
  <si>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</si>
  <si>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</si>
  <si>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</si>
  <si>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</si>
  <si>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</si>
  <si>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</si>
  <si>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</si>
  <si>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</si>
  <si>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</si>
  <si>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</si>
  <si>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</si>
  <si>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</si>
  <si>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</si>
  <si>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</si>
  <si>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</si>
  <si>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</si>
  <si>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</si>
  <si>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</si>
  <si>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</si>
  <si>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</si>
  <si>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</si>
  <si>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</si>
  <si>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</si>
  <si>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</si>
  <si>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</si>
  <si>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</si>
  <si>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</si>
  <si>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</si>
  <si>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</si>
  <si>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</si>
  <si>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</si>
  <si>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</si>
  <si>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</si>
  <si>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</si>
  <si>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</si>
  <si>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</si>
  <si>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</si>
  <si>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</si>
  <si>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</si>
  <si>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</si>
  <si>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</si>
  <si>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</si>
  <si>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</si>
  <si>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</si>
  <si>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</si>
  <si>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</si>
  <si>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</si>
  <si>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</si>
  <si>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</si>
  <si>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</si>
  <si>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</si>
  <si>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</si>
  <si>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</si>
  <si>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</si>
  <si>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</si>
  <si>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</si>
  <si>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</si>
  <si>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</si>
  <si>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</si>
  <si>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</si>
  <si>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</si>
  <si>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30.06.2011.</t>
  </si>
  <si>
    <t>03145662</t>
  </si>
  <si>
    <t>040000817</t>
  </si>
  <si>
    <t>56994999963</t>
  </si>
  <si>
    <t>JADRAN DD U STEČAJU</t>
  </si>
  <si>
    <t>CRIKVENICA</t>
  </si>
  <si>
    <t>BANA JELAČIĆA 16</t>
  </si>
  <si>
    <t>uprava@jadran-crikvenica.hr</t>
  </si>
  <si>
    <t>www.jadran-crikvenica.hr</t>
  </si>
  <si>
    <t>PRIMORSKO-GORANSKA</t>
  </si>
  <si>
    <t>NE</t>
  </si>
  <si>
    <t>7010</t>
  </si>
  <si>
    <t>Marija Galjanić Sovar</t>
  </si>
  <si>
    <t>241 222</t>
  </si>
  <si>
    <t>241 349</t>
  </si>
  <si>
    <t>marija.galjanic@jadran.t-com.hr</t>
  </si>
  <si>
    <t>Marija Ružić</t>
  </si>
  <si>
    <t>stanje na dan 30.06.2011.</t>
  </si>
  <si>
    <t>Obveznik: JADRAN DD U STEČAJU</t>
  </si>
  <si>
    <t>u razdoblju 01.01.2011. do 30.06.2011.</t>
  </si>
  <si>
    <t>Obveznik:JADRAN DD U STEČAJU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</si>
</sst>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jadran-crikvenica.hr" TargetMode="External" /><Relationship Id="rId2" Type="http://schemas.openxmlformats.org/officeDocument/2006/relationships/hyperlink" Target="http://www.jadran-crikvenica.hr/" TargetMode="External" /><Relationship Id="rId3" Type="http://schemas.openxmlformats.org/officeDocument/2006/relationships/hyperlink" Target="mailto:marija.galjanic@jadran.t-com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7">
      <selection activeCell="H30" sqref="H30:I3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4" t="s">
        <v>248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 t="s">
        <v>323</v>
      </c>
      <c r="F2" s="12"/>
      <c r="G2" s="13" t="s">
        <v>250</v>
      </c>
      <c r="H2" s="120" t="s">
        <v>324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50" t="s">
        <v>325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50" t="s">
        <v>326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0"/>
      <c r="C10" s="150" t="s">
        <v>327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2" t="s">
        <v>328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8">
        <v>51260</v>
      </c>
      <c r="D14" s="179"/>
      <c r="E14" s="16"/>
      <c r="F14" s="152" t="s">
        <v>329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2" t="s">
        <v>330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3" t="s">
        <v>331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3" t="s">
        <v>332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53</v>
      </c>
      <c r="D22" s="152" t="s">
        <v>329</v>
      </c>
      <c r="E22" s="163"/>
      <c r="F22" s="164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8</v>
      </c>
      <c r="D24" s="152" t="s">
        <v>333</v>
      </c>
      <c r="E24" s="163"/>
      <c r="F24" s="163"/>
      <c r="G24" s="164"/>
      <c r="H24" s="51" t="s">
        <v>261</v>
      </c>
      <c r="I24" s="122">
        <v>324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3" t="s">
        <v>334</v>
      </c>
      <c r="D26" s="25"/>
      <c r="E26" s="33"/>
      <c r="F26" s="24"/>
      <c r="G26" s="165" t="s">
        <v>263</v>
      </c>
      <c r="H26" s="136"/>
      <c r="I26" s="124" t="s">
        <v>335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/>
      <c r="B30" s="153"/>
      <c r="C30" s="153"/>
      <c r="D30" s="154"/>
      <c r="E30" s="160"/>
      <c r="F30" s="153"/>
      <c r="G30" s="153"/>
      <c r="H30" s="150"/>
      <c r="I30" s="151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/>
      <c r="B32" s="153"/>
      <c r="C32" s="153"/>
      <c r="D32" s="154"/>
      <c r="E32" s="160"/>
      <c r="F32" s="153"/>
      <c r="G32" s="153"/>
      <c r="H32" s="150"/>
      <c r="I32" s="15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2" t="s">
        <v>336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 t="s">
        <v>337</v>
      </c>
      <c r="D48" s="133"/>
      <c r="E48" s="134"/>
      <c r="F48" s="16"/>
      <c r="G48" s="51" t="s">
        <v>271</v>
      </c>
      <c r="H48" s="137" t="s">
        <v>338</v>
      </c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339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340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6" t="s">
        <v>273</v>
      </c>
      <c r="D53" s="146"/>
      <c r="E53" s="146"/>
      <c r="F53" s="146"/>
      <c r="G53" s="146"/>
      <c r="H53" s="14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307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jadran-crikvenica.hr"/>
    <hyperlink ref="C20" r:id="rId2" display="www.jadran-crikvenica.hr"/>
    <hyperlink ref="C50" r:id="rId3" display="marija.galjanic@jadran.t-com.hr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I26 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9">
      <selection activeCell="J41" sqref="J41"/>
    </sheetView>
  </sheetViews>
  <sheetFormatPr defaultColWidth="9.140625" defaultRowHeight="12.75"/>
  <cols>
    <col min="1" max="9" width="9.140625" style="52" customWidth="1"/>
    <col min="10" max="10" width="11.00390625" style="52" customWidth="1"/>
    <col min="11" max="11" width="11.140625" style="52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341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342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319</v>
      </c>
      <c r="K4" s="60" t="s">
        <v>320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498228277</v>
      </c>
      <c r="K8" s="53">
        <f>K9+K16+K26+K35+K39</f>
        <v>436011462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240347</v>
      </c>
      <c r="K9" s="53">
        <f>SUM(K10:K15)</f>
        <v>66351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>
        <v>61671</v>
      </c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178676</v>
      </c>
      <c r="K11" s="7">
        <v>66351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495470181</v>
      </c>
      <c r="K16" s="53">
        <f>SUM(K17:K25)</f>
        <v>435801061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128332952</v>
      </c>
      <c r="K17" s="7">
        <v>182576591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363185680</v>
      </c>
      <c r="K18" s="7">
        <v>249766263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3931193</v>
      </c>
      <c r="K19" s="7">
        <v>3456832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/>
      <c r="K20" s="7"/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/>
      <c r="K22" s="7"/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/>
      <c r="K23" s="7"/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20356</v>
      </c>
      <c r="K24" s="7">
        <v>1375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2508099</v>
      </c>
      <c r="K26" s="53">
        <f>SUM(K27:K34)</f>
        <v>134400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/>
      <c r="K27" s="7"/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/>
      <c r="K29" s="7"/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>
        <v>1083633</v>
      </c>
      <c r="K31" s="7">
        <v>134400</v>
      </c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1424466</v>
      </c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9650</v>
      </c>
      <c r="K35" s="53">
        <f>SUM(K36:K38)</f>
        <v>9650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>
        <v>9650</v>
      </c>
      <c r="K37" s="7">
        <v>9650</v>
      </c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10473576</v>
      </c>
      <c r="K40" s="53">
        <f>K41+K49+K56+K64</f>
        <v>16335056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784051</v>
      </c>
      <c r="K41" s="53">
        <f>SUM(K42:K48)</f>
        <v>917940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778741</v>
      </c>
      <c r="K42" s="7">
        <v>916105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5310</v>
      </c>
      <c r="K45" s="7">
        <v>1835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7293168</v>
      </c>
      <c r="K49" s="53">
        <f>SUM(K50:K55)</f>
        <v>4027376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/>
      <c r="K50" s="7"/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6223590</v>
      </c>
      <c r="K51" s="7">
        <v>3561161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65335</v>
      </c>
      <c r="K53" s="7">
        <v>80481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1004243</v>
      </c>
      <c r="K54" s="7">
        <v>385734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/>
      <c r="K55" s="7"/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257870</v>
      </c>
      <c r="K56" s="53">
        <f>SUM(K57:K63)</f>
        <v>8832550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257870</v>
      </c>
      <c r="K62" s="7">
        <v>8832550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2138487</v>
      </c>
      <c r="K64" s="7">
        <v>2557190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2159253</v>
      </c>
      <c r="K65" s="7">
        <v>2674302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510861106</v>
      </c>
      <c r="K66" s="53">
        <f>K7+K8+K40+K65</f>
        <v>455020820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11976856</v>
      </c>
      <c r="K69" s="54">
        <f>K70+K71+K72+K78+K79+K82+K85</f>
        <v>-48501170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506332800</v>
      </c>
      <c r="K70" s="7">
        <v>506332800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/>
      <c r="K71" s="7"/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/>
      <c r="K73" s="7"/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/>
      <c r="K74" s="7"/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/>
      <c r="K75" s="7"/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/>
      <c r="K77" s="7"/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204787444</v>
      </c>
      <c r="K78" s="7">
        <v>151826123</v>
      </c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-666823777</v>
      </c>
      <c r="K79" s="53">
        <f>K80-K81</f>
        <v>-693362263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/>
      <c r="K80" s="7"/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666823777</v>
      </c>
      <c r="K81" s="7">
        <v>693362263</v>
      </c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-32319611</v>
      </c>
      <c r="K82" s="53">
        <f>K83-K84</f>
        <v>-13297830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/>
      <c r="K83" s="7"/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>
        <v>32319611</v>
      </c>
      <c r="K84" s="7">
        <v>13297830</v>
      </c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2041045</v>
      </c>
      <c r="K86" s="53">
        <f>SUM(K87:K89)</f>
        <v>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>
        <v>2041045</v>
      </c>
      <c r="K89" s="7"/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16201086</v>
      </c>
      <c r="K90" s="53">
        <f>SUM(K91:K99)</f>
        <v>485046167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16201086</v>
      </c>
      <c r="K93" s="7"/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>
        <v>485046167</v>
      </c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480413775</v>
      </c>
      <c r="K100" s="53">
        <f>SUM(K101:K112)</f>
        <v>18475823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/>
      <c r="K101" s="7"/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/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244413470</v>
      </c>
      <c r="K103" s="7"/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10371961</v>
      </c>
      <c r="K104" s="7">
        <v>8918685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61383994</v>
      </c>
      <c r="K105" s="7">
        <v>5983537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94001183</v>
      </c>
      <c r="K108" s="7">
        <v>1492493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70243167</v>
      </c>
      <c r="K109" s="7">
        <v>1081108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/>
      <c r="K112" s="7">
        <v>1000000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228344</v>
      </c>
      <c r="K113" s="7"/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510861106</v>
      </c>
      <c r="K114" s="53">
        <f>K69+K86+K90+K100+K113</f>
        <v>455020820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/>
      <c r="K115" s="8"/>
    </row>
    <row r="116" spans="1:11" ht="12.75">
      <c r="A116" s="214" t="s">
        <v>310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J56 J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J43" sqref="J43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343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344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319</v>
      </c>
      <c r="K4" s="237"/>
      <c r="L4" s="237" t="s">
        <v>320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17330</v>
      </c>
      <c r="K7" s="54">
        <f>SUM(K8:K9)</f>
        <v>14998</v>
      </c>
      <c r="L7" s="54">
        <f>SUM(L8:L9)</f>
        <v>13076</v>
      </c>
      <c r="M7" s="54">
        <f>SUM(M8:M9)</f>
        <v>12178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13966</v>
      </c>
      <c r="K8" s="7">
        <v>12179</v>
      </c>
      <c r="L8" s="7">
        <v>12929</v>
      </c>
      <c r="M8" s="7">
        <v>12052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3364</v>
      </c>
      <c r="K9" s="7">
        <v>2819</v>
      </c>
      <c r="L9" s="7">
        <v>147</v>
      </c>
      <c r="M9" s="7">
        <v>126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33398</v>
      </c>
      <c r="K10" s="53">
        <f>K11+K12+K16+K20+K21+K22+K25+K26</f>
        <v>18235</v>
      </c>
      <c r="L10" s="53">
        <f>L11+L12+L16+L20+L21+L22+L25+L26</f>
        <v>26466</v>
      </c>
      <c r="M10" s="53">
        <f>M11+M12+M16+M20+M21+M22+M25+M26</f>
        <v>16371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/>
      <c r="K11" s="7"/>
      <c r="L11" s="7"/>
      <c r="M11" s="7"/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8426</v>
      </c>
      <c r="K12" s="53">
        <f>SUM(K13:K15)</f>
        <v>6453</v>
      </c>
      <c r="L12" s="53">
        <f>SUM(L13:L15)</f>
        <v>13846</v>
      </c>
      <c r="M12" s="53">
        <f>SUM(M13:M15)</f>
        <v>10841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4050</v>
      </c>
      <c r="K13" s="7">
        <v>3176</v>
      </c>
      <c r="L13" s="7">
        <v>4374</v>
      </c>
      <c r="M13" s="7">
        <v>3566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1</v>
      </c>
      <c r="K14" s="7">
        <v>1</v>
      </c>
      <c r="L14" s="7"/>
      <c r="M14" s="7"/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4375</v>
      </c>
      <c r="K15" s="7">
        <v>3276</v>
      </c>
      <c r="L15" s="7">
        <v>9472</v>
      </c>
      <c r="M15" s="7">
        <v>7275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13013</v>
      </c>
      <c r="K16" s="53">
        <f>SUM(K17:K19)</f>
        <v>7601</v>
      </c>
      <c r="L16" s="53">
        <f>SUM(L17:L19)</f>
        <v>7503</v>
      </c>
      <c r="M16" s="53">
        <f>SUM(M17:M19)</f>
        <v>4726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8255</v>
      </c>
      <c r="K17" s="7">
        <v>4855</v>
      </c>
      <c r="L17" s="7">
        <v>4849</v>
      </c>
      <c r="M17" s="7">
        <v>3031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/>
      <c r="K18" s="7"/>
      <c r="L18" s="7">
        <v>1602</v>
      </c>
      <c r="M18" s="7">
        <v>1029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4758</v>
      </c>
      <c r="K19" s="7">
        <v>2746</v>
      </c>
      <c r="L19" s="7">
        <v>1052</v>
      </c>
      <c r="M19" s="7">
        <v>666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6263</v>
      </c>
      <c r="K20" s="7">
        <v>3120</v>
      </c>
      <c r="L20" s="7">
        <v>2971</v>
      </c>
      <c r="M20" s="7"/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1554</v>
      </c>
      <c r="K21" s="7">
        <v>893</v>
      </c>
      <c r="L21" s="7">
        <v>1944</v>
      </c>
      <c r="M21" s="7">
        <v>799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>
        <v>4142</v>
      </c>
      <c r="K26" s="7">
        <v>168</v>
      </c>
      <c r="L26" s="7">
        <v>202</v>
      </c>
      <c r="M26" s="7">
        <v>5</v>
      </c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463</v>
      </c>
      <c r="K27" s="53">
        <f>SUM(K28:K32)</f>
        <v>457</v>
      </c>
      <c r="L27" s="53">
        <f>SUM(L28:L32)</f>
        <v>260</v>
      </c>
      <c r="M27" s="53">
        <f>SUM(M28:M32)</f>
        <v>194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/>
      <c r="K28" s="7"/>
      <c r="L28" s="7"/>
      <c r="M28" s="7"/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463</v>
      </c>
      <c r="K29" s="7">
        <v>457</v>
      </c>
      <c r="L29" s="7">
        <v>260</v>
      </c>
      <c r="M29" s="7">
        <v>194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/>
      <c r="K32" s="7"/>
      <c r="L32" s="7"/>
      <c r="M32" s="7"/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16715</v>
      </c>
      <c r="K33" s="53">
        <f>SUM(K34:K37)</f>
        <v>7839</v>
      </c>
      <c r="L33" s="53">
        <f>SUM(L34:L37)</f>
        <v>168</v>
      </c>
      <c r="M33" s="53">
        <f>SUM(M34:M37)</f>
        <v>151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/>
      <c r="K34" s="7"/>
      <c r="L34" s="7"/>
      <c r="M34" s="7"/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16715</v>
      </c>
      <c r="K35" s="7">
        <v>7839</v>
      </c>
      <c r="L35" s="7">
        <v>168</v>
      </c>
      <c r="M35" s="7">
        <v>151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/>
      <c r="K37" s="7"/>
      <c r="L37" s="7"/>
      <c r="M37" s="7"/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17793</v>
      </c>
      <c r="K42" s="53">
        <f>K7+K27+K38+K40</f>
        <v>15455</v>
      </c>
      <c r="L42" s="53">
        <f>L7+L27+L38+L40</f>
        <v>13336</v>
      </c>
      <c r="M42" s="53">
        <f>M7+M27+M38+M40</f>
        <v>12372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50113</v>
      </c>
      <c r="K43" s="53">
        <f>K10+K33+K39+K41</f>
        <v>26074</v>
      </c>
      <c r="L43" s="53">
        <f>L10+L33+L39+L41</f>
        <v>26634</v>
      </c>
      <c r="M43" s="53">
        <f>M10+M33+M39+M41</f>
        <v>16522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-32320</v>
      </c>
      <c r="K44" s="53">
        <f>K42-K43</f>
        <v>-10619</v>
      </c>
      <c r="L44" s="53">
        <f>L42-L43</f>
        <v>-13298</v>
      </c>
      <c r="M44" s="53">
        <f>M42-M43</f>
        <v>-4150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32320</v>
      </c>
      <c r="K46" s="53">
        <f>IF(K43&gt;K42,K43-K42,0)</f>
        <v>10619</v>
      </c>
      <c r="L46" s="53">
        <f>IF(L43&gt;L42,L43-L42,0)</f>
        <v>13298</v>
      </c>
      <c r="M46" s="53">
        <f>IF(M43&gt;M42,M43-M42,0)</f>
        <v>4150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/>
      <c r="K47" s="7"/>
      <c r="L47" s="7"/>
      <c r="M47" s="7"/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-32320</v>
      </c>
      <c r="K48" s="53">
        <f>K44-K47</f>
        <v>-10619</v>
      </c>
      <c r="L48" s="53">
        <f>L44-L47</f>
        <v>-13298</v>
      </c>
      <c r="M48" s="53">
        <f>M44-M47</f>
        <v>-4150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32320</v>
      </c>
      <c r="K50" s="61">
        <f>IF(K48&lt;0,-K48,0)</f>
        <v>10619</v>
      </c>
      <c r="L50" s="61">
        <f>IF(L48&lt;0,-L48,0)</f>
        <v>13298</v>
      </c>
      <c r="M50" s="61">
        <f>IF(M48&lt;0,-M48,0)</f>
        <v>4150</v>
      </c>
    </row>
    <row r="51" spans="1:13" ht="12.75" customHeight="1">
      <c r="A51" s="214" t="s">
        <v>312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v>-32320</v>
      </c>
      <c r="K56" s="6">
        <v>-10619</v>
      </c>
      <c r="L56" s="6">
        <v>-13298</v>
      </c>
      <c r="M56" s="6">
        <v>-4150</v>
      </c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-32320</v>
      </c>
      <c r="K67" s="61">
        <f>K56+K66</f>
        <v>-10619</v>
      </c>
      <c r="L67" s="61">
        <f>L56+L66</f>
        <v>-13298</v>
      </c>
      <c r="M67" s="61">
        <f>M56+M66</f>
        <v>-4150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ignoredErrors>
    <ignoredError sqref="J16:L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7">
      <selection activeCell="K49" sqref="K49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342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-32320</v>
      </c>
      <c r="K7" s="7">
        <v>-13298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6262</v>
      </c>
      <c r="K8" s="7">
        <v>2971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2645</v>
      </c>
      <c r="K9" s="7">
        <v>15392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/>
      <c r="K12" s="7"/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v>8907</v>
      </c>
      <c r="K13" s="53">
        <f>SUM(K7:K12)</f>
        <v>5065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-2607</v>
      </c>
      <c r="K15" s="7">
        <v>1437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-437</v>
      </c>
      <c r="K16" s="7">
        <v>666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-5109</v>
      </c>
      <c r="K17" s="7">
        <v>2388</v>
      </c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v>40473</v>
      </c>
      <c r="K18" s="53">
        <f>SUM(K14:K17)</f>
        <v>4491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0</v>
      </c>
      <c r="K19" s="53">
        <f>IF(K13&gt;K18,K13-K18,0)</f>
        <v>574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31566</v>
      </c>
      <c r="K20" s="53">
        <f>IF(K18&gt;K13,K18-K13,0)</f>
        <v>0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183</v>
      </c>
      <c r="K28" s="7">
        <v>155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183</v>
      </c>
      <c r="K31" s="53">
        <f>SUM(K28:K30)</f>
        <v>155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183</v>
      </c>
      <c r="K33" s="53">
        <f>IF(K31&gt;K27,K31-K27,0)</f>
        <v>155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18834</v>
      </c>
      <c r="K36" s="7"/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>
        <v>25215</v>
      </c>
      <c r="K37" s="7"/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44049</v>
      </c>
      <c r="K38" s="53">
        <f>SUM(K35:K37)</f>
        <v>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-9380</v>
      </c>
      <c r="K39" s="7"/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>
        <v>-901</v>
      </c>
      <c r="K43" s="7"/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-10281</v>
      </c>
      <c r="K44" s="53">
        <f>SUM(K39:K43)</f>
        <v>0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v>33768</v>
      </c>
      <c r="K45" s="53">
        <f>IF(K38&gt;K44,K38-K44,0)</f>
        <v>0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2019</v>
      </c>
      <c r="K47" s="53">
        <f>IF(K19-K20+K32-K33+K45-K46&gt;0,K19-K20+K32-K33+K45-K46,0)</f>
        <v>419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119</v>
      </c>
      <c r="K49" s="7">
        <v>2138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2019</v>
      </c>
      <c r="K50" s="7">
        <v>419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2138</v>
      </c>
      <c r="K52" s="61">
        <f>K49+K50-K51</f>
        <v>2557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6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77">
        <v>40544</v>
      </c>
      <c r="F2" s="43" t="s">
        <v>250</v>
      </c>
      <c r="G2" s="285">
        <v>40724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506332</v>
      </c>
      <c r="K5" s="45">
        <v>506332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204787</v>
      </c>
      <c r="K6" s="46">
        <v>151826</v>
      </c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/>
      <c r="K7" s="46"/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-666822</v>
      </c>
      <c r="K8" s="46">
        <v>-693362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-32320</v>
      </c>
      <c r="K9" s="46">
        <v>-13297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11977</v>
      </c>
      <c r="K14" s="79">
        <f>SUM(K5:K13)</f>
        <v>-48501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mgaljanic</cp:lastModifiedBy>
  <cp:lastPrinted>2011-07-28T10:52:00Z</cp:lastPrinted>
  <dcterms:created xsi:type="dcterms:W3CDTF">2008-10-17T11:51:54Z</dcterms:created>
  <dcterms:modified xsi:type="dcterms:W3CDTF">2011-07-28T11:58:21Z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