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'PK'!$A$1:$K$27</definedName>
  </definedNames>
  <calcPr fullCalcOnLoad="1"/>
</workbook>
</file>

<file path=xl/sharedStrings.xml><?xml version="1.0" encoding="utf-8"?>
<sst xmlns="http://schemas.openxmlformats.org/spreadsheetml/2006/main" count="407" uniqueCount="351">
  <si>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</si>
  <si>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</si>
  <si>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</si>
  <si>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</si>
  <si>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</si>
  <si>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</si>
  <si>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</si>
  <si>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</si>
  <si>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</si>
  <si>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</si>
  <si>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</si>
  <si>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</si>
  <si>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</si>
  <si>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</si>
  <si>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</si>
  <si>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</si>
  <si>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</si>
  <si>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</si>
  <si>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</si>
  <si>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</si>
  <si>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</si>
  <si>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</si>
  <si>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</si>
  <si>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</si>
  <si>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</si>
  <si>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</si>
  <si>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</si>
  <si>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</si>
  <si>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</si>
  <si>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</si>
  <si>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</si>
  <si>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</si>
  <si>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</si>
  <si>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</si>
  <si>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</si>
  <si>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</si>
  <si>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</si>
  <si>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</si>
  <si>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</si>
  <si>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</si>
  <si>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</si>
  <si>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</si>
  <si>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</si>
  <si>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</si>
  <si>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</si>
  <si>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</si>
  <si>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</si>
  <si>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</si>
  <si>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</si>
  <si>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</si>
  <si>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</si>
  <si>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</si>
  <si>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</si>
  <si>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</si>
  <si>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</si>
  <si>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</si>
  <si>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</si>
  <si>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</si>
  <si>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</si>
  <si>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</si>
  <si>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</si>
  <si>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</si>
  <si>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</si>
  <si>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</si>
  <si>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</si>
  <si>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</si>
  <si>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</si>
  <si>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</si>
  <si>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</si>
  <si>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</si>
  <si>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</si>
  <si>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</si>
  <si>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</si>
  <si>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</si>
  <si>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</si>
  <si>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</si>
  <si>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</si>
  <si>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</si>
  <si>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</si>
  <si>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</si>
  <si>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</si>
  <si>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</si>
  <si>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</si>
  <si>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</si>
  <si>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</si>
  <si>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</si>
  <si>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</si>
  <si>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</si>
  <si>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</si>
  <si>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</si>
  <si>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</si>
  <si>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</si>
  <si>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</si>
  <si>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</si>
  <si>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</si>
  <si>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</si>
  <si>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</si>
  <si>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</si>
  <si>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</si>
  <si>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</si>
  <si>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</si>
  <si>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</si>
  <si>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</si>
  <si>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</si>
  <si>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</si>
  <si>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</si>
  <si>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</si>
  <si>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</si>
  <si>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</si>
  <si>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</si>
  <si>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</si>
  <si>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</si>
  <si>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</si>
  <si>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</si>
  <si>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</si>
  <si>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</si>
  <si>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</si>
  <si>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</si>
  <si>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</si>
  <si>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</si>
  <si>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</si>
  <si>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</si>
  <si>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</si>
  <si>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</si>
  <si>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</si>
  <si>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</si>
  <si>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</si>
  <si>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</si>
  <si>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</si>
  <si>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</si>
  <si>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</si>
  <si>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</si>
  <si>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</si>
  <si>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</si>
  <si>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</si>
  <si>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</si>
  <si>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</si>
  <si>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</si>
  <si>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</si>
  <si>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</si>
  <si>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</si>
  <si>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</si>
  <si>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</si>
  <si>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</si>
  <si>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</si>
  <si>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</si>
  <si>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</si>
  <si>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</si>
  <si>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</si>
  <si>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</si>
  <si>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</si>
  <si>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</si>
  <si>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</si>
  <si>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</si>
  <si>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</si>
  <si>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</si>
  <si>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</si>
  <si>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</si>
  <si>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</si>
  <si>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</si>
  <si>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</si>
  <si>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</si>
  <si>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</si>
  <si>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</si>
  <si>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</si>
  <si>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</si>
  <si>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</si>
  <si>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</si>
  <si>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</si>
  <si>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</si>
  <si>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</si>
  <si>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</si>
  <si>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</si>
  <si>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</si>
  <si>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</si>
  <si>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</si>
  <si>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</si>
  <si>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</si>
  <si>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</si>
  <si>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</si>
  <si>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</si>
  <si>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</si>
  <si>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</si>
  <si>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</si>
  <si>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</si>
  <si>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</si>
  <si>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</si>
  <si>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</si>
  <si>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</si>
  <si>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</si>
  <si>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</si>
  <si>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</si>
  <si>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</si>
  <si>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</si>
  <si>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</si>
  <si>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</si>
  <si>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</si>
  <si>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</si>
  <si>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</si>
  <si>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</si>
  <si>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</si>
  <si>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</si>
  <si>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</si>
  <si>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</si>
  <si>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</si>
  <si>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</si>
  <si>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</si>
  <si>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</si>
  <si>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</si>
  <si>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</si>
  <si>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</si>
  <si>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</si>
  <si>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</si>
  <si>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</si>
  <si>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</si>
  <si>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</si>
  <si>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</si>
  <si>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</si>
  <si>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</si>
  <si>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</si>
  <si>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</si>
  <si>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</si>
  <si>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</si>
  <si>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</si>
  <si>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</si>
  <si>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</si>
  <si>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</si>
  <si>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</si>
  <si>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</si>
  <si>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</si>
  <si>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</si>
  <si>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</si>
  <si>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</si>
  <si>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</si>
  <si>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</si>
  <si>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</si>
  <si>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</si>
  <si>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</si>
  <si>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</si>
  <si>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</si>
  <si>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</si>
  <si>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</si>
  <si>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</si>
  <si>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</si>
  <si>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</si>
  <si>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</si>
  <si>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</si>
  <si>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</si>
  <si>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</si>
  <si>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</si>
  <si>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</si>
  <si>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</si>
  <si>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</si>
  <si>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</si>
  <si>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</si>
  <si>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</si>
  <si>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</si>
  <si>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</si>
  <si>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</si>
  <si>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</si>
  <si>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</si>
  <si>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</si>
  <si>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</si>
  <si>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</si>
  <si>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</si>
  <si>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</si>
  <si>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</si>
  <si>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</si>
  <si>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</si>
  <si>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</si>
  <si>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</si>
  <si>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</si>
  <si>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</si>
  <si>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</si>
  <si>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</si>
  <si>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</si>
  <si>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</si>
  <si>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</si>
  <si>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</si>
  <si>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</si>
  <si>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</si>
  <si>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</si>
  <si>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</si>
  <si>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</si>
  <si>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</si>
  <si>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</si>
  <si>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</si>
  <si>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</si>
  <si>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</si>
  <si>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</si>
  <si>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</si>
  <si>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</si>
  <si>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</si>
  <si>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</si>
  <si>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</si>
  <si>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</si>
  <si>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</si>
  <si>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</si>
  <si>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</si>
  <si>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</si>
  <si>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</si>
  <si>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</si>
  <si>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</si>
  <si>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</si>
  <si>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</si>
  <si>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</si>
  <si>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</si>
  <si>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</si>
  <si>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</si>
  <si>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</si>
  <si>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</si>
  <si>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</si>
  <si>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</si>
  <si>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</si>
  <si>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</si>
  <si>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</si>
  <si>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</si>
  <si>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</si>
  <si>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</si>
  <si>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</si>
  <si>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</si>
  <si>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</si>
  <si>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</si>
  <si>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3131467</t>
  </si>
  <si>
    <t>060000041</t>
  </si>
  <si>
    <t>54431828108</t>
  </si>
  <si>
    <t>JADROPLOV d.d.</t>
  </si>
  <si>
    <t>SPLIT</t>
  </si>
  <si>
    <t>Obala kneza Branimira 16</t>
  </si>
  <si>
    <t>sanja.buzancic@jadroplov.com</t>
  </si>
  <si>
    <t>www.jadroplov.hr</t>
  </si>
  <si>
    <t>SPLITSKO DALMATINSKA</t>
  </si>
  <si>
    <t>5020</t>
  </si>
  <si>
    <t>DA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</si>
  <si>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</si>
  <si>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</si>
  <si>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</si>
  <si>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</si>
  <si>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</si>
  <si>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</si>
  <si>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APRIL MARINE INC.</t>
  </si>
  <si>
    <t>MONROVIA, LIBERIA</t>
  </si>
  <si>
    <t>Sanaj Bužančić</t>
  </si>
  <si>
    <t>021 302 650</t>
  </si>
  <si>
    <t>021 398 380</t>
  </si>
  <si>
    <t>Branimir Kovačić</t>
  </si>
  <si>
    <t>stanje na dan 31.03.2013.</t>
  </si>
  <si>
    <t>Obveznik:JADROPLOV d.d.</t>
  </si>
  <si>
    <t>Obveznik: JADROPLOV d.d.</t>
  </si>
  <si>
    <t>u razdoblju 01.01.2013. do 31.03.2013.</t>
  </si>
  <si>
    <t>za razdoblje od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</si>
</sst>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hr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4" t="s">
        <v>248</v>
      </c>
      <c r="B1" s="155"/>
      <c r="C1" s="15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9" t="s">
        <v>322</v>
      </c>
      <c r="F2" s="12"/>
      <c r="G2" s="13" t="s">
        <v>250</v>
      </c>
      <c r="H2" s="119">
        <v>41364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7" t="s">
        <v>316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5" t="s">
        <v>251</v>
      </c>
      <c r="B6" s="146"/>
      <c r="C6" s="160" t="s">
        <v>323</v>
      </c>
      <c r="D6" s="161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200" t="s">
        <v>252</v>
      </c>
      <c r="B8" s="201"/>
      <c r="C8" s="160" t="s">
        <v>324</v>
      </c>
      <c r="D8" s="161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0" t="s">
        <v>253</v>
      </c>
      <c r="B10" s="192"/>
      <c r="C10" s="160" t="s">
        <v>325</v>
      </c>
      <c r="D10" s="16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5" t="s">
        <v>254</v>
      </c>
      <c r="B12" s="146"/>
      <c r="C12" s="162" t="s">
        <v>326</v>
      </c>
      <c r="D12" s="189"/>
      <c r="E12" s="189"/>
      <c r="F12" s="189"/>
      <c r="G12" s="189"/>
      <c r="H12" s="189"/>
      <c r="I12" s="14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5" t="s">
        <v>255</v>
      </c>
      <c r="B14" s="146"/>
      <c r="C14" s="190">
        <v>21000</v>
      </c>
      <c r="D14" s="191"/>
      <c r="E14" s="16"/>
      <c r="F14" s="162" t="s">
        <v>327</v>
      </c>
      <c r="G14" s="189"/>
      <c r="H14" s="189"/>
      <c r="I14" s="14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5" t="s">
        <v>256</v>
      </c>
      <c r="B16" s="146"/>
      <c r="C16" s="162" t="s">
        <v>328</v>
      </c>
      <c r="D16" s="189"/>
      <c r="E16" s="189"/>
      <c r="F16" s="189"/>
      <c r="G16" s="189"/>
      <c r="H16" s="189"/>
      <c r="I16" s="14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5" t="s">
        <v>257</v>
      </c>
      <c r="B18" s="146"/>
      <c r="C18" s="185" t="s">
        <v>329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5" t="s">
        <v>258</v>
      </c>
      <c r="B20" s="146"/>
      <c r="C20" s="185" t="s">
        <v>330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259</v>
      </c>
      <c r="B22" s="146"/>
      <c r="C22" s="120">
        <v>409</v>
      </c>
      <c r="D22" s="162" t="s">
        <v>327</v>
      </c>
      <c r="E22" s="175"/>
      <c r="F22" s="176"/>
      <c r="G22" s="145"/>
      <c r="H22" s="188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5" t="s">
        <v>260</v>
      </c>
      <c r="B24" s="146"/>
      <c r="C24" s="120">
        <v>17</v>
      </c>
      <c r="D24" s="162" t="s">
        <v>331</v>
      </c>
      <c r="E24" s="175"/>
      <c r="F24" s="175"/>
      <c r="G24" s="176"/>
      <c r="H24" s="50" t="s">
        <v>261</v>
      </c>
      <c r="I24" s="121">
        <v>45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45" t="s">
        <v>262</v>
      </c>
      <c r="B26" s="146"/>
      <c r="C26" s="122" t="s">
        <v>333</v>
      </c>
      <c r="D26" s="25"/>
      <c r="E26" s="32"/>
      <c r="F26" s="24"/>
      <c r="G26" s="177" t="s">
        <v>263</v>
      </c>
      <c r="H26" s="146"/>
      <c r="I26" s="123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83" t="s">
        <v>266</v>
      </c>
      <c r="I28" s="184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1" t="s">
        <v>334</v>
      </c>
      <c r="B30" s="172"/>
      <c r="C30" s="172"/>
      <c r="D30" s="173"/>
      <c r="E30" s="171" t="s">
        <v>335</v>
      </c>
      <c r="F30" s="172"/>
      <c r="G30" s="173"/>
      <c r="H30" s="160"/>
      <c r="I30" s="161"/>
      <c r="J30" s="10"/>
      <c r="K30" s="10"/>
      <c r="L30" s="10"/>
    </row>
    <row r="31" spans="1:12" ht="12.75">
      <c r="A31" s="127"/>
      <c r="B31" s="127"/>
      <c r="C31" s="128"/>
      <c r="D31" s="174"/>
      <c r="E31" s="174"/>
      <c r="F31" s="174"/>
      <c r="G31" s="174"/>
      <c r="H31" s="16"/>
      <c r="I31" s="100"/>
      <c r="J31" s="10"/>
      <c r="K31" s="10"/>
      <c r="L31" s="10"/>
    </row>
    <row r="32" spans="1:12" ht="12.75">
      <c r="A32" s="171" t="s">
        <v>336</v>
      </c>
      <c r="B32" s="172"/>
      <c r="C32" s="172"/>
      <c r="D32" s="173"/>
      <c r="E32" s="171" t="s">
        <v>335</v>
      </c>
      <c r="F32" s="172"/>
      <c r="G32" s="173"/>
      <c r="H32" s="160"/>
      <c r="I32" s="161"/>
      <c r="J32" s="10"/>
      <c r="K32" s="10"/>
      <c r="L32" s="10"/>
    </row>
    <row r="33" spans="1:12" ht="12.75">
      <c r="A33" s="127"/>
      <c r="B33" s="127"/>
      <c r="C33" s="128"/>
      <c r="D33" s="129"/>
      <c r="E33" s="129"/>
      <c r="F33" s="129"/>
      <c r="G33" s="130"/>
      <c r="H33" s="16"/>
      <c r="I33" s="101"/>
      <c r="J33" s="10"/>
      <c r="K33" s="10"/>
      <c r="L33" s="10"/>
    </row>
    <row r="34" spans="1:12" ht="12.75">
      <c r="A34" s="171" t="s">
        <v>337</v>
      </c>
      <c r="B34" s="172"/>
      <c r="C34" s="172"/>
      <c r="D34" s="173"/>
      <c r="E34" s="171" t="s">
        <v>335</v>
      </c>
      <c r="F34" s="172"/>
      <c r="G34" s="173"/>
      <c r="H34" s="160"/>
      <c r="I34" s="161"/>
      <c r="J34" s="10"/>
      <c r="K34" s="10"/>
      <c r="L34" s="10"/>
    </row>
    <row r="35" spans="1:12" ht="12.75">
      <c r="A35" s="127"/>
      <c r="B35" s="127"/>
      <c r="C35" s="128"/>
      <c r="D35" s="129"/>
      <c r="E35" s="129"/>
      <c r="F35" s="129"/>
      <c r="G35" s="130"/>
      <c r="H35" s="16"/>
      <c r="I35" s="101"/>
      <c r="J35" s="10"/>
      <c r="K35" s="10"/>
      <c r="L35" s="10"/>
    </row>
    <row r="36" spans="1:12" ht="12.75">
      <c r="A36" s="171" t="s">
        <v>338</v>
      </c>
      <c r="B36" s="172"/>
      <c r="C36" s="172"/>
      <c r="D36" s="173"/>
      <c r="E36" s="171" t="s">
        <v>335</v>
      </c>
      <c r="F36" s="172"/>
      <c r="G36" s="173"/>
      <c r="H36" s="160"/>
      <c r="I36" s="161"/>
      <c r="J36" s="10"/>
      <c r="K36" s="10"/>
      <c r="L36" s="10"/>
    </row>
    <row r="37" spans="1:12" ht="12.75">
      <c r="A37" s="131"/>
      <c r="B37" s="131"/>
      <c r="C37" s="170"/>
      <c r="D37" s="170"/>
      <c r="E37" s="132"/>
      <c r="F37" s="170"/>
      <c r="G37" s="170"/>
      <c r="H37" s="16"/>
      <c r="I37" s="94"/>
      <c r="J37" s="10"/>
      <c r="K37" s="10"/>
      <c r="L37" s="10"/>
    </row>
    <row r="38" spans="1:12" ht="12.75">
      <c r="A38" s="171" t="s">
        <v>339</v>
      </c>
      <c r="B38" s="172"/>
      <c r="C38" s="172"/>
      <c r="D38" s="173"/>
      <c r="E38" s="171" t="s">
        <v>335</v>
      </c>
      <c r="F38" s="172"/>
      <c r="G38" s="173"/>
      <c r="H38" s="160"/>
      <c r="I38" s="161"/>
      <c r="J38" s="10"/>
      <c r="K38" s="10"/>
      <c r="L38" s="10"/>
    </row>
    <row r="39" spans="1:12" ht="12.75">
      <c r="A39" s="131"/>
      <c r="B39" s="131"/>
      <c r="C39" s="131"/>
      <c r="D39" s="131"/>
      <c r="E39" s="131"/>
      <c r="F39" s="133"/>
      <c r="G39" s="134"/>
      <c r="H39" s="16"/>
      <c r="I39" s="94"/>
      <c r="J39" s="10"/>
      <c r="K39" s="10"/>
      <c r="L39" s="10"/>
    </row>
    <row r="40" spans="1:12" ht="12.75">
      <c r="A40" s="171" t="s">
        <v>340</v>
      </c>
      <c r="B40" s="172"/>
      <c r="C40" s="172"/>
      <c r="D40" s="173"/>
      <c r="E40" s="171" t="s">
        <v>341</v>
      </c>
      <c r="F40" s="172"/>
      <c r="G40" s="173"/>
      <c r="H40" s="160"/>
      <c r="I40" s="161"/>
      <c r="J40" s="10"/>
      <c r="K40" s="10"/>
      <c r="L40" s="10"/>
    </row>
    <row r="41" spans="1:12" ht="12.75">
      <c r="A41" s="124"/>
      <c r="B41" s="32"/>
      <c r="C41" s="32"/>
      <c r="D41" s="32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ht="12.75">
      <c r="A43" s="104"/>
      <c r="B43" s="33"/>
      <c r="C43" s="33"/>
      <c r="D43" s="20"/>
      <c r="E43" s="20"/>
      <c r="F43" s="33"/>
      <c r="G43" s="20"/>
      <c r="H43" s="20"/>
      <c r="I43" s="105"/>
      <c r="J43" s="10"/>
      <c r="K43" s="10"/>
      <c r="L43" s="10"/>
    </row>
    <row r="44" spans="1:12" ht="12.75">
      <c r="A44" s="140" t="s">
        <v>267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102"/>
      <c r="B45" s="29"/>
      <c r="C45" s="165"/>
      <c r="D45" s="166"/>
      <c r="E45" s="16"/>
      <c r="F45" s="165"/>
      <c r="G45" s="167"/>
      <c r="H45" s="34"/>
      <c r="I45" s="106"/>
      <c r="J45" s="10"/>
      <c r="K45" s="10"/>
      <c r="L45" s="10"/>
    </row>
    <row r="46" spans="1:12" ht="12.75">
      <c r="A46" s="140" t="s">
        <v>268</v>
      </c>
      <c r="B46" s="141"/>
      <c r="C46" s="162" t="s">
        <v>342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270</v>
      </c>
      <c r="B48" s="141"/>
      <c r="C48" s="147" t="s">
        <v>343</v>
      </c>
      <c r="D48" s="143"/>
      <c r="E48" s="144"/>
      <c r="F48" s="16"/>
      <c r="G48" s="50" t="s">
        <v>271</v>
      </c>
      <c r="H48" s="147" t="s">
        <v>344</v>
      </c>
      <c r="I48" s="14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257</v>
      </c>
      <c r="B50" s="141"/>
      <c r="C50" s="142" t="s">
        <v>329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272</v>
      </c>
      <c r="B52" s="146"/>
      <c r="C52" s="147" t="s">
        <v>345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07"/>
      <c r="B53" s="20"/>
      <c r="C53" s="156" t="s">
        <v>273</v>
      </c>
      <c r="D53" s="156"/>
      <c r="E53" s="156"/>
      <c r="F53" s="156"/>
      <c r="G53" s="156"/>
      <c r="H53" s="156"/>
      <c r="I53" s="108"/>
      <c r="J53" s="10"/>
      <c r="K53" s="10"/>
      <c r="L53" s="10"/>
    </row>
    <row r="54" spans="1:12" ht="12.75">
      <c r="A54" s="107"/>
      <c r="B54" s="20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49" t="s">
        <v>274</v>
      </c>
      <c r="C55" s="150"/>
      <c r="D55" s="150"/>
      <c r="E55" s="150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51" t="s">
        <v>305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7"/>
      <c r="B57" s="151" t="s">
        <v>306</v>
      </c>
      <c r="C57" s="152"/>
      <c r="D57" s="152"/>
      <c r="E57" s="152"/>
      <c r="F57" s="152"/>
      <c r="G57" s="152"/>
      <c r="H57" s="152"/>
      <c r="I57" s="109"/>
      <c r="J57" s="10"/>
      <c r="K57" s="10"/>
      <c r="L57" s="10"/>
    </row>
    <row r="58" spans="1:12" ht="12.75">
      <c r="A58" s="107"/>
      <c r="B58" s="151" t="s">
        <v>307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7"/>
      <c r="B59" s="151" t="s">
        <v>308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6"/>
      <c r="H61" s="37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57" t="s">
        <v>277</v>
      </c>
      <c r="H62" s="158"/>
      <c r="I62" s="15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8"/>
      <c r="H63" s="13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H30:I30 H32:I32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hr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0.13671875" style="51" customWidth="1"/>
    <col min="9" max="9" width="9.140625" style="51" customWidth="1"/>
    <col min="10" max="10" width="13.57421875" style="51" customWidth="1"/>
    <col min="11" max="11" width="14.8515625" style="51" customWidth="1"/>
    <col min="12" max="16384" width="9.140625" style="51" customWidth="1"/>
  </cols>
  <sheetData>
    <row r="1" spans="1:11" ht="16.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6.5" customHeight="1">
      <c r="A2" s="213" t="s">
        <v>346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347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21">
      <c r="A4" s="215" t="s">
        <v>59</v>
      </c>
      <c r="B4" s="216"/>
      <c r="C4" s="216"/>
      <c r="D4" s="216"/>
      <c r="E4" s="216"/>
      <c r="F4" s="216"/>
      <c r="G4" s="216"/>
      <c r="H4" s="217"/>
      <c r="I4" s="57" t="s">
        <v>278</v>
      </c>
      <c r="J4" s="58" t="s">
        <v>318</v>
      </c>
      <c r="K4" s="59" t="s">
        <v>319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6">
        <v>2</v>
      </c>
      <c r="J5" s="55">
        <v>3</v>
      </c>
      <c r="K5" s="55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2">
        <f>J9+J16+J26+J35+J39</f>
        <v>885519033</v>
      </c>
      <c r="K8" s="52">
        <f>K9+K16+K26+K35+K39</f>
        <v>904345157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2">
        <f>SUM(J10:J15)</f>
        <v>670886</v>
      </c>
      <c r="K9" s="52">
        <f>SUM(K10:K15)</f>
        <v>612261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0</v>
      </c>
      <c r="K10" s="7">
        <v>0</v>
      </c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670886</v>
      </c>
      <c r="K11" s="7">
        <v>612261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0</v>
      </c>
      <c r="K12" s="7">
        <v>0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0</v>
      </c>
      <c r="K14" s="7">
        <v>0</v>
      </c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2">
        <f>SUM(J17:J25)</f>
        <v>884848147</v>
      </c>
      <c r="K16" s="52">
        <f>SUM(K17:K25)</f>
        <v>903732896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0</v>
      </c>
      <c r="K17" s="7">
        <v>0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9566446</v>
      </c>
      <c r="K18" s="7">
        <v>9286050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296443</v>
      </c>
      <c r="K19" s="7">
        <v>272027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874812712</v>
      </c>
      <c r="K20" s="7">
        <v>893978525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0</v>
      </c>
      <c r="K22" s="7">
        <v>0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172546</v>
      </c>
      <c r="K23" s="7">
        <v>196294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0</v>
      </c>
      <c r="K24" s="7">
        <v>0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0</v>
      </c>
      <c r="K25" s="7">
        <v>0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2">
        <f>SUM(J27:J34)</f>
        <v>0</v>
      </c>
      <c r="K26" s="52">
        <f>SUM(K27:K34)</f>
        <v>0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0</v>
      </c>
      <c r="K27" s="7">
        <v>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0</v>
      </c>
      <c r="K29" s="7">
        <v>0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0</v>
      </c>
      <c r="K31" s="7">
        <v>0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0</v>
      </c>
      <c r="K32" s="7">
        <v>0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0</v>
      </c>
      <c r="K33" s="7">
        <v>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0</v>
      </c>
      <c r="K34" s="7">
        <v>0</v>
      </c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0</v>
      </c>
      <c r="K36" s="7">
        <v>0</v>
      </c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0</v>
      </c>
      <c r="K37" s="7">
        <v>0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0</v>
      </c>
      <c r="K38" s="7">
        <v>0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0</v>
      </c>
      <c r="K39" s="7">
        <v>0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2">
        <f>J41+J49+J56+J64</f>
        <v>178476494</v>
      </c>
      <c r="K40" s="52">
        <f>K41+K49+K56+K64</f>
        <v>170609023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2">
        <f>SUM(J42:J48)</f>
        <v>19664803</v>
      </c>
      <c r="K41" s="52">
        <f>SUM(K42:K48)</f>
        <v>17346524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19664803</v>
      </c>
      <c r="K42" s="7">
        <v>16946283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0</v>
      </c>
      <c r="K43" s="7">
        <v>0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0</v>
      </c>
      <c r="K44" s="7">
        <v>0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0</v>
      </c>
      <c r="K45" s="7">
        <v>400241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0</v>
      </c>
      <c r="K46" s="7">
        <v>0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2">
        <f>SUM(J50:J55)</f>
        <v>139309540</v>
      </c>
      <c r="K49" s="52">
        <f>SUM(K50:K55)</f>
        <v>140554961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0</v>
      </c>
      <c r="K50" s="7">
        <v>0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4851416</v>
      </c>
      <c r="K51" s="7">
        <v>3939960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0</v>
      </c>
      <c r="K52" s="7">
        <v>0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0</v>
      </c>
      <c r="K53" s="7">
        <v>0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120250999</v>
      </c>
      <c r="K54" s="7">
        <v>123650942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14207125</v>
      </c>
      <c r="K55" s="7">
        <v>12964059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2">
        <f>SUM(J57:J63)</f>
        <v>235929</v>
      </c>
      <c r="K56" s="52">
        <f>SUM(K57:K63)</f>
        <v>235407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>
        <v>0</v>
      </c>
      <c r="K57" s="7">
        <v>0</v>
      </c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0</v>
      </c>
      <c r="K58" s="7">
        <v>0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>
        <v>10327</v>
      </c>
      <c r="K59" s="7">
        <v>10385</v>
      </c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0</v>
      </c>
      <c r="K60" s="7">
        <v>0</v>
      </c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14000</v>
      </c>
      <c r="K61" s="7">
        <v>14000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211602</v>
      </c>
      <c r="K62" s="7">
        <v>211022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0</v>
      </c>
      <c r="K63" s="7">
        <v>0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19266222</v>
      </c>
      <c r="K64" s="7">
        <v>12472131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737463</v>
      </c>
      <c r="K65" s="7">
        <v>175609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2">
        <f>J7+J8+J40+J65</f>
        <v>1064732990</v>
      </c>
      <c r="K66" s="52">
        <f>K7+K8+K40+K65</f>
        <v>1075129789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112759</v>
      </c>
      <c r="K67" s="8">
        <v>112759</v>
      </c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3">
        <f>J70+J71+J72+J78+J79+J82+J85</f>
        <v>643127656</v>
      </c>
      <c r="K69" s="53">
        <f>K70+K71+K72+K78+K79+K82+K85</f>
        <v>652855894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589202640</v>
      </c>
      <c r="K70" s="7">
        <v>589202640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0</v>
      </c>
      <c r="K71" s="7">
        <v>0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2">
        <f>J73+J74-J75+J76+J77</f>
        <v>149083799</v>
      </c>
      <c r="K72" s="52">
        <f>K73+K74-K75+K76+K77</f>
        <v>170237057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0</v>
      </c>
      <c r="K73" s="7">
        <v>0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2423490</v>
      </c>
      <c r="K74" s="7">
        <v>2423490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2423490</v>
      </c>
      <c r="K75" s="7">
        <v>2423490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0</v>
      </c>
      <c r="K76" s="7">
        <v>0</v>
      </c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149083799</v>
      </c>
      <c r="K77" s="7">
        <v>170237057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0</v>
      </c>
      <c r="K78" s="7">
        <v>0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2">
        <f>J80-J81</f>
        <v>-55386936</v>
      </c>
      <c r="K79" s="52">
        <f>K80-K81</f>
        <v>-95158783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0</v>
      </c>
      <c r="K80" s="7">
        <v>0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55386936</v>
      </c>
      <c r="K81" s="7">
        <v>95158783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2">
        <f>J83-J84</f>
        <v>-39771847</v>
      </c>
      <c r="K82" s="52">
        <f>K83-K84</f>
        <v>-11425020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0</v>
      </c>
      <c r="K83" s="7">
        <v>0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39771847</v>
      </c>
      <c r="K84" s="7">
        <v>11425020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2">
        <f>SUM(J87:J89)</f>
        <v>13465383</v>
      </c>
      <c r="K86" s="52">
        <f>SUM(K87:K89)</f>
        <v>13908811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240132</v>
      </c>
      <c r="K87" s="7">
        <v>240132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>
        <v>0</v>
      </c>
      <c r="K88" s="7">
        <v>0</v>
      </c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13225251</v>
      </c>
      <c r="K89" s="7">
        <v>13668679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2">
        <f>SUM(J91:J99)</f>
        <v>215970210</v>
      </c>
      <c r="K90" s="52">
        <f>SUM(K91:K99)</f>
        <v>212202901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135933</v>
      </c>
      <c r="K92" s="7">
        <v>119715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215834277</v>
      </c>
      <c r="K93" s="7">
        <v>212083186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0</v>
      </c>
      <c r="K95" s="7">
        <v>0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0</v>
      </c>
      <c r="K96" s="7">
        <v>0</v>
      </c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0</v>
      </c>
      <c r="K98" s="7">
        <v>0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0</v>
      </c>
      <c r="K99" s="7">
        <v>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2">
        <f>SUM(J101:J112)</f>
        <v>189243440</v>
      </c>
      <c r="K100" s="52">
        <f>SUM(K101:K112)</f>
        <v>193159957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0</v>
      </c>
      <c r="K101" s="7">
        <v>0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65424</v>
      </c>
      <c r="K102" s="7">
        <v>66598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43050671</v>
      </c>
      <c r="K103" s="7">
        <v>45802921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3749</v>
      </c>
      <c r="K104" s="7">
        <v>3749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123170332</v>
      </c>
      <c r="K105" s="7">
        <v>124168288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0</v>
      </c>
      <c r="K106" s="7">
        <v>0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0</v>
      </c>
      <c r="K107" s="7">
        <v>0</v>
      </c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4164516</v>
      </c>
      <c r="K108" s="7">
        <v>4381240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463097</v>
      </c>
      <c r="K109" s="7">
        <v>467030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0</v>
      </c>
      <c r="K110" s="7">
        <v>0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18325651</v>
      </c>
      <c r="K112" s="7">
        <v>18270131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2926301</v>
      </c>
      <c r="K113" s="7">
        <v>3002226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2">
        <f>J69+J86+J90+J100+J113</f>
        <v>1064732990</v>
      </c>
      <c r="K114" s="52">
        <f>K69+K86+K90+K100+K113</f>
        <v>1075129789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112759</v>
      </c>
      <c r="K115" s="8">
        <v>112759</v>
      </c>
    </row>
    <row r="116" spans="1:11" ht="12.75">
      <c r="A116" s="224" t="s">
        <v>309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8"/>
      <c r="J117" s="238"/>
      <c r="K117" s="239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643127656</v>
      </c>
      <c r="K118" s="7">
        <v>652855894</v>
      </c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/>
      <c r="K119" s="8"/>
    </row>
    <row r="120" spans="1:11" ht="12.75">
      <c r="A120" s="243" t="s">
        <v>310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7" width="9.140625" style="51" customWidth="1"/>
    <col min="8" max="8" width="0.42578125" style="51" customWidth="1"/>
    <col min="9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8" customHeight="1">
      <c r="A2" s="254" t="s">
        <v>349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 customHeight="1">
      <c r="A4" s="245" t="s">
        <v>348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ht="21.75">
      <c r="A5" s="246" t="s">
        <v>59</v>
      </c>
      <c r="B5" s="246"/>
      <c r="C5" s="246"/>
      <c r="D5" s="246"/>
      <c r="E5" s="246"/>
      <c r="F5" s="246"/>
      <c r="G5" s="246"/>
      <c r="H5" s="246"/>
      <c r="I5" s="57" t="s">
        <v>279</v>
      </c>
      <c r="J5" s="247" t="s">
        <v>318</v>
      </c>
      <c r="K5" s="247"/>
      <c r="L5" s="247" t="s">
        <v>319</v>
      </c>
      <c r="M5" s="247"/>
    </row>
    <row r="6" spans="1:13" ht="12.75">
      <c r="A6" s="246"/>
      <c r="B6" s="246"/>
      <c r="C6" s="246"/>
      <c r="D6" s="246"/>
      <c r="E6" s="246"/>
      <c r="F6" s="246"/>
      <c r="G6" s="246"/>
      <c r="H6" s="246"/>
      <c r="I6" s="57"/>
      <c r="J6" s="59" t="s">
        <v>313</v>
      </c>
      <c r="K6" s="59" t="s">
        <v>314</v>
      </c>
      <c r="L6" s="59" t="s">
        <v>313</v>
      </c>
      <c r="M6" s="59" t="s">
        <v>314</v>
      </c>
    </row>
    <row r="7" spans="1:13" ht="12.75">
      <c r="A7" s="247">
        <v>1</v>
      </c>
      <c r="B7" s="247"/>
      <c r="C7" s="247"/>
      <c r="D7" s="247"/>
      <c r="E7" s="247"/>
      <c r="F7" s="247"/>
      <c r="G7" s="247"/>
      <c r="H7" s="247"/>
      <c r="I7" s="62">
        <v>2</v>
      </c>
      <c r="J7" s="59">
        <v>3</v>
      </c>
      <c r="K7" s="59">
        <v>4</v>
      </c>
      <c r="L7" s="59">
        <v>5</v>
      </c>
      <c r="M7" s="59">
        <v>6</v>
      </c>
    </row>
    <row r="8" spans="1:13" ht="12.75">
      <c r="A8" s="206" t="s">
        <v>26</v>
      </c>
      <c r="B8" s="207"/>
      <c r="C8" s="207"/>
      <c r="D8" s="207"/>
      <c r="E8" s="207"/>
      <c r="F8" s="207"/>
      <c r="G8" s="207"/>
      <c r="H8" s="208"/>
      <c r="I8" s="3">
        <v>111</v>
      </c>
      <c r="J8" s="53">
        <f>SUM(J9:J10)</f>
        <v>49183680</v>
      </c>
      <c r="K8" s="53">
        <f>SUM(K9:K10)</f>
        <v>49183680</v>
      </c>
      <c r="L8" s="53">
        <f>SUM(L9:L10)</f>
        <v>55676321</v>
      </c>
      <c r="M8" s="53">
        <f>SUM(M9:M10)</f>
        <v>55676321</v>
      </c>
    </row>
    <row r="9" spans="1:13" ht="12.75">
      <c r="A9" s="209" t="s">
        <v>152</v>
      </c>
      <c r="B9" s="210"/>
      <c r="C9" s="210"/>
      <c r="D9" s="210"/>
      <c r="E9" s="210"/>
      <c r="F9" s="210"/>
      <c r="G9" s="210"/>
      <c r="H9" s="211"/>
      <c r="I9" s="1">
        <v>112</v>
      </c>
      <c r="J9" s="7">
        <v>34242141</v>
      </c>
      <c r="K9" s="7">
        <v>34242141</v>
      </c>
      <c r="L9" s="7">
        <v>27114962</v>
      </c>
      <c r="M9" s="7">
        <v>27114962</v>
      </c>
    </row>
    <row r="10" spans="1:13" ht="12.75">
      <c r="A10" s="209" t="s">
        <v>103</v>
      </c>
      <c r="B10" s="210"/>
      <c r="C10" s="210"/>
      <c r="D10" s="210"/>
      <c r="E10" s="210"/>
      <c r="F10" s="210"/>
      <c r="G10" s="210"/>
      <c r="H10" s="211"/>
      <c r="I10" s="1">
        <v>113</v>
      </c>
      <c r="J10" s="7">
        <v>14941539</v>
      </c>
      <c r="K10" s="7">
        <v>14941539</v>
      </c>
      <c r="L10" s="7">
        <v>28561359</v>
      </c>
      <c r="M10" s="7">
        <v>28561359</v>
      </c>
    </row>
    <row r="11" spans="1:13" ht="12.75">
      <c r="A11" s="209" t="s">
        <v>12</v>
      </c>
      <c r="B11" s="210"/>
      <c r="C11" s="210"/>
      <c r="D11" s="210"/>
      <c r="E11" s="210"/>
      <c r="F11" s="210"/>
      <c r="G11" s="210"/>
      <c r="H11" s="211"/>
      <c r="I11" s="1">
        <v>114</v>
      </c>
      <c r="J11" s="52">
        <f>J12+J13+J17+J21+J22+J23+J26+J27</f>
        <v>52909523</v>
      </c>
      <c r="K11" s="52">
        <f>K12+K13+K17+K21+K22+K23+K26+K27</f>
        <v>52909523</v>
      </c>
      <c r="L11" s="52">
        <f>L12+L13+L17+L21+L22+L23+L26+L27</f>
        <v>64880485</v>
      </c>
      <c r="M11" s="52">
        <f>M12+M13+M17+M21+M22+M23+M26+M27</f>
        <v>64880484</v>
      </c>
    </row>
    <row r="12" spans="1:13" ht="12.75">
      <c r="A12" s="209" t="s">
        <v>104</v>
      </c>
      <c r="B12" s="210"/>
      <c r="C12" s="210"/>
      <c r="D12" s="210"/>
      <c r="E12" s="210"/>
      <c r="F12" s="210"/>
      <c r="G12" s="210"/>
      <c r="H12" s="211"/>
      <c r="I12" s="1">
        <v>115</v>
      </c>
      <c r="J12" s="7">
        <v>0</v>
      </c>
      <c r="K12" s="7">
        <v>0</v>
      </c>
      <c r="L12" s="7"/>
      <c r="M12" s="7"/>
    </row>
    <row r="13" spans="1:13" ht="12.75">
      <c r="A13" s="209" t="s">
        <v>22</v>
      </c>
      <c r="B13" s="210"/>
      <c r="C13" s="210"/>
      <c r="D13" s="210"/>
      <c r="E13" s="210"/>
      <c r="F13" s="210"/>
      <c r="G13" s="210"/>
      <c r="H13" s="211"/>
      <c r="I13" s="1">
        <v>116</v>
      </c>
      <c r="J13" s="52">
        <f>SUM(J14:J16)</f>
        <v>22750537</v>
      </c>
      <c r="K13" s="52">
        <f>SUM(K14:K16)</f>
        <v>22750537</v>
      </c>
      <c r="L13" s="52">
        <f>SUM(L14:L16)</f>
        <v>34241866</v>
      </c>
      <c r="M13" s="52">
        <f>SUM(M14:M16)</f>
        <v>34241866</v>
      </c>
    </row>
    <row r="14" spans="1:13" ht="12.75">
      <c r="A14" s="218" t="s">
        <v>146</v>
      </c>
      <c r="B14" s="219"/>
      <c r="C14" s="219"/>
      <c r="D14" s="219"/>
      <c r="E14" s="219"/>
      <c r="F14" s="219"/>
      <c r="G14" s="219"/>
      <c r="H14" s="220"/>
      <c r="I14" s="1">
        <v>117</v>
      </c>
      <c r="J14" s="7">
        <v>20509831</v>
      </c>
      <c r="K14" s="7">
        <v>20509831</v>
      </c>
      <c r="L14" s="7">
        <v>31748803</v>
      </c>
      <c r="M14" s="7">
        <v>31748803</v>
      </c>
    </row>
    <row r="15" spans="1:13" ht="12.75">
      <c r="A15" s="218" t="s">
        <v>147</v>
      </c>
      <c r="B15" s="219"/>
      <c r="C15" s="219"/>
      <c r="D15" s="219"/>
      <c r="E15" s="219"/>
      <c r="F15" s="219"/>
      <c r="G15" s="219"/>
      <c r="H15" s="220"/>
      <c r="I15" s="1">
        <v>118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18" t="s">
        <v>61</v>
      </c>
      <c r="B16" s="219"/>
      <c r="C16" s="219"/>
      <c r="D16" s="219"/>
      <c r="E16" s="219"/>
      <c r="F16" s="219"/>
      <c r="G16" s="219"/>
      <c r="H16" s="220"/>
      <c r="I16" s="1">
        <v>119</v>
      </c>
      <c r="J16" s="7">
        <v>2240706</v>
      </c>
      <c r="K16" s="7">
        <v>2240706</v>
      </c>
      <c r="L16" s="7">
        <v>2493063</v>
      </c>
      <c r="M16" s="7">
        <v>2493063</v>
      </c>
    </row>
    <row r="17" spans="1:13" ht="12.75">
      <c r="A17" s="209" t="s">
        <v>23</v>
      </c>
      <c r="B17" s="210"/>
      <c r="C17" s="210"/>
      <c r="D17" s="210"/>
      <c r="E17" s="210"/>
      <c r="F17" s="210"/>
      <c r="G17" s="210"/>
      <c r="H17" s="211"/>
      <c r="I17" s="1">
        <v>120</v>
      </c>
      <c r="J17" s="52">
        <f>SUM(J18:J20)</f>
        <v>2970948</v>
      </c>
      <c r="K17" s="52">
        <f>SUM(K18:K20)</f>
        <v>2970948</v>
      </c>
      <c r="L17" s="52">
        <f>SUM(L18:L20)</f>
        <v>2838659</v>
      </c>
      <c r="M17" s="52">
        <f>SUM(M18:M20)</f>
        <v>2838658</v>
      </c>
    </row>
    <row r="18" spans="1:13" ht="12.75">
      <c r="A18" s="218" t="s">
        <v>62</v>
      </c>
      <c r="B18" s="219"/>
      <c r="C18" s="219"/>
      <c r="D18" s="219"/>
      <c r="E18" s="219"/>
      <c r="F18" s="219"/>
      <c r="G18" s="219"/>
      <c r="H18" s="220"/>
      <c r="I18" s="1">
        <v>121</v>
      </c>
      <c r="J18" s="7">
        <v>1556975</v>
      </c>
      <c r="K18" s="7">
        <v>1556975</v>
      </c>
      <c r="L18" s="7">
        <v>1494038</v>
      </c>
      <c r="M18" s="7">
        <v>1494038</v>
      </c>
    </row>
    <row r="19" spans="1:13" ht="12.75">
      <c r="A19" s="218" t="s">
        <v>63</v>
      </c>
      <c r="B19" s="219"/>
      <c r="C19" s="219"/>
      <c r="D19" s="219"/>
      <c r="E19" s="219"/>
      <c r="F19" s="219"/>
      <c r="G19" s="219"/>
      <c r="H19" s="220"/>
      <c r="I19" s="1">
        <v>122</v>
      </c>
      <c r="J19" s="7">
        <v>980662</v>
      </c>
      <c r="K19" s="7">
        <v>980662</v>
      </c>
      <c r="L19" s="7">
        <v>969659</v>
      </c>
      <c r="M19" s="7">
        <v>969658</v>
      </c>
    </row>
    <row r="20" spans="1:13" ht="12.75">
      <c r="A20" s="218" t="s">
        <v>64</v>
      </c>
      <c r="B20" s="219"/>
      <c r="C20" s="219"/>
      <c r="D20" s="219"/>
      <c r="E20" s="219"/>
      <c r="F20" s="219"/>
      <c r="G20" s="219"/>
      <c r="H20" s="220"/>
      <c r="I20" s="1">
        <v>123</v>
      </c>
      <c r="J20" s="7">
        <v>433311</v>
      </c>
      <c r="K20" s="7">
        <v>433311</v>
      </c>
      <c r="L20" s="7">
        <v>374962</v>
      </c>
      <c r="M20" s="7">
        <v>374962</v>
      </c>
    </row>
    <row r="21" spans="1:13" ht="12.75">
      <c r="A21" s="209" t="s">
        <v>105</v>
      </c>
      <c r="B21" s="210"/>
      <c r="C21" s="210"/>
      <c r="D21" s="210"/>
      <c r="E21" s="210"/>
      <c r="F21" s="210"/>
      <c r="G21" s="210"/>
      <c r="H21" s="211"/>
      <c r="I21" s="1">
        <v>124</v>
      </c>
      <c r="J21" s="7">
        <v>8538420</v>
      </c>
      <c r="K21" s="7">
        <v>8538420</v>
      </c>
      <c r="L21" s="7">
        <v>10352344</v>
      </c>
      <c r="M21" s="7">
        <v>10352344</v>
      </c>
    </row>
    <row r="22" spans="1:13" ht="12.75">
      <c r="A22" s="209" t="s">
        <v>106</v>
      </c>
      <c r="B22" s="210"/>
      <c r="C22" s="210"/>
      <c r="D22" s="210"/>
      <c r="E22" s="210"/>
      <c r="F22" s="210"/>
      <c r="G22" s="210"/>
      <c r="H22" s="211"/>
      <c r="I22" s="1">
        <v>125</v>
      </c>
      <c r="J22" s="7">
        <v>18191799</v>
      </c>
      <c r="K22" s="7">
        <v>18191799</v>
      </c>
      <c r="L22" s="7">
        <v>17217352</v>
      </c>
      <c r="M22" s="7">
        <v>17217352</v>
      </c>
    </row>
    <row r="23" spans="1:13" ht="12.75">
      <c r="A23" s="209" t="s">
        <v>24</v>
      </c>
      <c r="B23" s="210"/>
      <c r="C23" s="210"/>
      <c r="D23" s="210"/>
      <c r="E23" s="210"/>
      <c r="F23" s="210"/>
      <c r="G23" s="210"/>
      <c r="H23" s="211"/>
      <c r="I23" s="1">
        <v>126</v>
      </c>
      <c r="J23" s="52">
        <f>SUM(J24:J25)</f>
        <v>0</v>
      </c>
      <c r="K23" s="52">
        <f>SUM(K24:K25)</f>
        <v>0</v>
      </c>
      <c r="L23" s="52">
        <f>SUM(L24:L25)</f>
        <v>0</v>
      </c>
      <c r="M23" s="52">
        <f>SUM(M24:M25)</f>
        <v>0</v>
      </c>
    </row>
    <row r="24" spans="1:13" ht="12.75">
      <c r="A24" s="218" t="s">
        <v>137</v>
      </c>
      <c r="B24" s="219"/>
      <c r="C24" s="219"/>
      <c r="D24" s="219"/>
      <c r="E24" s="219"/>
      <c r="F24" s="219"/>
      <c r="G24" s="219"/>
      <c r="H24" s="220"/>
      <c r="I24" s="1">
        <v>127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8" t="s">
        <v>138</v>
      </c>
      <c r="B25" s="219"/>
      <c r="C25" s="219"/>
      <c r="D25" s="219"/>
      <c r="E25" s="219"/>
      <c r="F25" s="219"/>
      <c r="G25" s="219"/>
      <c r="H25" s="220"/>
      <c r="I25" s="1">
        <v>128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107</v>
      </c>
      <c r="B26" s="210"/>
      <c r="C26" s="210"/>
      <c r="D26" s="210"/>
      <c r="E26" s="210"/>
      <c r="F26" s="210"/>
      <c r="G26" s="210"/>
      <c r="H26" s="211"/>
      <c r="I26" s="1">
        <v>129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09" t="s">
        <v>50</v>
      </c>
      <c r="B27" s="210"/>
      <c r="C27" s="210"/>
      <c r="D27" s="210"/>
      <c r="E27" s="210"/>
      <c r="F27" s="210"/>
      <c r="G27" s="210"/>
      <c r="H27" s="211"/>
      <c r="I27" s="1">
        <v>130</v>
      </c>
      <c r="J27" s="7">
        <v>457819</v>
      </c>
      <c r="K27" s="7">
        <v>457819</v>
      </c>
      <c r="L27" s="7">
        <v>230264</v>
      </c>
      <c r="M27" s="7">
        <v>230264</v>
      </c>
    </row>
    <row r="28" spans="1:13" ht="12.75">
      <c r="A28" s="209" t="s">
        <v>213</v>
      </c>
      <c r="B28" s="210"/>
      <c r="C28" s="210"/>
      <c r="D28" s="210"/>
      <c r="E28" s="210"/>
      <c r="F28" s="210"/>
      <c r="G28" s="210"/>
      <c r="H28" s="211"/>
      <c r="I28" s="1">
        <v>131</v>
      </c>
      <c r="J28" s="52">
        <f>SUM(J29:J33)</f>
        <v>12190548</v>
      </c>
      <c r="K28" s="52">
        <f>SUM(K29:K33)</f>
        <v>12190548</v>
      </c>
      <c r="L28" s="52">
        <f>SUM(L29:L33)</f>
        <v>5736908</v>
      </c>
      <c r="M28" s="52">
        <f>SUM(M29:M33)</f>
        <v>5736908</v>
      </c>
    </row>
    <row r="29" spans="1:13" ht="12.75">
      <c r="A29" s="209" t="s">
        <v>227</v>
      </c>
      <c r="B29" s="210"/>
      <c r="C29" s="210"/>
      <c r="D29" s="210"/>
      <c r="E29" s="210"/>
      <c r="F29" s="210"/>
      <c r="G29" s="210"/>
      <c r="H29" s="211"/>
      <c r="I29" s="1">
        <v>132</v>
      </c>
      <c r="J29" s="7">
        <v>356963</v>
      </c>
      <c r="K29" s="7">
        <v>356963</v>
      </c>
      <c r="L29" s="7">
        <v>0</v>
      </c>
      <c r="M29" s="7">
        <v>0</v>
      </c>
    </row>
    <row r="30" spans="1:13" ht="12.75">
      <c r="A30" s="209" t="s">
        <v>155</v>
      </c>
      <c r="B30" s="210"/>
      <c r="C30" s="210"/>
      <c r="D30" s="210"/>
      <c r="E30" s="210"/>
      <c r="F30" s="210"/>
      <c r="G30" s="210"/>
      <c r="H30" s="211"/>
      <c r="I30" s="1">
        <v>133</v>
      </c>
      <c r="J30" s="7">
        <v>11833585</v>
      </c>
      <c r="K30" s="7">
        <v>11833585</v>
      </c>
      <c r="L30" s="7">
        <v>5736908</v>
      </c>
      <c r="M30" s="7">
        <v>5736908</v>
      </c>
    </row>
    <row r="31" spans="1:13" ht="12.75">
      <c r="A31" s="209" t="s">
        <v>139</v>
      </c>
      <c r="B31" s="210"/>
      <c r="C31" s="210"/>
      <c r="D31" s="210"/>
      <c r="E31" s="210"/>
      <c r="F31" s="210"/>
      <c r="G31" s="210"/>
      <c r="H31" s="211"/>
      <c r="I31" s="1">
        <v>134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223</v>
      </c>
      <c r="B32" s="210"/>
      <c r="C32" s="210"/>
      <c r="D32" s="210"/>
      <c r="E32" s="210"/>
      <c r="F32" s="210"/>
      <c r="G32" s="210"/>
      <c r="H32" s="211"/>
      <c r="I32" s="1">
        <v>135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9" t="s">
        <v>140</v>
      </c>
      <c r="B33" s="210"/>
      <c r="C33" s="210"/>
      <c r="D33" s="210"/>
      <c r="E33" s="210"/>
      <c r="F33" s="210"/>
      <c r="G33" s="210"/>
      <c r="H33" s="211"/>
      <c r="I33" s="1">
        <v>136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209" t="s">
        <v>214</v>
      </c>
      <c r="B34" s="210"/>
      <c r="C34" s="210"/>
      <c r="D34" s="210"/>
      <c r="E34" s="210"/>
      <c r="F34" s="210"/>
      <c r="G34" s="210"/>
      <c r="H34" s="211"/>
      <c r="I34" s="1">
        <v>137</v>
      </c>
      <c r="J34" s="52">
        <f>SUM(J35:J38)</f>
        <v>6305108</v>
      </c>
      <c r="K34" s="52">
        <f>SUM(K35:K38)</f>
        <v>6305108</v>
      </c>
      <c r="L34" s="52">
        <f>SUM(L35:L38)</f>
        <v>7957765</v>
      </c>
      <c r="M34" s="52">
        <f>SUM(M35:M38)</f>
        <v>7957765</v>
      </c>
    </row>
    <row r="35" spans="1:13" ht="12.75">
      <c r="A35" s="209" t="s">
        <v>66</v>
      </c>
      <c r="B35" s="210"/>
      <c r="C35" s="210"/>
      <c r="D35" s="210"/>
      <c r="E35" s="210"/>
      <c r="F35" s="210"/>
      <c r="G35" s="210"/>
      <c r="H35" s="211"/>
      <c r="I35" s="1">
        <v>138</v>
      </c>
      <c r="J35" s="7">
        <v>0</v>
      </c>
      <c r="K35" s="7">
        <v>0</v>
      </c>
      <c r="L35" s="7">
        <v>779268</v>
      </c>
      <c r="M35" s="7">
        <v>779268</v>
      </c>
    </row>
    <row r="36" spans="1:13" ht="12.75">
      <c r="A36" s="209" t="s">
        <v>65</v>
      </c>
      <c r="B36" s="210"/>
      <c r="C36" s="210"/>
      <c r="D36" s="210"/>
      <c r="E36" s="210"/>
      <c r="F36" s="210"/>
      <c r="G36" s="210"/>
      <c r="H36" s="211"/>
      <c r="I36" s="1">
        <v>139</v>
      </c>
      <c r="J36" s="7">
        <v>6263837</v>
      </c>
      <c r="K36" s="7">
        <v>6263837</v>
      </c>
      <c r="L36" s="7">
        <v>7150561</v>
      </c>
      <c r="M36" s="7">
        <v>7150561</v>
      </c>
    </row>
    <row r="37" spans="1:13" ht="12.75">
      <c r="A37" s="209" t="s">
        <v>224</v>
      </c>
      <c r="B37" s="210"/>
      <c r="C37" s="210"/>
      <c r="D37" s="210"/>
      <c r="E37" s="210"/>
      <c r="F37" s="210"/>
      <c r="G37" s="210"/>
      <c r="H37" s="211"/>
      <c r="I37" s="1">
        <v>140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9" t="s">
        <v>67</v>
      </c>
      <c r="B38" s="210"/>
      <c r="C38" s="210"/>
      <c r="D38" s="210"/>
      <c r="E38" s="210"/>
      <c r="F38" s="210"/>
      <c r="G38" s="210"/>
      <c r="H38" s="211"/>
      <c r="I38" s="1">
        <v>141</v>
      </c>
      <c r="J38" s="7">
        <v>41271</v>
      </c>
      <c r="K38" s="7">
        <v>41271</v>
      </c>
      <c r="L38" s="7">
        <v>27936</v>
      </c>
      <c r="M38" s="7">
        <v>27936</v>
      </c>
    </row>
    <row r="39" spans="1:13" ht="12.75">
      <c r="A39" s="209" t="s">
        <v>195</v>
      </c>
      <c r="B39" s="210"/>
      <c r="C39" s="210"/>
      <c r="D39" s="210"/>
      <c r="E39" s="210"/>
      <c r="F39" s="210"/>
      <c r="G39" s="210"/>
      <c r="H39" s="211"/>
      <c r="I39" s="1">
        <v>142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196</v>
      </c>
      <c r="B40" s="210"/>
      <c r="C40" s="210"/>
      <c r="D40" s="210"/>
      <c r="E40" s="210"/>
      <c r="F40" s="210"/>
      <c r="G40" s="210"/>
      <c r="H40" s="211"/>
      <c r="I40" s="1">
        <v>143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225</v>
      </c>
      <c r="B41" s="210"/>
      <c r="C41" s="210"/>
      <c r="D41" s="210"/>
      <c r="E41" s="210"/>
      <c r="F41" s="210"/>
      <c r="G41" s="210"/>
      <c r="H41" s="211"/>
      <c r="I41" s="1">
        <v>144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226</v>
      </c>
      <c r="B42" s="210"/>
      <c r="C42" s="210"/>
      <c r="D42" s="210"/>
      <c r="E42" s="210"/>
      <c r="F42" s="210"/>
      <c r="G42" s="210"/>
      <c r="H42" s="211"/>
      <c r="I42" s="1">
        <v>145</v>
      </c>
      <c r="J42" s="7">
        <v>0</v>
      </c>
      <c r="K42" s="7">
        <v>0</v>
      </c>
      <c r="L42" s="7">
        <v>0</v>
      </c>
      <c r="M42" s="7">
        <v>0</v>
      </c>
    </row>
    <row r="43" spans="1:13" ht="12.75">
      <c r="A43" s="209" t="s">
        <v>215</v>
      </c>
      <c r="B43" s="210"/>
      <c r="C43" s="210"/>
      <c r="D43" s="210"/>
      <c r="E43" s="210"/>
      <c r="F43" s="210"/>
      <c r="G43" s="210"/>
      <c r="H43" s="211"/>
      <c r="I43" s="1">
        <v>146</v>
      </c>
      <c r="J43" s="52">
        <f>J8+J28+J39+J41</f>
        <v>61374228</v>
      </c>
      <c r="K43" s="52">
        <f>K8+K28+K39+K41</f>
        <v>61374228</v>
      </c>
      <c r="L43" s="52">
        <f>L8+L28+L39+L41</f>
        <v>61413229</v>
      </c>
      <c r="M43" s="52">
        <f>M8+M28+M39+M41</f>
        <v>61413229</v>
      </c>
    </row>
    <row r="44" spans="1:13" ht="12.75">
      <c r="A44" s="209" t="s">
        <v>216</v>
      </c>
      <c r="B44" s="210"/>
      <c r="C44" s="210"/>
      <c r="D44" s="210"/>
      <c r="E44" s="210"/>
      <c r="F44" s="210"/>
      <c r="G44" s="210"/>
      <c r="H44" s="211"/>
      <c r="I44" s="1">
        <v>147</v>
      </c>
      <c r="J44" s="52">
        <f>J11+J34+J40+J42</f>
        <v>59214631</v>
      </c>
      <c r="K44" s="52">
        <f>K11+K34+K40+K42</f>
        <v>59214631</v>
      </c>
      <c r="L44" s="52">
        <f>L11+L34+L40+L42</f>
        <v>72838250</v>
      </c>
      <c r="M44" s="52">
        <f>M11+M34+M40+M42</f>
        <v>72838249</v>
      </c>
    </row>
    <row r="45" spans="1:13" ht="12.75">
      <c r="A45" s="209" t="s">
        <v>236</v>
      </c>
      <c r="B45" s="210"/>
      <c r="C45" s="210"/>
      <c r="D45" s="210"/>
      <c r="E45" s="210"/>
      <c r="F45" s="210"/>
      <c r="G45" s="210"/>
      <c r="H45" s="211"/>
      <c r="I45" s="1">
        <v>148</v>
      </c>
      <c r="J45" s="52">
        <f>J43-J44</f>
        <v>2159597</v>
      </c>
      <c r="K45" s="52">
        <f>K43-K44</f>
        <v>2159597</v>
      </c>
      <c r="L45" s="52">
        <f>L43-L44</f>
        <v>-11425021</v>
      </c>
      <c r="M45" s="52">
        <f>M43-M44</f>
        <v>-11425020</v>
      </c>
    </row>
    <row r="46" spans="1:13" ht="12.75">
      <c r="A46" s="227" t="s">
        <v>218</v>
      </c>
      <c r="B46" s="228"/>
      <c r="C46" s="228"/>
      <c r="D46" s="228"/>
      <c r="E46" s="228"/>
      <c r="F46" s="228"/>
      <c r="G46" s="228"/>
      <c r="H46" s="229"/>
      <c r="I46" s="1">
        <v>149</v>
      </c>
      <c r="J46" s="52">
        <f>IF(J43&gt;J44,J43-J44,0)</f>
        <v>2159597</v>
      </c>
      <c r="K46" s="52">
        <f>IF(K43&gt;K44,K43-K44,0)</f>
        <v>2159597</v>
      </c>
      <c r="L46" s="52">
        <f>IF(L43&gt;L44,L43-L44,0)</f>
        <v>0</v>
      </c>
      <c r="M46" s="52">
        <f>IF(M43&gt;M44,M43-M44,0)</f>
        <v>0</v>
      </c>
    </row>
    <row r="47" spans="1:13" ht="12.75">
      <c r="A47" s="227" t="s">
        <v>219</v>
      </c>
      <c r="B47" s="228"/>
      <c r="C47" s="228"/>
      <c r="D47" s="228"/>
      <c r="E47" s="228"/>
      <c r="F47" s="228"/>
      <c r="G47" s="228"/>
      <c r="H47" s="229"/>
      <c r="I47" s="1">
        <v>150</v>
      </c>
      <c r="J47" s="52">
        <f>IF(J44&gt;J43,J44-J43,0)</f>
        <v>0</v>
      </c>
      <c r="K47" s="52">
        <f>IF(K44&gt;K43,K44-K43,0)</f>
        <v>0</v>
      </c>
      <c r="L47" s="52">
        <f>IF(L44&gt;L43,L44-L43,0)</f>
        <v>11425021</v>
      </c>
      <c r="M47" s="52">
        <f>IF(M44&gt;M43,M44-M43,0)</f>
        <v>11425020</v>
      </c>
    </row>
    <row r="48" spans="1:13" ht="12.75">
      <c r="A48" s="209" t="s">
        <v>217</v>
      </c>
      <c r="B48" s="210"/>
      <c r="C48" s="210"/>
      <c r="D48" s="210"/>
      <c r="E48" s="210"/>
      <c r="F48" s="210"/>
      <c r="G48" s="210"/>
      <c r="H48" s="211"/>
      <c r="I48" s="1">
        <v>151</v>
      </c>
      <c r="J48" s="7"/>
      <c r="K48" s="7"/>
      <c r="L48" s="7"/>
      <c r="M48" s="7"/>
    </row>
    <row r="49" spans="1:13" ht="12.75">
      <c r="A49" s="209" t="s">
        <v>237</v>
      </c>
      <c r="B49" s="210"/>
      <c r="C49" s="210"/>
      <c r="D49" s="210"/>
      <c r="E49" s="210"/>
      <c r="F49" s="210"/>
      <c r="G49" s="210"/>
      <c r="H49" s="211"/>
      <c r="I49" s="1">
        <v>152</v>
      </c>
      <c r="J49" s="52">
        <f>J45-J48</f>
        <v>2159597</v>
      </c>
      <c r="K49" s="52">
        <f>K45-K48</f>
        <v>2159597</v>
      </c>
      <c r="L49" s="52">
        <f>L45-L48</f>
        <v>-11425021</v>
      </c>
      <c r="M49" s="52">
        <f>M45-M48</f>
        <v>-11425020</v>
      </c>
    </row>
    <row r="50" spans="1:13" ht="12.75">
      <c r="A50" s="227" t="s">
        <v>192</v>
      </c>
      <c r="B50" s="228"/>
      <c r="C50" s="228"/>
      <c r="D50" s="228"/>
      <c r="E50" s="228"/>
      <c r="F50" s="228"/>
      <c r="G50" s="228"/>
      <c r="H50" s="229"/>
      <c r="I50" s="1">
        <v>153</v>
      </c>
      <c r="J50" s="52">
        <f>IF(J49&gt;0,J49,0)</f>
        <v>2159597</v>
      </c>
      <c r="K50" s="52">
        <f>IF(K49&gt;0,K49,0)</f>
        <v>2159597</v>
      </c>
      <c r="L50" s="52">
        <f>IF(L49&gt;0,L49,0)</f>
        <v>0</v>
      </c>
      <c r="M50" s="52">
        <f>IF(M49&gt;0,M49,0)</f>
        <v>0</v>
      </c>
    </row>
    <row r="51" spans="1:13" ht="12.75">
      <c r="A51" s="251" t="s">
        <v>220</v>
      </c>
      <c r="B51" s="252"/>
      <c r="C51" s="252"/>
      <c r="D51" s="252"/>
      <c r="E51" s="252"/>
      <c r="F51" s="252"/>
      <c r="G51" s="252"/>
      <c r="H51" s="253"/>
      <c r="I51" s="2">
        <v>154</v>
      </c>
      <c r="J51" s="60">
        <f>IF(J49&lt;0,-J49,0)</f>
        <v>0</v>
      </c>
      <c r="K51" s="60">
        <f>IF(K49&lt;0,-K49,0)</f>
        <v>0</v>
      </c>
      <c r="L51" s="60">
        <f>IF(L49&lt;0,-L49,0)</f>
        <v>11425021</v>
      </c>
      <c r="M51" s="60">
        <f>IF(M49&lt;0,-M49,0)</f>
        <v>11425020</v>
      </c>
    </row>
    <row r="52" spans="1:13" ht="12.75" customHeight="1">
      <c r="A52" s="224" t="s">
        <v>311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</row>
    <row r="53" spans="1:13" ht="12.75" customHeight="1">
      <c r="A53" s="206" t="s">
        <v>187</v>
      </c>
      <c r="B53" s="207"/>
      <c r="C53" s="207"/>
      <c r="D53" s="207"/>
      <c r="E53" s="207"/>
      <c r="F53" s="207"/>
      <c r="G53" s="207"/>
      <c r="H53" s="207"/>
      <c r="I53" s="54"/>
      <c r="J53" s="54"/>
      <c r="K53" s="54"/>
      <c r="L53" s="54"/>
      <c r="M53" s="61"/>
    </row>
    <row r="54" spans="1:13" ht="12.75">
      <c r="A54" s="248" t="s">
        <v>234</v>
      </c>
      <c r="B54" s="249"/>
      <c r="C54" s="249"/>
      <c r="D54" s="249"/>
      <c r="E54" s="249"/>
      <c r="F54" s="249"/>
      <c r="G54" s="249"/>
      <c r="H54" s="250"/>
      <c r="I54" s="1">
        <v>155</v>
      </c>
      <c r="J54" s="7">
        <v>2159597</v>
      </c>
      <c r="K54" s="7">
        <v>2159597</v>
      </c>
      <c r="L54" s="7">
        <v>-11425021</v>
      </c>
      <c r="M54" s="7">
        <v>-11425021</v>
      </c>
    </row>
    <row r="55" spans="1:13" ht="12.75">
      <c r="A55" s="248" t="s">
        <v>235</v>
      </c>
      <c r="B55" s="249"/>
      <c r="C55" s="249"/>
      <c r="D55" s="249"/>
      <c r="E55" s="249"/>
      <c r="F55" s="249"/>
      <c r="G55" s="249"/>
      <c r="H55" s="250"/>
      <c r="I55" s="1">
        <v>156</v>
      </c>
      <c r="J55" s="8"/>
      <c r="K55" s="8"/>
      <c r="L55" s="8"/>
      <c r="M55" s="8"/>
    </row>
    <row r="56" spans="1:13" ht="12.75" customHeight="1">
      <c r="A56" s="224" t="s">
        <v>189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</row>
    <row r="57" spans="1:13" ht="12.75">
      <c r="A57" s="206" t="s">
        <v>204</v>
      </c>
      <c r="B57" s="207"/>
      <c r="C57" s="207"/>
      <c r="D57" s="207"/>
      <c r="E57" s="207"/>
      <c r="F57" s="207"/>
      <c r="G57" s="207"/>
      <c r="H57" s="208"/>
      <c r="I57" s="9">
        <v>157</v>
      </c>
      <c r="J57" s="6">
        <v>2159597</v>
      </c>
      <c r="K57" s="6">
        <v>2159597</v>
      </c>
      <c r="L57" s="6">
        <v>-11425021</v>
      </c>
      <c r="M57" s="6">
        <v>-11425021</v>
      </c>
    </row>
    <row r="58" spans="1:13" ht="12.75">
      <c r="A58" s="209" t="s">
        <v>221</v>
      </c>
      <c r="B58" s="210"/>
      <c r="C58" s="210"/>
      <c r="D58" s="210"/>
      <c r="E58" s="210"/>
      <c r="F58" s="210"/>
      <c r="G58" s="210"/>
      <c r="H58" s="211"/>
      <c r="I58" s="1">
        <v>158</v>
      </c>
      <c r="J58" s="52">
        <f>SUM(J59:J65)</f>
        <v>-22881958</v>
      </c>
      <c r="K58" s="52">
        <f>SUM(K59:K65)</f>
        <v>-22881958</v>
      </c>
      <c r="L58" s="52">
        <f>SUM(L59:L65)</f>
        <v>21153258</v>
      </c>
      <c r="M58" s="52">
        <f>SUM(M59:M65)</f>
        <v>21153258</v>
      </c>
    </row>
    <row r="59" spans="1:13" ht="12.75">
      <c r="A59" s="209" t="s">
        <v>228</v>
      </c>
      <c r="B59" s="210"/>
      <c r="C59" s="210"/>
      <c r="D59" s="210"/>
      <c r="E59" s="210"/>
      <c r="F59" s="210"/>
      <c r="G59" s="210"/>
      <c r="H59" s="211"/>
      <c r="I59" s="1">
        <v>159</v>
      </c>
      <c r="J59" s="7">
        <v>-22881958</v>
      </c>
      <c r="K59" s="7">
        <v>-22881958</v>
      </c>
      <c r="L59" s="7">
        <v>21153258</v>
      </c>
      <c r="M59" s="7">
        <v>21153258</v>
      </c>
    </row>
    <row r="60" spans="1:13" ht="12.75">
      <c r="A60" s="209" t="s">
        <v>229</v>
      </c>
      <c r="B60" s="210"/>
      <c r="C60" s="210"/>
      <c r="D60" s="210"/>
      <c r="E60" s="210"/>
      <c r="F60" s="210"/>
      <c r="G60" s="210"/>
      <c r="H60" s="211"/>
      <c r="I60" s="1">
        <v>160</v>
      </c>
      <c r="J60" s="7"/>
      <c r="K60" s="7"/>
      <c r="L60" s="7"/>
      <c r="M60" s="7"/>
    </row>
    <row r="61" spans="1:13" ht="12.75">
      <c r="A61" s="209" t="s">
        <v>45</v>
      </c>
      <c r="B61" s="210"/>
      <c r="C61" s="210"/>
      <c r="D61" s="210"/>
      <c r="E61" s="210"/>
      <c r="F61" s="210"/>
      <c r="G61" s="210"/>
      <c r="H61" s="211"/>
      <c r="I61" s="1">
        <v>161</v>
      </c>
      <c r="J61" s="7"/>
      <c r="K61" s="7"/>
      <c r="L61" s="7"/>
      <c r="M61" s="7"/>
    </row>
    <row r="62" spans="1:13" ht="12.75">
      <c r="A62" s="209" t="s">
        <v>230</v>
      </c>
      <c r="B62" s="210"/>
      <c r="C62" s="210"/>
      <c r="D62" s="210"/>
      <c r="E62" s="210"/>
      <c r="F62" s="210"/>
      <c r="G62" s="210"/>
      <c r="H62" s="211"/>
      <c r="I62" s="1">
        <v>162</v>
      </c>
      <c r="J62" s="7"/>
      <c r="K62" s="7"/>
      <c r="L62" s="7"/>
      <c r="M62" s="7"/>
    </row>
    <row r="63" spans="1:13" ht="12.75">
      <c r="A63" s="209" t="s">
        <v>231</v>
      </c>
      <c r="B63" s="210"/>
      <c r="C63" s="210"/>
      <c r="D63" s="210"/>
      <c r="E63" s="210"/>
      <c r="F63" s="210"/>
      <c r="G63" s="210"/>
      <c r="H63" s="211"/>
      <c r="I63" s="1">
        <v>163</v>
      </c>
      <c r="J63" s="7"/>
      <c r="K63" s="7"/>
      <c r="L63" s="7"/>
      <c r="M63" s="7"/>
    </row>
    <row r="64" spans="1:13" ht="12.75">
      <c r="A64" s="209" t="s">
        <v>232</v>
      </c>
      <c r="B64" s="210"/>
      <c r="C64" s="210"/>
      <c r="D64" s="210"/>
      <c r="E64" s="210"/>
      <c r="F64" s="210"/>
      <c r="G64" s="210"/>
      <c r="H64" s="211"/>
      <c r="I64" s="1">
        <v>164</v>
      </c>
      <c r="J64" s="7"/>
      <c r="K64" s="7"/>
      <c r="L64" s="7"/>
      <c r="M64" s="7"/>
    </row>
    <row r="65" spans="1:13" ht="12.75">
      <c r="A65" s="209" t="s">
        <v>233</v>
      </c>
      <c r="B65" s="210"/>
      <c r="C65" s="210"/>
      <c r="D65" s="210"/>
      <c r="E65" s="210"/>
      <c r="F65" s="210"/>
      <c r="G65" s="210"/>
      <c r="H65" s="211"/>
      <c r="I65" s="1">
        <v>165</v>
      </c>
      <c r="J65" s="7"/>
      <c r="K65" s="7"/>
      <c r="L65" s="7"/>
      <c r="M65" s="7"/>
    </row>
    <row r="66" spans="1:13" ht="12.75">
      <c r="A66" s="209" t="s">
        <v>222</v>
      </c>
      <c r="B66" s="210"/>
      <c r="C66" s="210"/>
      <c r="D66" s="210"/>
      <c r="E66" s="210"/>
      <c r="F66" s="210"/>
      <c r="G66" s="210"/>
      <c r="H66" s="211"/>
      <c r="I66" s="1">
        <v>166</v>
      </c>
      <c r="J66" s="7"/>
      <c r="K66" s="7"/>
      <c r="L66" s="7"/>
      <c r="M66" s="7"/>
    </row>
    <row r="67" spans="1:13" ht="12.75">
      <c r="A67" s="209" t="s">
        <v>193</v>
      </c>
      <c r="B67" s="210"/>
      <c r="C67" s="210"/>
      <c r="D67" s="210"/>
      <c r="E67" s="210"/>
      <c r="F67" s="210"/>
      <c r="G67" s="210"/>
      <c r="H67" s="211"/>
      <c r="I67" s="1">
        <v>167</v>
      </c>
      <c r="J67" s="52">
        <f>J58-J66</f>
        <v>-22881958</v>
      </c>
      <c r="K67" s="52">
        <f>K58-K66</f>
        <v>-22881958</v>
      </c>
      <c r="L67" s="52">
        <f>L58-L66</f>
        <v>21153258</v>
      </c>
      <c r="M67" s="52">
        <f>M58-M66</f>
        <v>21153258</v>
      </c>
    </row>
    <row r="68" spans="1:13" ht="12.75">
      <c r="A68" s="209" t="s">
        <v>194</v>
      </c>
      <c r="B68" s="210"/>
      <c r="C68" s="210"/>
      <c r="D68" s="210"/>
      <c r="E68" s="210"/>
      <c r="F68" s="210"/>
      <c r="G68" s="210"/>
      <c r="H68" s="211"/>
      <c r="I68" s="1">
        <v>168</v>
      </c>
      <c r="J68" s="60">
        <f>J57+J67</f>
        <v>-20722361</v>
      </c>
      <c r="K68" s="60">
        <f>K57+K67</f>
        <v>-20722361</v>
      </c>
      <c r="L68" s="60">
        <f>L57+L67</f>
        <v>9728237</v>
      </c>
      <c r="M68" s="60">
        <f>M57+M67</f>
        <v>9728237</v>
      </c>
    </row>
    <row r="69" spans="1:13" ht="12.75" customHeight="1">
      <c r="A69" s="258" t="s">
        <v>312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60"/>
    </row>
    <row r="70" spans="1:13" ht="12.75" customHeight="1">
      <c r="A70" s="261" t="s">
        <v>188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3"/>
    </row>
    <row r="71" spans="1:13" ht="12.75">
      <c r="A71" s="248" t="s">
        <v>234</v>
      </c>
      <c r="B71" s="249"/>
      <c r="C71" s="249"/>
      <c r="D71" s="249"/>
      <c r="E71" s="249"/>
      <c r="F71" s="249"/>
      <c r="G71" s="249"/>
      <c r="H71" s="250"/>
      <c r="I71" s="1">
        <v>169</v>
      </c>
      <c r="J71" s="7">
        <v>-20722361</v>
      </c>
      <c r="K71" s="7">
        <v>-20722361</v>
      </c>
      <c r="L71" s="7">
        <v>9728237</v>
      </c>
      <c r="M71" s="7">
        <v>9728237</v>
      </c>
    </row>
    <row r="72" spans="1:13" ht="12.75">
      <c r="A72" s="255" t="s">
        <v>235</v>
      </c>
      <c r="B72" s="256"/>
      <c r="C72" s="256"/>
      <c r="D72" s="256"/>
      <c r="E72" s="256"/>
      <c r="F72" s="256"/>
      <c r="G72" s="256"/>
      <c r="H72" s="257"/>
      <c r="I72" s="4">
        <v>170</v>
      </c>
      <c r="J72" s="8"/>
      <c r="K72" s="8"/>
      <c r="L72" s="8"/>
      <c r="M72" s="8"/>
    </row>
  </sheetData>
  <sheetProtection/>
  <mergeCells count="73"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4:M4"/>
    <mergeCell ref="A5:H5"/>
    <mergeCell ref="A7:H7"/>
    <mergeCell ref="A8:H8"/>
    <mergeCell ref="A9:H9"/>
    <mergeCell ref="A10:H10"/>
    <mergeCell ref="J5:K5"/>
    <mergeCell ref="L5:M5"/>
    <mergeCell ref="A6:H6"/>
  </mergeCells>
  <dataValidations count="1">
    <dataValidation allowBlank="1" sqref="A1:IV65536"/>
  </dataValidation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9" sqref="J9"/>
    </sheetView>
  </sheetViews>
  <sheetFormatPr defaultColWidth="9.140625" defaultRowHeight="12.75"/>
  <cols>
    <col min="1" max="7" width="9.140625" style="51" customWidth="1"/>
    <col min="8" max="8" width="9.140625" style="51" hidden="1" customWidth="1"/>
    <col min="9" max="9" width="9.140625" style="51" customWidth="1"/>
    <col min="10" max="10" width="9.8515625" style="51" bestFit="1" customWidth="1"/>
    <col min="11" max="11" width="11.7109375" style="51" customWidth="1"/>
    <col min="12" max="16384" width="9.140625" style="51" customWidth="1"/>
  </cols>
  <sheetData>
    <row r="1" spans="1:11" ht="15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137" customFormat="1" ht="18.75" customHeight="1">
      <c r="A2" s="266" t="s">
        <v>349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8" customHeight="1">
      <c r="A3" s="264" t="s">
        <v>348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318</v>
      </c>
      <c r="K4" s="66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7">
        <v>2</v>
      </c>
      <c r="J5" s="68" t="s">
        <v>282</v>
      </c>
      <c r="K5" s="68" t="s">
        <v>283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9"/>
      <c r="J6" s="269"/>
      <c r="K6" s="270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2159598</v>
      </c>
      <c r="K7" s="7">
        <v>-11425020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8538420</v>
      </c>
      <c r="K8" s="7">
        <v>10354344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0</v>
      </c>
      <c r="K9" s="7">
        <v>4689988</v>
      </c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121066070</v>
      </c>
      <c r="K10" s="7">
        <v>814069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6437392</v>
      </c>
      <c r="K11" s="7">
        <v>2318280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26365767</v>
      </c>
      <c r="K12" s="7">
        <v>31309964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3">
        <f>SUM(J7:J12)</f>
        <v>164567247</v>
      </c>
      <c r="K13" s="52">
        <f>SUM(K7:K12)</f>
        <v>38061625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14296291</v>
      </c>
      <c r="K14" s="7">
        <v>0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0</v>
      </c>
      <c r="K15" s="7">
        <v>1596809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0</v>
      </c>
      <c r="K16" s="7">
        <v>0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35728946</v>
      </c>
      <c r="K17" s="7">
        <v>34526274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3">
        <f>SUM(J14:J17)</f>
        <v>50025237</v>
      </c>
      <c r="K18" s="52">
        <f>SUM(K14:K17)</f>
        <v>36123083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IF(J13&gt;J18,J13-J18,0)</f>
        <v>114542010</v>
      </c>
      <c r="K19" s="52">
        <f>IF(K13&gt;K18,K13-K18,0)</f>
        <v>1938542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4" t="s">
        <v>159</v>
      </c>
      <c r="B21" s="235"/>
      <c r="C21" s="235"/>
      <c r="D21" s="235"/>
      <c r="E21" s="235"/>
      <c r="F21" s="235"/>
      <c r="G21" s="235"/>
      <c r="H21" s="235"/>
      <c r="I21" s="269"/>
      <c r="J21" s="269"/>
      <c r="K21" s="270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0</v>
      </c>
      <c r="K22" s="7">
        <v>0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0</v>
      </c>
      <c r="K23" s="7">
        <v>0</v>
      </c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23978</v>
      </c>
      <c r="K24" s="7">
        <v>0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0</v>
      </c>
      <c r="K25" s="7">
        <v>0</v>
      </c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16632</v>
      </c>
      <c r="K26" s="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3">
        <f>SUM(J22:J26)</f>
        <v>40610</v>
      </c>
      <c r="K27" s="52">
        <f>SUM(K22:K26)</f>
        <v>0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0</v>
      </c>
      <c r="K28" s="7">
        <v>108460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>
        <v>0</v>
      </c>
      <c r="K29" s="7">
        <v>0</v>
      </c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95181604</v>
      </c>
      <c r="K30" s="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3">
        <v>129524834</v>
      </c>
      <c r="K31" s="52">
        <f>SUM(K28:K30)</f>
        <v>108460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IF(J31&gt;J27,J31-J27,0)</f>
        <v>129484224</v>
      </c>
      <c r="K33" s="52">
        <f>IF(K31&gt;K27,K31-K27,0)</f>
        <v>108460</v>
      </c>
    </row>
    <row r="34" spans="1:11" ht="12.75">
      <c r="A34" s="224" t="s">
        <v>160</v>
      </c>
      <c r="B34" s="235"/>
      <c r="C34" s="235"/>
      <c r="D34" s="235"/>
      <c r="E34" s="235"/>
      <c r="F34" s="235"/>
      <c r="G34" s="235"/>
      <c r="H34" s="235"/>
      <c r="I34" s="269"/>
      <c r="J34" s="269"/>
      <c r="K34" s="270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0</v>
      </c>
      <c r="K35" s="7">
        <v>0</v>
      </c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0</v>
      </c>
      <c r="K36" s="7">
        <v>0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7">
        <v>0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10003447</v>
      </c>
      <c r="K39" s="7">
        <v>8624173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0</v>
      </c>
      <c r="K40" s="7">
        <v>0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0</v>
      </c>
      <c r="K41" s="7">
        <v>0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0</v>
      </c>
      <c r="K42" s="7">
        <v>0</v>
      </c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0</v>
      </c>
      <c r="K43" s="7">
        <v>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3">
        <f>SUM(J39:J43)</f>
        <v>10003447</v>
      </c>
      <c r="K44" s="52">
        <f>SUM(K39:K43)</f>
        <v>8624173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IF(J44&gt;J38,J44-J38,0)</f>
        <v>10003447</v>
      </c>
      <c r="K46" s="52">
        <f>IF(K44&gt;K38,K44-K38,0)</f>
        <v>8624173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3">
        <f>IF(J20-J19+J33-J32+J46-J45&gt;0,J20-J19+J33-J32+J46-J45,0)</f>
        <v>24945661</v>
      </c>
      <c r="K48" s="52">
        <f>IF(K20-K19+K33-K32+K46-K45&gt;0,K20-K19+K33-K32+K46-K45,0)</f>
        <v>6794091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52538987</v>
      </c>
      <c r="K49" s="7">
        <v>19266222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0</v>
      </c>
      <c r="K50" s="7">
        <v>0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24945661</v>
      </c>
      <c r="K51" s="7">
        <v>6794091</v>
      </c>
    </row>
    <row r="52" spans="1:11" ht="12.75">
      <c r="A52" s="240" t="s">
        <v>177</v>
      </c>
      <c r="B52" s="241"/>
      <c r="C52" s="241"/>
      <c r="D52" s="241"/>
      <c r="E52" s="241"/>
      <c r="F52" s="241"/>
      <c r="G52" s="241"/>
      <c r="H52" s="241"/>
      <c r="I52" s="4">
        <v>44</v>
      </c>
      <c r="J52" s="64">
        <f>J49+J50-J51</f>
        <v>27593326</v>
      </c>
      <c r="K52" s="60">
        <f>K49+K50-K51</f>
        <v>12472131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318</v>
      </c>
      <c r="K4" s="66" t="s">
        <v>319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282</v>
      </c>
      <c r="K5" s="72" t="s">
        <v>283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9"/>
      <c r="J6" s="269"/>
      <c r="K6" s="270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9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1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4" t="s">
        <v>159</v>
      </c>
      <c r="B22" s="235"/>
      <c r="C22" s="235"/>
      <c r="D22" s="235"/>
      <c r="E22" s="235"/>
      <c r="F22" s="235"/>
      <c r="G22" s="235"/>
      <c r="H22" s="235"/>
      <c r="I22" s="269"/>
      <c r="J22" s="269"/>
      <c r="K22" s="270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4" t="s">
        <v>160</v>
      </c>
      <c r="B35" s="235"/>
      <c r="C35" s="235"/>
      <c r="D35" s="235"/>
      <c r="E35" s="235"/>
      <c r="F35" s="235"/>
      <c r="G35" s="235"/>
      <c r="H35" s="235"/>
      <c r="I35" s="269">
        <v>0</v>
      </c>
      <c r="J35" s="269"/>
      <c r="K35" s="270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25" zoomScaleSheetLayoutView="125" zoomScalePageLayoutView="0" workbookViewId="0" topLeftCell="A1">
      <selection activeCell="A5" sqref="A5:H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1.7109375" style="75" customWidth="1"/>
    <col min="9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4"/>
    </row>
    <row r="2" spans="1:12" ht="7.5" customHeight="1">
      <c r="A2" s="41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2.75">
      <c r="A3" s="296" t="s">
        <v>350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77"/>
    </row>
    <row r="4" spans="1:12" ht="15">
      <c r="A4" s="41"/>
      <c r="B4" s="73"/>
      <c r="C4" s="42"/>
      <c r="D4" s="42"/>
      <c r="E4" s="76"/>
      <c r="F4" s="42"/>
      <c r="G4" s="76"/>
      <c r="H4" s="136"/>
      <c r="I4" s="73"/>
      <c r="J4" s="73"/>
      <c r="K4" s="73"/>
      <c r="L4" s="77"/>
    </row>
    <row r="5" spans="1:11" ht="21.75">
      <c r="A5" s="294" t="s">
        <v>59</v>
      </c>
      <c r="B5" s="294"/>
      <c r="C5" s="294"/>
      <c r="D5" s="294"/>
      <c r="E5" s="294"/>
      <c r="F5" s="294"/>
      <c r="G5" s="294"/>
      <c r="H5" s="294"/>
      <c r="I5" s="80" t="s">
        <v>304</v>
      </c>
      <c r="J5" s="81" t="s">
        <v>150</v>
      </c>
      <c r="K5" s="81" t="s">
        <v>151</v>
      </c>
    </row>
    <row r="6" spans="1:11" ht="12.75">
      <c r="A6" s="295">
        <v>1</v>
      </c>
      <c r="B6" s="295"/>
      <c r="C6" s="295"/>
      <c r="D6" s="295"/>
      <c r="E6" s="295"/>
      <c r="F6" s="295"/>
      <c r="G6" s="295"/>
      <c r="H6" s="295"/>
      <c r="I6" s="83">
        <v>2</v>
      </c>
      <c r="J6" s="82" t="s">
        <v>282</v>
      </c>
      <c r="K6" s="82" t="s">
        <v>283</v>
      </c>
    </row>
    <row r="7" spans="1:11" ht="12.75">
      <c r="A7" s="286" t="s">
        <v>284</v>
      </c>
      <c r="B7" s="287"/>
      <c r="C7" s="287"/>
      <c r="D7" s="287"/>
      <c r="E7" s="287"/>
      <c r="F7" s="287"/>
      <c r="G7" s="287"/>
      <c r="H7" s="287"/>
      <c r="I7" s="43">
        <v>1</v>
      </c>
      <c r="J7" s="44">
        <v>589202640</v>
      </c>
      <c r="K7" s="44">
        <v>589202640</v>
      </c>
    </row>
    <row r="8" spans="1:11" ht="12.75">
      <c r="A8" s="286" t="s">
        <v>285</v>
      </c>
      <c r="B8" s="287"/>
      <c r="C8" s="287"/>
      <c r="D8" s="287"/>
      <c r="E8" s="287"/>
      <c r="F8" s="287"/>
      <c r="G8" s="287"/>
      <c r="H8" s="287"/>
      <c r="I8" s="43">
        <v>2</v>
      </c>
      <c r="J8" s="45">
        <v>0</v>
      </c>
      <c r="K8" s="45">
        <v>0</v>
      </c>
    </row>
    <row r="9" spans="1:11" ht="12.75">
      <c r="A9" s="286" t="s">
        <v>286</v>
      </c>
      <c r="B9" s="287"/>
      <c r="C9" s="287"/>
      <c r="D9" s="287"/>
      <c r="E9" s="287"/>
      <c r="F9" s="287"/>
      <c r="G9" s="287"/>
      <c r="H9" s="287"/>
      <c r="I9" s="43">
        <v>3</v>
      </c>
      <c r="J9" s="45">
        <v>80720</v>
      </c>
      <c r="K9" s="45">
        <v>80720</v>
      </c>
    </row>
    <row r="10" spans="1:11" ht="12.75">
      <c r="A10" s="286" t="s">
        <v>287</v>
      </c>
      <c r="B10" s="287"/>
      <c r="C10" s="287"/>
      <c r="D10" s="287"/>
      <c r="E10" s="287"/>
      <c r="F10" s="287"/>
      <c r="G10" s="287"/>
      <c r="H10" s="287"/>
      <c r="I10" s="43">
        <v>4</v>
      </c>
      <c r="J10" s="45">
        <v>-55386936</v>
      </c>
      <c r="K10" s="45">
        <v>-95158783</v>
      </c>
    </row>
    <row r="11" spans="1:11" ht="12.75">
      <c r="A11" s="286" t="s">
        <v>288</v>
      </c>
      <c r="B11" s="287"/>
      <c r="C11" s="287"/>
      <c r="D11" s="287"/>
      <c r="E11" s="287"/>
      <c r="F11" s="287"/>
      <c r="G11" s="287"/>
      <c r="H11" s="287"/>
      <c r="I11" s="43">
        <v>5</v>
      </c>
      <c r="J11" s="45">
        <v>-39771847</v>
      </c>
      <c r="K11" s="45">
        <v>-11425020</v>
      </c>
    </row>
    <row r="12" spans="1:11" ht="12.75">
      <c r="A12" s="286" t="s">
        <v>289</v>
      </c>
      <c r="B12" s="287"/>
      <c r="C12" s="287"/>
      <c r="D12" s="287"/>
      <c r="E12" s="287"/>
      <c r="F12" s="287"/>
      <c r="G12" s="287"/>
      <c r="H12" s="287"/>
      <c r="I12" s="43">
        <v>6</v>
      </c>
      <c r="J12" s="45">
        <v>0</v>
      </c>
      <c r="K12" s="45">
        <v>0</v>
      </c>
    </row>
    <row r="13" spans="1:11" ht="12.75">
      <c r="A13" s="286" t="s">
        <v>290</v>
      </c>
      <c r="B13" s="287"/>
      <c r="C13" s="287"/>
      <c r="D13" s="287"/>
      <c r="E13" s="287"/>
      <c r="F13" s="287"/>
      <c r="G13" s="287"/>
      <c r="H13" s="287"/>
      <c r="I13" s="43">
        <v>7</v>
      </c>
      <c r="J13" s="45">
        <v>0</v>
      </c>
      <c r="K13" s="45">
        <v>0</v>
      </c>
    </row>
    <row r="14" spans="1:11" ht="12.75">
      <c r="A14" s="286" t="s">
        <v>291</v>
      </c>
      <c r="B14" s="287"/>
      <c r="C14" s="287"/>
      <c r="D14" s="287"/>
      <c r="E14" s="287"/>
      <c r="F14" s="287"/>
      <c r="G14" s="287"/>
      <c r="H14" s="287"/>
      <c r="I14" s="43">
        <v>8</v>
      </c>
      <c r="J14" s="45">
        <v>0</v>
      </c>
      <c r="K14" s="45">
        <v>0</v>
      </c>
    </row>
    <row r="15" spans="1:11" ht="12.75">
      <c r="A15" s="286" t="s">
        <v>292</v>
      </c>
      <c r="B15" s="287"/>
      <c r="C15" s="287"/>
      <c r="D15" s="287"/>
      <c r="E15" s="287"/>
      <c r="F15" s="287"/>
      <c r="G15" s="287"/>
      <c r="H15" s="287"/>
      <c r="I15" s="43">
        <v>9</v>
      </c>
      <c r="J15" s="45">
        <v>0</v>
      </c>
      <c r="K15" s="45">
        <v>0</v>
      </c>
    </row>
    <row r="16" spans="1:11" ht="12.75">
      <c r="A16" s="288" t="s">
        <v>293</v>
      </c>
      <c r="B16" s="289"/>
      <c r="C16" s="289"/>
      <c r="D16" s="289"/>
      <c r="E16" s="289"/>
      <c r="F16" s="289"/>
      <c r="G16" s="289"/>
      <c r="H16" s="289"/>
      <c r="I16" s="43">
        <v>10</v>
      </c>
      <c r="J16" s="78">
        <f>SUM(J7:J15)</f>
        <v>494124577</v>
      </c>
      <c r="K16" s="78">
        <f>SUM(K7:K15)</f>
        <v>482699557</v>
      </c>
    </row>
    <row r="17" spans="1:11" ht="12.75">
      <c r="A17" s="286" t="s">
        <v>294</v>
      </c>
      <c r="B17" s="287"/>
      <c r="C17" s="287"/>
      <c r="D17" s="287"/>
      <c r="E17" s="287"/>
      <c r="F17" s="287"/>
      <c r="G17" s="287"/>
      <c r="H17" s="287"/>
      <c r="I17" s="43">
        <v>11</v>
      </c>
      <c r="J17" s="45">
        <v>149003079</v>
      </c>
      <c r="K17" s="45">
        <v>170156337</v>
      </c>
    </row>
    <row r="18" spans="1:11" ht="12.75">
      <c r="A18" s="286" t="s">
        <v>295</v>
      </c>
      <c r="B18" s="287"/>
      <c r="C18" s="287"/>
      <c r="D18" s="287"/>
      <c r="E18" s="287"/>
      <c r="F18" s="287"/>
      <c r="G18" s="287"/>
      <c r="H18" s="287"/>
      <c r="I18" s="43">
        <v>12</v>
      </c>
      <c r="J18" s="45">
        <v>0</v>
      </c>
      <c r="K18" s="45">
        <v>0</v>
      </c>
    </row>
    <row r="19" spans="1:11" ht="12.75">
      <c r="A19" s="286" t="s">
        <v>296</v>
      </c>
      <c r="B19" s="287"/>
      <c r="C19" s="287"/>
      <c r="D19" s="287"/>
      <c r="E19" s="287"/>
      <c r="F19" s="287"/>
      <c r="G19" s="287"/>
      <c r="H19" s="287"/>
      <c r="I19" s="43">
        <v>13</v>
      </c>
      <c r="J19" s="45">
        <v>0</v>
      </c>
      <c r="K19" s="45">
        <v>0</v>
      </c>
    </row>
    <row r="20" spans="1:11" ht="12.75">
      <c r="A20" s="286" t="s">
        <v>297</v>
      </c>
      <c r="B20" s="287"/>
      <c r="C20" s="287"/>
      <c r="D20" s="287"/>
      <c r="E20" s="287"/>
      <c r="F20" s="287"/>
      <c r="G20" s="287"/>
      <c r="H20" s="287"/>
      <c r="I20" s="43">
        <v>14</v>
      </c>
      <c r="J20" s="45">
        <v>0</v>
      </c>
      <c r="K20" s="45">
        <v>0</v>
      </c>
    </row>
    <row r="21" spans="1:11" ht="12.75">
      <c r="A21" s="286" t="s">
        <v>298</v>
      </c>
      <c r="B21" s="287"/>
      <c r="C21" s="287"/>
      <c r="D21" s="287"/>
      <c r="E21" s="287"/>
      <c r="F21" s="287"/>
      <c r="G21" s="287"/>
      <c r="H21" s="287"/>
      <c r="I21" s="43">
        <v>15</v>
      </c>
      <c r="J21" s="45">
        <v>0</v>
      </c>
      <c r="K21" s="45">
        <v>0</v>
      </c>
    </row>
    <row r="22" spans="1:11" ht="12.75">
      <c r="A22" s="286" t="s">
        <v>299</v>
      </c>
      <c r="B22" s="287"/>
      <c r="C22" s="287"/>
      <c r="D22" s="287"/>
      <c r="E22" s="287"/>
      <c r="F22" s="287"/>
      <c r="G22" s="287"/>
      <c r="H22" s="287"/>
      <c r="I22" s="43">
        <v>16</v>
      </c>
      <c r="J22" s="45">
        <v>0</v>
      </c>
      <c r="K22" s="45">
        <v>0</v>
      </c>
    </row>
    <row r="23" spans="1:11" ht="12.75">
      <c r="A23" s="288" t="s">
        <v>300</v>
      </c>
      <c r="B23" s="289"/>
      <c r="C23" s="289"/>
      <c r="D23" s="289"/>
      <c r="E23" s="289"/>
      <c r="F23" s="289"/>
      <c r="G23" s="289"/>
      <c r="H23" s="289"/>
      <c r="I23" s="43">
        <v>17</v>
      </c>
      <c r="J23" s="79">
        <f>SUM(J17:J22)</f>
        <v>149003079</v>
      </c>
      <c r="K23" s="79">
        <f>SUM(K17:K22)</f>
        <v>170156337</v>
      </c>
    </row>
    <row r="24" spans="1:11" ht="12.75">
      <c r="A24" s="290"/>
      <c r="B24" s="291"/>
      <c r="C24" s="291"/>
      <c r="D24" s="291"/>
      <c r="E24" s="291"/>
      <c r="F24" s="291"/>
      <c r="G24" s="291"/>
      <c r="H24" s="291"/>
      <c r="I24" s="292"/>
      <c r="J24" s="292"/>
      <c r="K24" s="293"/>
    </row>
    <row r="25" spans="1:11" ht="12.75">
      <c r="A25" s="278" t="s">
        <v>301</v>
      </c>
      <c r="B25" s="279"/>
      <c r="C25" s="279"/>
      <c r="D25" s="279"/>
      <c r="E25" s="279"/>
      <c r="F25" s="279"/>
      <c r="G25" s="279"/>
      <c r="H25" s="279"/>
      <c r="I25" s="46">
        <v>18</v>
      </c>
      <c r="J25" s="44">
        <v>149003079</v>
      </c>
      <c r="K25" s="44">
        <v>170156337</v>
      </c>
    </row>
    <row r="26" spans="1:11" ht="17.25" customHeight="1">
      <c r="A26" s="280" t="s">
        <v>302</v>
      </c>
      <c r="B26" s="281"/>
      <c r="C26" s="281"/>
      <c r="D26" s="281"/>
      <c r="E26" s="281"/>
      <c r="F26" s="281"/>
      <c r="G26" s="281"/>
      <c r="H26" s="281"/>
      <c r="I26" s="47">
        <v>19</v>
      </c>
      <c r="J26" s="79"/>
      <c r="K26" s="79"/>
    </row>
    <row r="27" spans="1:11" ht="30" customHeight="1">
      <c r="A27" s="282" t="s">
        <v>303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</sheetData>
  <sheetProtection/>
  <protectedRanges>
    <protectedRange sqref="E3:E4" name="Range1_1"/>
    <protectedRange sqref="G3:H4" name="Range1"/>
  </protectedRanges>
  <mergeCells count="25">
    <mergeCell ref="A5:H5"/>
    <mergeCell ref="A6:H6"/>
    <mergeCell ref="A7:H7"/>
    <mergeCell ref="A8:H8"/>
    <mergeCell ref="A3:K3"/>
    <mergeCell ref="A9:H9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</mergeCells>
  <conditionalFormatting sqref="G4">
    <cfRule type="cellIs" priority="1" dxfId="0" operator="lessThan" stopIfTrue="1">
      <formula>#REF!</formula>
    </cfRule>
  </conditionalFormatting>
  <dataValidations count="1">
    <dataValidation allowBlank="1" sqref="B4:B65536 C1:D2 C4:D65536 A1:A65536 B1:B2 L1:IV65536 E1:K2 E4:K65536"/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8" t="s">
        <v>315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2013-04-30T08:48:07Z</cp:lastPrinted>
  <dcterms:created xsi:type="dcterms:W3CDTF">2008-10-17T11:51:54Z</dcterms:created>
  <dcterms:modified xsi:type="dcterms:W3CDTF">2013-04-30T08:50:59Z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