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3528" yWindow="1488" windowWidth="17952" windowHeight="10896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25725"/>
</workbook>
</file>

<file path=xl/calcChain.xml><?xml version="1.0" encoding="utf-8"?>
<calcChain xmlns="http://schemas.openxmlformats.org/spreadsheetml/2006/main">
  <c r="K19" i="20"/>
  <c r="K14"/>
  <c r="K53"/>
  <c r="K56" i="19"/>
  <c r="K63"/>
  <c r="K56" i="18"/>
  <c r="J56"/>
  <c r="K54" i="21"/>
  <c r="J54"/>
  <c r="K20"/>
  <c r="K13"/>
  <c r="K22"/>
  <c r="K33"/>
  <c r="K29"/>
  <c r="K35"/>
  <c r="K34"/>
  <c r="K46"/>
  <c r="K40"/>
  <c r="K48"/>
  <c r="J20"/>
  <c r="J22"/>
  <c r="J13"/>
  <c r="J21"/>
  <c r="J49"/>
  <c r="J33"/>
  <c r="J34"/>
  <c r="J29"/>
  <c r="J35"/>
  <c r="J46"/>
  <c r="J47"/>
  <c r="J40"/>
  <c r="J48"/>
  <c r="J53" i="20"/>
  <c r="K32"/>
  <c r="K28"/>
  <c r="K45"/>
  <c r="K39"/>
  <c r="J19"/>
  <c r="J14"/>
  <c r="J32"/>
  <c r="J28"/>
  <c r="J45"/>
  <c r="J39"/>
  <c r="K73" i="19"/>
  <c r="K80"/>
  <c r="K83"/>
  <c r="K87"/>
  <c r="K91"/>
  <c r="K101"/>
  <c r="K115"/>
  <c r="J73"/>
  <c r="J80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6"/>
  <c r="K67"/>
  <c r="J57"/>
  <c r="J66"/>
  <c r="J67"/>
  <c r="K7"/>
  <c r="K27"/>
  <c r="K42"/>
  <c r="K12"/>
  <c r="K16"/>
  <c r="K22"/>
  <c r="K33"/>
  <c r="J7"/>
  <c r="J27"/>
  <c r="J16"/>
  <c r="J22"/>
  <c r="J33"/>
  <c r="J15" i="17"/>
  <c r="K15"/>
  <c r="J22"/>
  <c r="K22"/>
  <c r="K46" i="20"/>
  <c r="K47" i="21"/>
  <c r="K21"/>
  <c r="K50"/>
  <c r="K49"/>
  <c r="J50"/>
  <c r="K70" i="19"/>
  <c r="K41"/>
  <c r="K9"/>
  <c r="K10" i="18"/>
  <c r="K43"/>
  <c r="K46"/>
  <c r="J46" i="20"/>
  <c r="J47"/>
  <c r="J33"/>
  <c r="J34"/>
  <c r="J21"/>
  <c r="J20"/>
  <c r="J48"/>
  <c r="J42" i="18"/>
  <c r="J10"/>
  <c r="J43"/>
  <c r="J70" i="19"/>
  <c r="J115"/>
  <c r="J41"/>
  <c r="J9"/>
  <c r="K45" i="18"/>
  <c r="K44"/>
  <c r="K48"/>
  <c r="J49" i="20"/>
  <c r="J46" i="18"/>
  <c r="J44"/>
  <c r="J48"/>
  <c r="J45"/>
  <c r="J49"/>
  <c r="J50"/>
  <c r="J67" i="19"/>
  <c r="K50" i="18"/>
  <c r="K49"/>
  <c r="K47" i="20"/>
  <c r="K34"/>
  <c r="K33"/>
  <c r="K21"/>
  <c r="K67" i="19"/>
  <c r="K20" i="20" l="1"/>
  <c r="K49" s="1"/>
  <c r="K48" l="1"/>
</calcChain>
</file>

<file path=xl/sharedStrings.xml><?xml version="1.0" encoding="utf-8"?>
<sst xmlns="http://schemas.openxmlformats.org/spreadsheetml/2006/main" count="406" uniqueCount="352">
  <si>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</si>
  <si>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</si>
  <si>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</si>
  <si>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</si>
  <si>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</si>
  <si>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</si>
  <si>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</si>
  <si>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</si>
  <si>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</si>
  <si>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</si>
  <si>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</si>
  <si>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</si>
  <si>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</si>
  <si>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</si>
  <si>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</si>
  <si>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</si>
  <si>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</si>
  <si>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</si>
  <si>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</si>
  <si>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</si>
  <si>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</si>
  <si>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</si>
  <si>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</si>
  <si>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</si>
  <si>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</si>
  <si>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</si>
  <si>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</si>
  <si>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</si>
  <si>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</si>
  <si>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</si>
  <si>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</si>
  <si>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</si>
  <si>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</si>
  <si>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</si>
  <si>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</si>
  <si>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</si>
  <si>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</si>
  <si>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</si>
  <si>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</si>
  <si>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</si>
  <si>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</si>
  <si>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</si>
  <si>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</si>
  <si>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</si>
  <si>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</si>
  <si>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</si>
  <si>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</si>
  <si>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</si>
  <si>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</si>
  <si>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</si>
  <si>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</si>
  <si>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</si>
  <si>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</si>
  <si>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</si>
  <si>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</si>
  <si>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</si>
  <si>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</si>
  <si>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</si>
  <si>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</si>
  <si>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</si>
  <si>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</si>
  <si>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</si>
  <si>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</si>
  <si>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</si>
  <si>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</si>
  <si>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</si>
  <si>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</si>
  <si>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</si>
  <si>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</si>
  <si>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</si>
  <si>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</si>
  <si>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</si>
  <si>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</si>
  <si>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</si>
  <si>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</si>
  <si>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</si>
  <si>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</si>
  <si>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</si>
  <si>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</si>
  <si>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</si>
  <si>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</si>
  <si>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</si>
  <si>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</si>
  <si>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</si>
  <si>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</si>
  <si>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</si>
  <si>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</si>
  <si>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</si>
  <si>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</si>
  <si>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</si>
  <si>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</si>
  <si>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</si>
  <si>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</si>
  <si>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</si>
  <si>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</si>
  <si>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</si>
  <si>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</si>
  <si>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</si>
  <si>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</si>
  <si>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</si>
  <si>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</si>
  <si>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</si>
  <si>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</si>
  <si>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</si>
  <si>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</si>
  <si>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</si>
  <si>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</si>
  <si>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</si>
  <si>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</si>
  <si>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</si>
  <si>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</si>
  <si>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</si>
  <si>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</si>
  <si>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</si>
  <si>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</si>
  <si>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</si>
  <si>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</si>
  <si>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</si>
  <si>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</si>
  <si>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</si>
  <si>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</si>
  <si>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</si>
  <si>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</si>
  <si>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</si>
  <si>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</si>
  <si>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</si>
  <si>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</si>
  <si>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</si>
  <si>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</si>
  <si>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</si>
  <si>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</si>
  <si>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</si>
  <si>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</si>
  <si>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</si>
  <si>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</si>
  <si>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</si>
  <si>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</si>
  <si>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</si>
  <si>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</si>
  <si>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</si>
  <si>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</si>
  <si>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</si>
  <si>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</si>
  <si>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</si>
  <si>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</si>
  <si>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</si>
  <si>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</si>
  <si>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</si>
  <si>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</si>
  <si>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</si>
  <si>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</si>
  <si>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</si>
  <si>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</si>
  <si>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</si>
  <si>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</si>
  <si>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</si>
  <si>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</si>
  <si>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</si>
  <si>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</si>
  <si>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</si>
  <si>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</si>
  <si>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</si>
  <si>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</si>
  <si>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</si>
  <si>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</si>
  <si>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</si>
  <si>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</si>
  <si>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</si>
  <si>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</si>
  <si>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</si>
  <si>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</si>
  <si>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</si>
  <si>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</si>
  <si>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</si>
  <si>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</si>
  <si>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</si>
  <si>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</si>
  <si>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</si>
  <si>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</si>
  <si>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</si>
  <si>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</si>
  <si>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</si>
  <si>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</si>
  <si>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</si>
  <si>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</si>
  <si>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</si>
  <si>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</si>
  <si>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</si>
  <si>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</si>
  <si>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</si>
  <si>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</si>
  <si>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</si>
  <si>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</si>
  <si>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</si>
  <si>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</si>
  <si>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</si>
  <si>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</si>
  <si>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</si>
  <si>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</si>
  <si>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</si>
  <si>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</si>
  <si>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</si>
  <si>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</si>
  <si>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</si>
  <si>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</si>
  <si>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</si>
  <si>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</si>
  <si>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</si>
  <si>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</si>
  <si>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</si>
  <si>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</si>
  <si>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</si>
  <si>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</si>
  <si>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</si>
  <si>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</si>
  <si>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</si>
  <si>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</si>
  <si>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</si>
  <si>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</si>
  <si>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</si>
  <si>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</si>
  <si>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</si>
  <si>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</si>
  <si>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</si>
  <si>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</si>
  <si>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</si>
  <si>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</si>
  <si>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</si>
  <si>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</si>
  <si>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</si>
  <si>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</si>
  <si>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</si>
  <si>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</si>
  <si>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</si>
  <si>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</si>
  <si>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</si>
  <si>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</si>
  <si>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</si>
  <si>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</si>
  <si>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</si>
  <si>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</si>
  <si>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</si>
  <si>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</si>
  <si>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</si>
  <si>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</si>
  <si>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</si>
  <si>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</si>
  <si>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</si>
  <si>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</si>
  <si>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</si>
  <si>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</si>
  <si>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</si>
  <si>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</si>
  <si>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</si>
  <si>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</si>
  <si>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</si>
  <si>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</si>
  <si>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</si>
  <si>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</si>
  <si>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</si>
  <si>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</si>
  <si>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</si>
  <si>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</si>
  <si>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</si>
  <si>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</si>
  <si>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</si>
  <si>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</si>
  <si>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</si>
  <si>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</si>
  <si>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</si>
  <si>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</si>
  <si>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</si>
  <si>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</si>
  <si>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</si>
  <si>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</si>
  <si>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</si>
  <si>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</si>
  <si>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</si>
  <si>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</si>
  <si>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</si>
  <si>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</si>
  <si>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</si>
  <si>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</si>
  <si>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</si>
  <si>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</si>
  <si>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</si>
  <si>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</si>
  <si>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</si>
  <si>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</si>
  <si>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</si>
  <si>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</si>
  <si>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</si>
  <si>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</si>
  <si>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</si>
  <si>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</si>
  <si>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</si>
  <si>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</si>
  <si>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</si>
  <si>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</si>
  <si>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</si>
  <si>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</si>
  <si>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</si>
  <si>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</si>
  <si>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</si>
  <si>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</si>
  <si>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</si>
  <si>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</si>
  <si>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</si>
  <si>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</si>
  <si>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</si>
  <si>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</si>
  <si>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</si>
  <si>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</si>
  <si>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</si>
  <si>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</si>
  <si>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</si>
  <si>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</si>
  <si>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</si>
  <si>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</si>
  <si>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</si>
  <si>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</si>
  <si>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</si>
  <si>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</si>
  <si>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</si>
  <si>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</si>
  <si>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</si>
  <si>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</si>
  <si>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</si>
  <si>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</si>
  <si>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</si>
  <si>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</si>
  <si>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01.01.</t>
  </si>
  <si>
    <t>3131467</t>
  </si>
  <si>
    <t>060000041</t>
  </si>
  <si>
    <t>54431828108</t>
  </si>
  <si>
    <t>JADROPLOV d.d.</t>
  </si>
  <si>
    <t>SPLIT</t>
  </si>
  <si>
    <t>Obala kneza Branimira 16</t>
  </si>
  <si>
    <t>sanja.buzancic@jadroplov.com</t>
  </si>
  <si>
    <t>www.jadroplov.hr</t>
  </si>
  <si>
    <t>SPLITSKA DALMATINSKA</t>
  </si>
  <si>
    <t>DA</t>
  </si>
  <si>
    <t>5020</t>
  </si>
  <si>
    <t>Sanja Bužančić</t>
  </si>
  <si>
    <t>021 302 650</t>
  </si>
  <si>
    <t>021 398 380</t>
  </si>
  <si>
    <t>Branimir Kovačić</t>
  </si>
  <si>
    <t>stanje na dan 31.12.2012.</t>
  </si>
  <si>
    <t>Obveznik:   JADROPLOV d.d.</t>
  </si>
  <si>
    <t>u razdoblju 01.01.2012. do 31.12.2012.</t>
  </si>
  <si>
    <t>Obveznik:  JADROPLOV d.d.</t>
  </si>
  <si>
    <t>za razdoblje od 01.01. do 31.12.2012.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</si>
</sst>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4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5" applyFont="1" applyBorder="1" applyAlignment="1">
      <alignment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0" fontId="7" fillId="0" borderId="19" xfId="3" applyFont="1" applyBorder="1" applyAlignment="1">
      <alignment horizontal="left" vertical="center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8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11" xfId="0" applyFont="1" applyBorder="1" applyAlignment="1" applyProtection="1">
      <alignment vertical="top"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16" xfId="3" applyFont="1" applyBorder="1" applyAlignment="1"/>
    <xf numFmtId="0" fontId="7" fillId="0" borderId="19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8" xfId="1" applyNumberFormat="1" applyFill="1" applyBorder="1" applyAlignment="1" applyProtection="1">
      <alignment horizontal="left" vertical="center"/>
      <protection locked="0" hidden="1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vertical="center"/>
    </xf>
    <xf numFmtId="0" fontId="19" fillId="4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5" xfId="0" applyFont="1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vertical="center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1" fillId="4" borderId="26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1" fillId="5" borderId="25" xfId="0" applyFont="1" applyFill="1" applyBorder="1" applyAlignment="1" applyProtection="1">
      <alignment vertical="center" wrapText="1"/>
      <protection hidden="1"/>
    </xf>
    <xf numFmtId="0" fontId="11" fillId="5" borderId="26" xfId="0" applyFont="1" applyFill="1" applyBorder="1" applyAlignment="1" applyProtection="1">
      <alignment vertical="center" wrapText="1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vertical="center" wrapText="1"/>
    </xf>
    <xf numFmtId="0" fontId="19" fillId="6" borderId="27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ja.buzancic@jadroplov.com" TargetMode="External"/><Relationship Id="rId2" Type="http://schemas.openxmlformats.org/officeDocument/2006/relationships/hyperlink" Target="http://www.jadroplov.hr/" TargetMode="External"/><Relationship Id="rId1" Type="http://schemas.openxmlformats.org/officeDocument/2006/relationships/hyperlink" Target="mailto:sanja.buzancic@jadroplov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Normal="100" zoomScaleSheetLayoutView="100" workbookViewId="0">
      <selection sqref="A1:C1"/>
    </sheetView>
  </sheetViews>
  <sheetFormatPr defaultColWidth="9.109375" defaultRowHeight="13.2"/>
  <cols>
    <col min="1" max="1" width="9.109375" style="23"/>
    <col min="2" max="2" width="13" style="23" customWidth="1"/>
    <col min="3" max="6" width="9.109375" style="23"/>
    <col min="7" max="7" width="15.109375" style="23" customWidth="1"/>
    <col min="8" max="8" width="19.33203125" style="23" customWidth="1"/>
    <col min="9" max="9" width="14.44140625" style="23" customWidth="1"/>
    <col min="10" max="16384" width="9.109375" style="23"/>
  </cols>
  <sheetData>
    <row r="1" spans="1:12" ht="15.6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28" t="s">
        <v>257</v>
      </c>
      <c r="B2" s="128"/>
      <c r="C2" s="128"/>
      <c r="D2" s="129"/>
      <c r="E2" s="24" t="s">
        <v>331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0" t="s">
        <v>259</v>
      </c>
      <c r="B4" s="130"/>
      <c r="C4" s="130"/>
      <c r="D4" s="130"/>
      <c r="E4" s="130"/>
      <c r="F4" s="130"/>
      <c r="G4" s="130"/>
      <c r="H4" s="130"/>
      <c r="I4" s="130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1" t="s">
        <v>260</v>
      </c>
      <c r="B6" s="132"/>
      <c r="C6" s="126" t="s">
        <v>332</v>
      </c>
      <c r="D6" s="127"/>
      <c r="E6" s="133"/>
      <c r="F6" s="133"/>
      <c r="G6" s="133"/>
      <c r="H6" s="133"/>
      <c r="I6" s="39"/>
      <c r="J6" s="22"/>
      <c r="K6" s="22"/>
      <c r="L6" s="22"/>
    </row>
    <row r="7" spans="1:12">
      <c r="A7" s="40"/>
      <c r="B7" s="40"/>
      <c r="C7" s="31"/>
      <c r="D7" s="31"/>
      <c r="E7" s="133"/>
      <c r="F7" s="133"/>
      <c r="G7" s="133"/>
      <c r="H7" s="133"/>
      <c r="I7" s="39"/>
      <c r="J7" s="22"/>
      <c r="K7" s="22"/>
      <c r="L7" s="22"/>
    </row>
    <row r="8" spans="1:12">
      <c r="A8" s="134" t="s">
        <v>261</v>
      </c>
      <c r="B8" s="135"/>
      <c r="C8" s="126" t="s">
        <v>333</v>
      </c>
      <c r="D8" s="127"/>
      <c r="E8" s="133"/>
      <c r="F8" s="133"/>
      <c r="G8" s="133"/>
      <c r="H8" s="133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23" t="s">
        <v>262</v>
      </c>
      <c r="B10" s="124"/>
      <c r="C10" s="126" t="s">
        <v>334</v>
      </c>
      <c r="D10" s="127"/>
      <c r="E10" s="31"/>
      <c r="F10" s="31"/>
      <c r="G10" s="31"/>
      <c r="H10" s="31"/>
      <c r="I10" s="31"/>
      <c r="J10" s="22"/>
      <c r="K10" s="22"/>
      <c r="L10" s="22"/>
    </row>
    <row r="11" spans="1:12">
      <c r="A11" s="125"/>
      <c r="B11" s="12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1" t="s">
        <v>263</v>
      </c>
      <c r="B12" s="132"/>
      <c r="C12" s="136" t="s">
        <v>335</v>
      </c>
      <c r="D12" s="141"/>
      <c r="E12" s="141"/>
      <c r="F12" s="141"/>
      <c r="G12" s="141"/>
      <c r="H12" s="141"/>
      <c r="I12" s="142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1" t="s">
        <v>264</v>
      </c>
      <c r="B14" s="132"/>
      <c r="C14" s="143">
        <v>21000</v>
      </c>
      <c r="D14" s="144"/>
      <c r="E14" s="31"/>
      <c r="F14" s="136" t="s">
        <v>336</v>
      </c>
      <c r="G14" s="141"/>
      <c r="H14" s="141"/>
      <c r="I14" s="142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1" t="s">
        <v>265</v>
      </c>
      <c r="B16" s="132"/>
      <c r="C16" s="136" t="s">
        <v>337</v>
      </c>
      <c r="D16" s="141"/>
      <c r="E16" s="141"/>
      <c r="F16" s="141"/>
      <c r="G16" s="141"/>
      <c r="H16" s="141"/>
      <c r="I16" s="142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1" t="s">
        <v>266</v>
      </c>
      <c r="B18" s="132"/>
      <c r="C18" s="145" t="s">
        <v>338</v>
      </c>
      <c r="D18" s="146"/>
      <c r="E18" s="146"/>
      <c r="F18" s="146"/>
      <c r="G18" s="146"/>
      <c r="H18" s="146"/>
      <c r="I18" s="147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1" t="s">
        <v>267</v>
      </c>
      <c r="B20" s="132"/>
      <c r="C20" s="145" t="s">
        <v>339</v>
      </c>
      <c r="D20" s="146"/>
      <c r="E20" s="146"/>
      <c r="F20" s="146"/>
      <c r="G20" s="146"/>
      <c r="H20" s="146"/>
      <c r="I20" s="147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1" t="s">
        <v>268</v>
      </c>
      <c r="B22" s="132"/>
      <c r="C22" s="44">
        <v>409</v>
      </c>
      <c r="D22" s="136" t="s">
        <v>336</v>
      </c>
      <c r="E22" s="137"/>
      <c r="F22" s="138"/>
      <c r="G22" s="139"/>
      <c r="H22" s="140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31" t="s">
        <v>269</v>
      </c>
      <c r="B24" s="132"/>
      <c r="C24" s="44">
        <v>17</v>
      </c>
      <c r="D24" s="136" t="s">
        <v>340</v>
      </c>
      <c r="E24" s="137"/>
      <c r="F24" s="137"/>
      <c r="G24" s="138"/>
      <c r="H24" s="38" t="s">
        <v>270</v>
      </c>
      <c r="I24" s="47">
        <v>45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>
      <c r="A26" s="131" t="s">
        <v>272</v>
      </c>
      <c r="B26" s="132"/>
      <c r="C26" s="48" t="s">
        <v>341</v>
      </c>
      <c r="D26" s="49"/>
      <c r="E26" s="22"/>
      <c r="F26" s="50"/>
      <c r="G26" s="131" t="s">
        <v>273</v>
      </c>
      <c r="H26" s="132"/>
      <c r="I26" s="51" t="s">
        <v>342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48" t="s">
        <v>323</v>
      </c>
      <c r="B30" s="149"/>
      <c r="C30" s="149"/>
      <c r="D30" s="150"/>
      <c r="E30" s="148" t="s">
        <v>324</v>
      </c>
      <c r="F30" s="149"/>
      <c r="G30" s="150"/>
      <c r="H30" s="126"/>
      <c r="I30" s="127"/>
      <c r="J30" s="22"/>
      <c r="K30" s="22"/>
      <c r="L30" s="22"/>
    </row>
    <row r="31" spans="1:12">
      <c r="A31" s="114"/>
      <c r="B31" s="114"/>
      <c r="C31" s="115"/>
      <c r="D31" s="157"/>
      <c r="E31" s="157"/>
      <c r="F31" s="157"/>
      <c r="G31" s="157"/>
      <c r="H31" s="31"/>
      <c r="I31" s="54"/>
      <c r="J31" s="22"/>
      <c r="K31" s="22"/>
      <c r="L31" s="22"/>
    </row>
    <row r="32" spans="1:12">
      <c r="A32" s="148" t="s">
        <v>325</v>
      </c>
      <c r="B32" s="149"/>
      <c r="C32" s="149"/>
      <c r="D32" s="150"/>
      <c r="E32" s="148" t="s">
        <v>324</v>
      </c>
      <c r="F32" s="149"/>
      <c r="G32" s="150"/>
      <c r="H32" s="126"/>
      <c r="I32" s="127"/>
      <c r="J32" s="22"/>
      <c r="K32" s="22"/>
      <c r="L32" s="22"/>
    </row>
    <row r="33" spans="1:12">
      <c r="A33" s="114"/>
      <c r="B33" s="114"/>
      <c r="C33" s="115"/>
      <c r="D33" s="116"/>
      <c r="E33" s="116"/>
      <c r="F33" s="116"/>
      <c r="G33" s="117"/>
      <c r="H33" s="31"/>
      <c r="I33" s="55"/>
      <c r="J33" s="22"/>
      <c r="K33" s="22"/>
      <c r="L33" s="22"/>
    </row>
    <row r="34" spans="1:12">
      <c r="A34" s="148" t="s">
        <v>326</v>
      </c>
      <c r="B34" s="149"/>
      <c r="C34" s="149"/>
      <c r="D34" s="150"/>
      <c r="E34" s="148" t="s">
        <v>324</v>
      </c>
      <c r="F34" s="149"/>
      <c r="G34" s="150"/>
      <c r="H34" s="126"/>
      <c r="I34" s="127"/>
      <c r="J34" s="22"/>
      <c r="K34" s="22"/>
      <c r="L34" s="22"/>
    </row>
    <row r="35" spans="1:12">
      <c r="A35" s="114"/>
      <c r="B35" s="114"/>
      <c r="C35" s="115"/>
      <c r="D35" s="116"/>
      <c r="E35" s="116"/>
      <c r="F35" s="116"/>
      <c r="G35" s="117"/>
      <c r="H35" s="31"/>
      <c r="I35" s="55"/>
      <c r="J35" s="22"/>
      <c r="K35" s="22"/>
      <c r="L35" s="22"/>
    </row>
    <row r="36" spans="1:12">
      <c r="A36" s="148" t="s">
        <v>327</v>
      </c>
      <c r="B36" s="149"/>
      <c r="C36" s="149"/>
      <c r="D36" s="150"/>
      <c r="E36" s="148" t="s">
        <v>324</v>
      </c>
      <c r="F36" s="149"/>
      <c r="G36" s="150"/>
      <c r="H36" s="126"/>
      <c r="I36" s="127"/>
      <c r="J36" s="22"/>
      <c r="K36" s="22"/>
      <c r="L36" s="22"/>
    </row>
    <row r="37" spans="1:12">
      <c r="A37" s="118"/>
      <c r="B37" s="118"/>
      <c r="C37" s="170"/>
      <c r="D37" s="170"/>
      <c r="E37" s="119"/>
      <c r="F37" s="170"/>
      <c r="G37" s="170"/>
      <c r="H37" s="31"/>
      <c r="I37" s="31"/>
      <c r="J37" s="22"/>
      <c r="K37" s="22"/>
      <c r="L37" s="22"/>
    </row>
    <row r="38" spans="1:12">
      <c r="A38" s="148" t="s">
        <v>328</v>
      </c>
      <c r="B38" s="149"/>
      <c r="C38" s="149"/>
      <c r="D38" s="150"/>
      <c r="E38" s="148" t="s">
        <v>324</v>
      </c>
      <c r="F38" s="149"/>
      <c r="G38" s="150"/>
      <c r="H38" s="126"/>
      <c r="I38" s="127"/>
      <c r="J38" s="22"/>
      <c r="K38" s="22"/>
      <c r="L38" s="22"/>
    </row>
    <row r="39" spans="1:12">
      <c r="A39" s="118"/>
      <c r="B39" s="118"/>
      <c r="C39" s="118"/>
      <c r="D39" s="118"/>
      <c r="E39" s="118"/>
      <c r="F39" s="120"/>
      <c r="G39" s="121"/>
      <c r="H39" s="31"/>
      <c r="I39" s="31"/>
      <c r="J39" s="22"/>
      <c r="K39" s="22"/>
      <c r="L39" s="22"/>
    </row>
    <row r="40" spans="1:12">
      <c r="A40" s="148" t="s">
        <v>329</v>
      </c>
      <c r="B40" s="149"/>
      <c r="C40" s="149"/>
      <c r="D40" s="150"/>
      <c r="E40" s="148" t="s">
        <v>330</v>
      </c>
      <c r="F40" s="149"/>
      <c r="G40" s="150"/>
      <c r="H40" s="126"/>
      <c r="I40" s="127"/>
      <c r="J40" s="22"/>
      <c r="K40" s="22"/>
      <c r="L40" s="22"/>
    </row>
    <row r="41" spans="1:12">
      <c r="A41" s="59"/>
      <c r="B41" s="60"/>
      <c r="C41" s="60"/>
      <c r="D41" s="60"/>
      <c r="E41" s="59"/>
      <c r="F41" s="60"/>
      <c r="G41" s="60"/>
      <c r="H41" s="61"/>
      <c r="I41" s="62"/>
      <c r="J41" s="22"/>
      <c r="K41" s="22"/>
      <c r="L41" s="22"/>
    </row>
    <row r="42" spans="1:12">
      <c r="A42" s="56"/>
      <c r="B42" s="56"/>
      <c r="C42" s="57"/>
      <c r="D42" s="58"/>
      <c r="E42" s="31"/>
      <c r="F42" s="57"/>
      <c r="G42" s="58"/>
      <c r="H42" s="31"/>
      <c r="I42" s="31"/>
      <c r="J42" s="22"/>
      <c r="K42" s="22"/>
      <c r="L42" s="22"/>
    </row>
    <row r="43" spans="1:12">
      <c r="A43" s="63"/>
      <c r="B43" s="63"/>
      <c r="C43" s="63"/>
      <c r="D43" s="42"/>
      <c r="E43" s="42"/>
      <c r="F43" s="63"/>
      <c r="G43" s="42"/>
      <c r="H43" s="42"/>
      <c r="I43" s="42"/>
      <c r="J43" s="22"/>
      <c r="K43" s="22"/>
      <c r="L43" s="22"/>
    </row>
    <row r="44" spans="1:12">
      <c r="A44" s="158" t="s">
        <v>277</v>
      </c>
      <c r="B44" s="159"/>
      <c r="C44" s="126"/>
      <c r="D44" s="127"/>
      <c r="E44" s="32"/>
      <c r="F44" s="136"/>
      <c r="G44" s="164"/>
      <c r="H44" s="164"/>
      <c r="I44" s="165"/>
      <c r="J44" s="22"/>
      <c r="K44" s="22"/>
      <c r="L44" s="22"/>
    </row>
    <row r="45" spans="1:12">
      <c r="A45" s="56"/>
      <c r="B45" s="56"/>
      <c r="C45" s="166"/>
      <c r="D45" s="167"/>
      <c r="E45" s="31"/>
      <c r="F45" s="166"/>
      <c r="G45" s="168"/>
      <c r="H45" s="64"/>
      <c r="I45" s="64"/>
      <c r="J45" s="22"/>
      <c r="K45" s="22"/>
      <c r="L45" s="22"/>
    </row>
    <row r="46" spans="1:12">
      <c r="A46" s="158" t="s">
        <v>278</v>
      </c>
      <c r="B46" s="159"/>
      <c r="C46" s="136" t="s">
        <v>343</v>
      </c>
      <c r="D46" s="169"/>
      <c r="E46" s="169"/>
      <c r="F46" s="169"/>
      <c r="G46" s="169"/>
      <c r="H46" s="169"/>
      <c r="I46" s="169"/>
      <c r="J46" s="22"/>
      <c r="K46" s="22"/>
      <c r="L46" s="22"/>
    </row>
    <row r="47" spans="1:12">
      <c r="A47" s="40"/>
      <c r="B47" s="40"/>
      <c r="C47" s="65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58" t="s">
        <v>280</v>
      </c>
      <c r="B48" s="159"/>
      <c r="C48" s="160" t="s">
        <v>344</v>
      </c>
      <c r="D48" s="161"/>
      <c r="E48" s="162"/>
      <c r="F48" s="32"/>
      <c r="G48" s="38" t="s">
        <v>281</v>
      </c>
      <c r="H48" s="160" t="s">
        <v>345</v>
      </c>
      <c r="I48" s="162"/>
      <c r="J48" s="22"/>
      <c r="K48" s="22"/>
      <c r="L48" s="22"/>
    </row>
    <row r="49" spans="1:12">
      <c r="A49" s="40"/>
      <c r="B49" s="40"/>
      <c r="C49" s="65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58" t="s">
        <v>266</v>
      </c>
      <c r="B50" s="159"/>
      <c r="C50" s="173" t="s">
        <v>338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31" t="s">
        <v>282</v>
      </c>
      <c r="B52" s="132"/>
      <c r="C52" s="160" t="s">
        <v>346</v>
      </c>
      <c r="D52" s="161"/>
      <c r="E52" s="161"/>
      <c r="F52" s="161"/>
      <c r="G52" s="161"/>
      <c r="H52" s="161"/>
      <c r="I52" s="142"/>
      <c r="J52" s="22"/>
      <c r="K52" s="22"/>
      <c r="L52" s="22"/>
    </row>
    <row r="53" spans="1:12">
      <c r="A53" s="66"/>
      <c r="B53" s="66"/>
      <c r="C53" s="176" t="s">
        <v>283</v>
      </c>
      <c r="D53" s="176"/>
      <c r="E53" s="176"/>
      <c r="F53" s="176"/>
      <c r="G53" s="176"/>
      <c r="H53" s="176"/>
      <c r="I53" s="68"/>
      <c r="J53" s="22"/>
      <c r="K53" s="22"/>
      <c r="L53" s="22"/>
    </row>
    <row r="54" spans="1:12">
      <c r="A54" s="66"/>
      <c r="B54" s="66"/>
      <c r="C54" s="67"/>
      <c r="D54" s="67"/>
      <c r="E54" s="67"/>
      <c r="F54" s="67"/>
      <c r="G54" s="67"/>
      <c r="H54" s="67"/>
      <c r="I54" s="68"/>
      <c r="J54" s="22"/>
      <c r="K54" s="22"/>
      <c r="L54" s="22"/>
    </row>
    <row r="55" spans="1:12">
      <c r="A55" s="66"/>
      <c r="B55" s="174" t="s">
        <v>284</v>
      </c>
      <c r="C55" s="175"/>
      <c r="D55" s="175"/>
      <c r="E55" s="175"/>
      <c r="F55" s="109"/>
      <c r="G55" s="109"/>
      <c r="H55" s="110"/>
      <c r="I55" s="110"/>
      <c r="J55" s="22"/>
      <c r="K55" s="22"/>
      <c r="L55" s="22"/>
    </row>
    <row r="56" spans="1:12">
      <c r="A56" s="66"/>
      <c r="B56" s="111" t="s">
        <v>322</v>
      </c>
      <c r="C56" s="112"/>
      <c r="D56" s="112"/>
      <c r="E56" s="112"/>
      <c r="F56" s="112"/>
      <c r="G56" s="112"/>
      <c r="H56" s="180" t="s">
        <v>316</v>
      </c>
      <c r="I56" s="180"/>
      <c r="J56" s="22"/>
      <c r="K56" s="22"/>
      <c r="L56" s="22"/>
    </row>
    <row r="57" spans="1:12">
      <c r="A57" s="66"/>
      <c r="B57" s="111" t="s">
        <v>317</v>
      </c>
      <c r="C57" s="112"/>
      <c r="D57" s="112"/>
      <c r="E57" s="112"/>
      <c r="F57" s="112"/>
      <c r="G57" s="112"/>
      <c r="H57" s="180"/>
      <c r="I57" s="180"/>
      <c r="J57" s="22"/>
      <c r="K57" s="22"/>
      <c r="L57" s="22"/>
    </row>
    <row r="58" spans="1:12">
      <c r="A58" s="66"/>
      <c r="B58" s="111" t="s">
        <v>318</v>
      </c>
      <c r="C58" s="112"/>
      <c r="D58" s="112"/>
      <c r="E58" s="112"/>
      <c r="F58" s="112"/>
      <c r="G58" s="112"/>
      <c r="H58" s="180"/>
      <c r="I58" s="180"/>
      <c r="J58" s="22"/>
      <c r="K58" s="22"/>
      <c r="L58" s="22"/>
    </row>
    <row r="59" spans="1:12">
      <c r="A59" s="66"/>
      <c r="B59" s="111" t="s">
        <v>319</v>
      </c>
      <c r="C59" s="113"/>
      <c r="D59" s="113"/>
      <c r="E59" s="113"/>
      <c r="F59" s="113"/>
      <c r="G59" s="113"/>
      <c r="H59" s="180"/>
      <c r="I59" s="180"/>
      <c r="J59" s="22"/>
      <c r="K59" s="22"/>
      <c r="L59" s="22"/>
    </row>
    <row r="60" spans="1:12">
      <c r="A60" s="66"/>
      <c r="B60" s="111" t="s">
        <v>320</v>
      </c>
      <c r="C60" s="113"/>
      <c r="D60" s="113"/>
      <c r="E60" s="113"/>
      <c r="F60" s="113"/>
      <c r="G60" s="113"/>
      <c r="H60" s="180"/>
      <c r="I60" s="180"/>
      <c r="J60" s="22"/>
      <c r="K60" s="22"/>
      <c r="L60" s="22"/>
    </row>
    <row r="61" spans="1:12">
      <c r="A61" s="66"/>
      <c r="B61" s="66"/>
      <c r="C61" s="67"/>
      <c r="D61" s="67"/>
      <c r="E61" s="67"/>
      <c r="F61" s="67"/>
      <c r="G61" s="67"/>
      <c r="H61" s="67"/>
      <c r="I61" s="68"/>
      <c r="J61" s="22"/>
      <c r="K61" s="22"/>
      <c r="L61" s="22"/>
    </row>
    <row r="62" spans="1:12" ht="13.8" thickBot="1">
      <c r="A62" s="69" t="s">
        <v>285</v>
      </c>
      <c r="B62" s="32"/>
      <c r="C62" s="32"/>
      <c r="D62" s="32"/>
      <c r="E62" s="32"/>
      <c r="F62" s="32"/>
      <c r="G62" s="70"/>
      <c r="H62" s="71"/>
      <c r="I62" s="70"/>
      <c r="J62" s="22"/>
      <c r="K62" s="22"/>
      <c r="L62" s="22"/>
    </row>
    <row r="63" spans="1:12">
      <c r="A63" s="32"/>
      <c r="B63" s="32"/>
      <c r="C63" s="32"/>
      <c r="D63" s="32"/>
      <c r="E63" s="66" t="s">
        <v>286</v>
      </c>
      <c r="F63" s="22"/>
      <c r="G63" s="177" t="s">
        <v>287</v>
      </c>
      <c r="H63" s="178"/>
      <c r="I63" s="179"/>
      <c r="J63" s="22"/>
      <c r="K63" s="22"/>
      <c r="L63" s="22"/>
    </row>
    <row r="64" spans="1:12">
      <c r="A64" s="72"/>
      <c r="B64" s="72"/>
      <c r="C64" s="37"/>
      <c r="D64" s="37"/>
      <c r="E64" s="37"/>
      <c r="F64" s="37"/>
      <c r="G64" s="171"/>
      <c r="H64" s="172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H30:I30 H32:I32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Normal="100" workbookViewId="0">
      <selection sqref="A1:J1"/>
    </sheetView>
  </sheetViews>
  <sheetFormatPr defaultRowHeight="13.2"/>
  <cols>
    <col min="8" max="8" width="0.5546875" customWidth="1"/>
    <col min="10" max="10" width="11.33203125" customWidth="1"/>
    <col min="11" max="11" width="12.5546875" customWidth="1"/>
  </cols>
  <sheetData>
    <row r="1" spans="1:11">
      <c r="A1" s="212" t="s">
        <v>159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>
      <c r="A2" s="216" t="s">
        <v>347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>
      <c r="A4" s="219" t="s">
        <v>348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1.2" thickBot="1">
      <c r="A5" s="222" t="s">
        <v>61</v>
      </c>
      <c r="B5" s="223"/>
      <c r="C5" s="223"/>
      <c r="D5" s="223"/>
      <c r="E5" s="223"/>
      <c r="F5" s="223"/>
      <c r="G5" s="223"/>
      <c r="H5" s="224"/>
      <c r="I5" s="74" t="s">
        <v>288</v>
      </c>
      <c r="J5" s="75" t="s">
        <v>115</v>
      </c>
      <c r="K5" s="76" t="s">
        <v>116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78">
        <v>2</v>
      </c>
      <c r="J6" s="77">
        <v>3</v>
      </c>
      <c r="K6" s="77">
        <v>4</v>
      </c>
    </row>
    <row r="7" spans="1:1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>
      <c r="A8" s="190" t="s">
        <v>62</v>
      </c>
      <c r="B8" s="191"/>
      <c r="C8" s="191"/>
      <c r="D8" s="191"/>
      <c r="E8" s="191"/>
      <c r="F8" s="191"/>
      <c r="G8" s="191"/>
      <c r="H8" s="211"/>
      <c r="I8" s="6">
        <v>1</v>
      </c>
      <c r="J8" s="11"/>
      <c r="K8" s="11"/>
    </row>
    <row r="9" spans="1:11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792296808</v>
      </c>
      <c r="K9" s="12">
        <f>K10+K17+K27+K36+K40</f>
        <v>885519033</v>
      </c>
    </row>
    <row r="10" spans="1:11">
      <c r="A10" s="194" t="s">
        <v>213</v>
      </c>
      <c r="B10" s="195"/>
      <c r="C10" s="195"/>
      <c r="D10" s="195"/>
      <c r="E10" s="195"/>
      <c r="F10" s="195"/>
      <c r="G10" s="195"/>
      <c r="H10" s="196"/>
      <c r="I10" s="4">
        <v>3</v>
      </c>
      <c r="J10" s="12">
        <f>SUM(J11:J16)</f>
        <v>905388</v>
      </c>
      <c r="K10" s="12">
        <f>SUM(K11:K16)</f>
        <v>670886</v>
      </c>
    </row>
    <row r="11" spans="1:11">
      <c r="A11" s="194" t="s">
        <v>117</v>
      </c>
      <c r="B11" s="195"/>
      <c r="C11" s="195"/>
      <c r="D11" s="195"/>
      <c r="E11" s="195"/>
      <c r="F11" s="195"/>
      <c r="G11" s="195"/>
      <c r="H11" s="196"/>
      <c r="I11" s="4">
        <v>4</v>
      </c>
      <c r="J11" s="13">
        <v>0</v>
      </c>
      <c r="K11" s="13">
        <v>0</v>
      </c>
    </row>
    <row r="12" spans="1:11">
      <c r="A12" s="194" t="s">
        <v>14</v>
      </c>
      <c r="B12" s="195"/>
      <c r="C12" s="195"/>
      <c r="D12" s="195"/>
      <c r="E12" s="195"/>
      <c r="F12" s="195"/>
      <c r="G12" s="195"/>
      <c r="H12" s="196"/>
      <c r="I12" s="4">
        <v>5</v>
      </c>
      <c r="J12" s="13">
        <v>905388</v>
      </c>
      <c r="K12" s="13">
        <v>670886</v>
      </c>
    </row>
    <row r="13" spans="1:11">
      <c r="A13" s="194" t="s">
        <v>118</v>
      </c>
      <c r="B13" s="195"/>
      <c r="C13" s="195"/>
      <c r="D13" s="195"/>
      <c r="E13" s="195"/>
      <c r="F13" s="195"/>
      <c r="G13" s="195"/>
      <c r="H13" s="196"/>
      <c r="I13" s="4">
        <v>6</v>
      </c>
      <c r="J13" s="13">
        <v>0</v>
      </c>
      <c r="K13" s="13">
        <v>0</v>
      </c>
    </row>
    <row r="14" spans="1:11">
      <c r="A14" s="194" t="s">
        <v>216</v>
      </c>
      <c r="B14" s="195"/>
      <c r="C14" s="195"/>
      <c r="D14" s="195"/>
      <c r="E14" s="195"/>
      <c r="F14" s="195"/>
      <c r="G14" s="195"/>
      <c r="H14" s="196"/>
      <c r="I14" s="4">
        <v>7</v>
      </c>
      <c r="J14" s="13">
        <v>0</v>
      </c>
      <c r="K14" s="13">
        <v>0</v>
      </c>
    </row>
    <row r="15" spans="1:11">
      <c r="A15" s="194" t="s">
        <v>217</v>
      </c>
      <c r="B15" s="195"/>
      <c r="C15" s="195"/>
      <c r="D15" s="195"/>
      <c r="E15" s="195"/>
      <c r="F15" s="195"/>
      <c r="G15" s="195"/>
      <c r="H15" s="196"/>
      <c r="I15" s="4">
        <v>8</v>
      </c>
      <c r="J15" s="13">
        <v>0</v>
      </c>
      <c r="K15" s="13">
        <v>0</v>
      </c>
    </row>
    <row r="16" spans="1:11">
      <c r="A16" s="194" t="s">
        <v>218</v>
      </c>
      <c r="B16" s="195"/>
      <c r="C16" s="195"/>
      <c r="D16" s="195"/>
      <c r="E16" s="195"/>
      <c r="F16" s="195"/>
      <c r="G16" s="195"/>
      <c r="H16" s="196"/>
      <c r="I16" s="4">
        <v>9</v>
      </c>
      <c r="J16" s="13">
        <v>0</v>
      </c>
      <c r="K16" s="13">
        <v>0</v>
      </c>
    </row>
    <row r="17" spans="1:11">
      <c r="A17" s="194" t="s">
        <v>214</v>
      </c>
      <c r="B17" s="195"/>
      <c r="C17" s="195"/>
      <c r="D17" s="195"/>
      <c r="E17" s="195"/>
      <c r="F17" s="195"/>
      <c r="G17" s="195"/>
      <c r="H17" s="196"/>
      <c r="I17" s="4">
        <v>10</v>
      </c>
      <c r="J17" s="12">
        <f>SUM(J18:J26)</f>
        <v>791267233</v>
      </c>
      <c r="K17" s="12">
        <f>SUM(K18:K26)</f>
        <v>884848147</v>
      </c>
    </row>
    <row r="18" spans="1:11">
      <c r="A18" s="194" t="s">
        <v>219</v>
      </c>
      <c r="B18" s="195"/>
      <c r="C18" s="195"/>
      <c r="D18" s="195"/>
      <c r="E18" s="195"/>
      <c r="F18" s="195"/>
      <c r="G18" s="195"/>
      <c r="H18" s="196"/>
      <c r="I18" s="4">
        <v>11</v>
      </c>
      <c r="J18" s="13">
        <v>0</v>
      </c>
      <c r="K18" s="13">
        <v>0</v>
      </c>
    </row>
    <row r="19" spans="1:11">
      <c r="A19" s="194" t="s">
        <v>255</v>
      </c>
      <c r="B19" s="195"/>
      <c r="C19" s="195"/>
      <c r="D19" s="195"/>
      <c r="E19" s="195"/>
      <c r="F19" s="195"/>
      <c r="G19" s="195"/>
      <c r="H19" s="196"/>
      <c r="I19" s="4">
        <v>12</v>
      </c>
      <c r="J19" s="13">
        <v>10688029</v>
      </c>
      <c r="K19" s="13">
        <v>9566446</v>
      </c>
    </row>
    <row r="20" spans="1:11">
      <c r="A20" s="194" t="s">
        <v>220</v>
      </c>
      <c r="B20" s="195"/>
      <c r="C20" s="195"/>
      <c r="D20" s="195"/>
      <c r="E20" s="195"/>
      <c r="F20" s="195"/>
      <c r="G20" s="195"/>
      <c r="H20" s="196"/>
      <c r="I20" s="4">
        <v>13</v>
      </c>
      <c r="J20" s="13">
        <v>435081</v>
      </c>
      <c r="K20" s="13">
        <v>296443</v>
      </c>
    </row>
    <row r="21" spans="1:11">
      <c r="A21" s="194" t="s">
        <v>27</v>
      </c>
      <c r="B21" s="195"/>
      <c r="C21" s="195"/>
      <c r="D21" s="195"/>
      <c r="E21" s="195"/>
      <c r="F21" s="195"/>
      <c r="G21" s="195"/>
      <c r="H21" s="196"/>
      <c r="I21" s="4">
        <v>14</v>
      </c>
      <c r="J21" s="13">
        <v>723907027</v>
      </c>
      <c r="K21" s="13">
        <v>874812712</v>
      </c>
    </row>
    <row r="22" spans="1:11">
      <c r="A22" s="194" t="s">
        <v>28</v>
      </c>
      <c r="B22" s="195"/>
      <c r="C22" s="195"/>
      <c r="D22" s="195"/>
      <c r="E22" s="195"/>
      <c r="F22" s="195"/>
      <c r="G22" s="195"/>
      <c r="H22" s="196"/>
      <c r="I22" s="4">
        <v>15</v>
      </c>
      <c r="J22" s="13">
        <v>0</v>
      </c>
      <c r="K22" s="13">
        <v>0</v>
      </c>
    </row>
    <row r="23" spans="1:11">
      <c r="A23" s="194" t="s">
        <v>74</v>
      </c>
      <c r="B23" s="195"/>
      <c r="C23" s="195"/>
      <c r="D23" s="195"/>
      <c r="E23" s="195"/>
      <c r="F23" s="195"/>
      <c r="G23" s="195"/>
      <c r="H23" s="196"/>
      <c r="I23" s="4">
        <v>16</v>
      </c>
      <c r="J23" s="13">
        <v>434430</v>
      </c>
      <c r="K23" s="13">
        <v>0</v>
      </c>
    </row>
    <row r="24" spans="1:11">
      <c r="A24" s="194" t="s">
        <v>75</v>
      </c>
      <c r="B24" s="195"/>
      <c r="C24" s="195"/>
      <c r="D24" s="195"/>
      <c r="E24" s="195"/>
      <c r="F24" s="195"/>
      <c r="G24" s="195"/>
      <c r="H24" s="196"/>
      <c r="I24" s="4">
        <v>17</v>
      </c>
      <c r="J24" s="13">
        <v>55802666</v>
      </c>
      <c r="K24" s="13">
        <v>172546</v>
      </c>
    </row>
    <row r="25" spans="1:11">
      <c r="A25" s="194" t="s">
        <v>76</v>
      </c>
      <c r="B25" s="195"/>
      <c r="C25" s="195"/>
      <c r="D25" s="195"/>
      <c r="E25" s="195"/>
      <c r="F25" s="195"/>
      <c r="G25" s="195"/>
      <c r="H25" s="196"/>
      <c r="I25" s="4">
        <v>18</v>
      </c>
      <c r="J25" s="13">
        <v>0</v>
      </c>
      <c r="K25" s="13">
        <v>0</v>
      </c>
    </row>
    <row r="26" spans="1:11">
      <c r="A26" s="194" t="s">
        <v>77</v>
      </c>
      <c r="B26" s="195"/>
      <c r="C26" s="195"/>
      <c r="D26" s="195"/>
      <c r="E26" s="195"/>
      <c r="F26" s="195"/>
      <c r="G26" s="195"/>
      <c r="H26" s="196"/>
      <c r="I26" s="4">
        <v>19</v>
      </c>
      <c r="J26" s="13">
        <v>0</v>
      </c>
      <c r="K26" s="13">
        <v>0</v>
      </c>
    </row>
    <row r="27" spans="1:11">
      <c r="A27" s="194" t="s">
        <v>198</v>
      </c>
      <c r="B27" s="195"/>
      <c r="C27" s="195"/>
      <c r="D27" s="195"/>
      <c r="E27" s="195"/>
      <c r="F27" s="195"/>
      <c r="G27" s="195"/>
      <c r="H27" s="196"/>
      <c r="I27" s="4">
        <v>20</v>
      </c>
      <c r="J27" s="12">
        <f>SUM(J28:J35)</f>
        <v>124187</v>
      </c>
      <c r="K27" s="12">
        <f>SUM(K28:K35)</f>
        <v>0</v>
      </c>
    </row>
    <row r="28" spans="1:11">
      <c r="A28" s="194" t="s">
        <v>78</v>
      </c>
      <c r="B28" s="195"/>
      <c r="C28" s="195"/>
      <c r="D28" s="195"/>
      <c r="E28" s="195"/>
      <c r="F28" s="195"/>
      <c r="G28" s="195"/>
      <c r="H28" s="196"/>
      <c r="I28" s="4">
        <v>21</v>
      </c>
      <c r="J28" s="13">
        <v>0</v>
      </c>
      <c r="K28" s="13">
        <v>0</v>
      </c>
    </row>
    <row r="29" spans="1:11">
      <c r="A29" s="194" t="s">
        <v>79</v>
      </c>
      <c r="B29" s="195"/>
      <c r="C29" s="195"/>
      <c r="D29" s="195"/>
      <c r="E29" s="195"/>
      <c r="F29" s="195"/>
      <c r="G29" s="195"/>
      <c r="H29" s="196"/>
      <c r="I29" s="4">
        <v>22</v>
      </c>
      <c r="J29" s="13">
        <v>0</v>
      </c>
      <c r="K29" s="13">
        <v>0</v>
      </c>
    </row>
    <row r="30" spans="1:11">
      <c r="A30" s="194" t="s">
        <v>80</v>
      </c>
      <c r="B30" s="195"/>
      <c r="C30" s="195"/>
      <c r="D30" s="195"/>
      <c r="E30" s="195"/>
      <c r="F30" s="195"/>
      <c r="G30" s="195"/>
      <c r="H30" s="196"/>
      <c r="I30" s="4">
        <v>23</v>
      </c>
      <c r="J30" s="13">
        <v>0</v>
      </c>
      <c r="K30" s="13">
        <v>0</v>
      </c>
    </row>
    <row r="31" spans="1:11">
      <c r="A31" s="194" t="s">
        <v>85</v>
      </c>
      <c r="B31" s="195"/>
      <c r="C31" s="195"/>
      <c r="D31" s="195"/>
      <c r="E31" s="195"/>
      <c r="F31" s="195"/>
      <c r="G31" s="195"/>
      <c r="H31" s="196"/>
      <c r="I31" s="4">
        <v>24</v>
      </c>
      <c r="J31" s="13">
        <v>0</v>
      </c>
      <c r="K31" s="13">
        <v>0</v>
      </c>
    </row>
    <row r="32" spans="1:11">
      <c r="A32" s="194" t="s">
        <v>86</v>
      </c>
      <c r="B32" s="195"/>
      <c r="C32" s="195"/>
      <c r="D32" s="195"/>
      <c r="E32" s="195"/>
      <c r="F32" s="195"/>
      <c r="G32" s="195"/>
      <c r="H32" s="196"/>
      <c r="I32" s="4">
        <v>25</v>
      </c>
      <c r="J32" s="13">
        <v>0</v>
      </c>
      <c r="K32" s="13">
        <v>0</v>
      </c>
    </row>
    <row r="33" spans="1:11">
      <c r="A33" s="194" t="s">
        <v>87</v>
      </c>
      <c r="B33" s="195"/>
      <c r="C33" s="195"/>
      <c r="D33" s="195"/>
      <c r="E33" s="195"/>
      <c r="F33" s="195"/>
      <c r="G33" s="195"/>
      <c r="H33" s="196"/>
      <c r="I33" s="4">
        <v>26</v>
      </c>
      <c r="J33" s="13">
        <v>124187</v>
      </c>
      <c r="K33" s="13">
        <v>0</v>
      </c>
    </row>
    <row r="34" spans="1:11">
      <c r="A34" s="194" t="s">
        <v>81</v>
      </c>
      <c r="B34" s="195"/>
      <c r="C34" s="195"/>
      <c r="D34" s="195"/>
      <c r="E34" s="195"/>
      <c r="F34" s="195"/>
      <c r="G34" s="195"/>
      <c r="H34" s="196"/>
      <c r="I34" s="4">
        <v>27</v>
      </c>
      <c r="J34" s="13">
        <v>0</v>
      </c>
      <c r="K34" s="13">
        <v>0</v>
      </c>
    </row>
    <row r="35" spans="1:11">
      <c r="A35" s="194" t="s">
        <v>190</v>
      </c>
      <c r="B35" s="195"/>
      <c r="C35" s="195"/>
      <c r="D35" s="195"/>
      <c r="E35" s="195"/>
      <c r="F35" s="195"/>
      <c r="G35" s="195"/>
      <c r="H35" s="196"/>
      <c r="I35" s="4">
        <v>28</v>
      </c>
      <c r="J35" s="13">
        <v>0</v>
      </c>
      <c r="K35" s="13">
        <v>0</v>
      </c>
    </row>
    <row r="36" spans="1:11">
      <c r="A36" s="194" t="s">
        <v>191</v>
      </c>
      <c r="B36" s="195"/>
      <c r="C36" s="195"/>
      <c r="D36" s="195"/>
      <c r="E36" s="195"/>
      <c r="F36" s="195"/>
      <c r="G36" s="195"/>
      <c r="H36" s="196"/>
      <c r="I36" s="4">
        <v>29</v>
      </c>
      <c r="J36" s="12">
        <f>SUM(J37:J39)</f>
        <v>0</v>
      </c>
      <c r="K36" s="12">
        <f>SUM(K37:K39)</f>
        <v>0</v>
      </c>
    </row>
    <row r="37" spans="1:11">
      <c r="A37" s="194" t="s">
        <v>82</v>
      </c>
      <c r="B37" s="195"/>
      <c r="C37" s="195"/>
      <c r="D37" s="195"/>
      <c r="E37" s="195"/>
      <c r="F37" s="195"/>
      <c r="G37" s="195"/>
      <c r="H37" s="196"/>
      <c r="I37" s="4">
        <v>30</v>
      </c>
      <c r="J37" s="13">
        <v>0</v>
      </c>
      <c r="K37" s="13">
        <v>0</v>
      </c>
    </row>
    <row r="38" spans="1:11">
      <c r="A38" s="194" t="s">
        <v>83</v>
      </c>
      <c r="B38" s="195"/>
      <c r="C38" s="195"/>
      <c r="D38" s="195"/>
      <c r="E38" s="195"/>
      <c r="F38" s="195"/>
      <c r="G38" s="195"/>
      <c r="H38" s="196"/>
      <c r="I38" s="4">
        <v>31</v>
      </c>
      <c r="J38" s="13">
        <v>0</v>
      </c>
      <c r="K38" s="13">
        <v>0</v>
      </c>
    </row>
    <row r="39" spans="1:11">
      <c r="A39" s="194" t="s">
        <v>84</v>
      </c>
      <c r="B39" s="195"/>
      <c r="C39" s="195"/>
      <c r="D39" s="195"/>
      <c r="E39" s="195"/>
      <c r="F39" s="195"/>
      <c r="G39" s="195"/>
      <c r="H39" s="196"/>
      <c r="I39" s="4">
        <v>32</v>
      </c>
      <c r="J39" s="13">
        <v>0</v>
      </c>
      <c r="K39" s="13">
        <v>0</v>
      </c>
    </row>
    <row r="40" spans="1:11">
      <c r="A40" s="194" t="s">
        <v>192</v>
      </c>
      <c r="B40" s="195"/>
      <c r="C40" s="195"/>
      <c r="D40" s="195"/>
      <c r="E40" s="195"/>
      <c r="F40" s="195"/>
      <c r="G40" s="195"/>
      <c r="H40" s="196"/>
      <c r="I40" s="4">
        <v>33</v>
      </c>
      <c r="J40" s="13">
        <v>0</v>
      </c>
      <c r="K40" s="13">
        <v>0</v>
      </c>
    </row>
    <row r="41" spans="1:11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337567316</v>
      </c>
      <c r="K41" s="12">
        <f>K42+K50+K57+K65</f>
        <v>178476494</v>
      </c>
    </row>
    <row r="42" spans="1:11">
      <c r="A42" s="194" t="s">
        <v>103</v>
      </c>
      <c r="B42" s="195"/>
      <c r="C42" s="195"/>
      <c r="D42" s="195"/>
      <c r="E42" s="195"/>
      <c r="F42" s="195"/>
      <c r="G42" s="195"/>
      <c r="H42" s="196"/>
      <c r="I42" s="4">
        <v>35</v>
      </c>
      <c r="J42" s="12">
        <f>SUM(J43:J49)</f>
        <v>16937746</v>
      </c>
      <c r="K42" s="12">
        <f>SUM(K43:K49)</f>
        <v>19664803</v>
      </c>
    </row>
    <row r="43" spans="1:11">
      <c r="A43" s="194" t="s">
        <v>123</v>
      </c>
      <c r="B43" s="195"/>
      <c r="C43" s="195"/>
      <c r="D43" s="195"/>
      <c r="E43" s="195"/>
      <c r="F43" s="195"/>
      <c r="G43" s="195"/>
      <c r="H43" s="196"/>
      <c r="I43" s="4">
        <v>36</v>
      </c>
      <c r="J43" s="13">
        <v>16937746</v>
      </c>
      <c r="K43" s="13">
        <v>19664803</v>
      </c>
    </row>
    <row r="44" spans="1:11">
      <c r="A44" s="194" t="s">
        <v>124</v>
      </c>
      <c r="B44" s="195"/>
      <c r="C44" s="195"/>
      <c r="D44" s="195"/>
      <c r="E44" s="195"/>
      <c r="F44" s="195"/>
      <c r="G44" s="195"/>
      <c r="H44" s="196"/>
      <c r="I44" s="4">
        <v>37</v>
      </c>
      <c r="J44" s="13">
        <v>0</v>
      </c>
      <c r="K44" s="13">
        <v>0</v>
      </c>
    </row>
    <row r="45" spans="1:11">
      <c r="A45" s="194" t="s">
        <v>88</v>
      </c>
      <c r="B45" s="195"/>
      <c r="C45" s="195"/>
      <c r="D45" s="195"/>
      <c r="E45" s="195"/>
      <c r="F45" s="195"/>
      <c r="G45" s="195"/>
      <c r="H45" s="196"/>
      <c r="I45" s="4">
        <v>38</v>
      </c>
      <c r="J45" s="13">
        <v>0</v>
      </c>
      <c r="K45" s="13">
        <v>0</v>
      </c>
    </row>
    <row r="46" spans="1:11">
      <c r="A46" s="194" t="s">
        <v>89</v>
      </c>
      <c r="B46" s="195"/>
      <c r="C46" s="195"/>
      <c r="D46" s="195"/>
      <c r="E46" s="195"/>
      <c r="F46" s="195"/>
      <c r="G46" s="195"/>
      <c r="H46" s="196"/>
      <c r="I46" s="4">
        <v>39</v>
      </c>
      <c r="J46" s="13">
        <v>0</v>
      </c>
      <c r="K46" s="13">
        <v>0</v>
      </c>
    </row>
    <row r="47" spans="1:11">
      <c r="A47" s="194" t="s">
        <v>90</v>
      </c>
      <c r="B47" s="195"/>
      <c r="C47" s="195"/>
      <c r="D47" s="195"/>
      <c r="E47" s="195"/>
      <c r="F47" s="195"/>
      <c r="G47" s="195"/>
      <c r="H47" s="196"/>
      <c r="I47" s="4">
        <v>40</v>
      </c>
      <c r="J47" s="13">
        <v>0</v>
      </c>
      <c r="K47" s="13">
        <v>0</v>
      </c>
    </row>
    <row r="48" spans="1:11">
      <c r="A48" s="194" t="s">
        <v>91</v>
      </c>
      <c r="B48" s="195"/>
      <c r="C48" s="195"/>
      <c r="D48" s="195"/>
      <c r="E48" s="195"/>
      <c r="F48" s="195"/>
      <c r="G48" s="195"/>
      <c r="H48" s="196"/>
      <c r="I48" s="4">
        <v>41</v>
      </c>
      <c r="J48" s="13">
        <v>0</v>
      </c>
      <c r="K48" s="13">
        <v>0</v>
      </c>
    </row>
    <row r="49" spans="1:11">
      <c r="A49" s="194" t="s">
        <v>92</v>
      </c>
      <c r="B49" s="195"/>
      <c r="C49" s="195"/>
      <c r="D49" s="195"/>
      <c r="E49" s="195"/>
      <c r="F49" s="195"/>
      <c r="G49" s="195"/>
      <c r="H49" s="196"/>
      <c r="I49" s="4">
        <v>42</v>
      </c>
      <c r="J49" s="13">
        <v>0</v>
      </c>
      <c r="K49" s="13">
        <v>0</v>
      </c>
    </row>
    <row r="50" spans="1:11">
      <c r="A50" s="194" t="s">
        <v>104</v>
      </c>
      <c r="B50" s="195"/>
      <c r="C50" s="195"/>
      <c r="D50" s="195"/>
      <c r="E50" s="195"/>
      <c r="F50" s="195"/>
      <c r="G50" s="195"/>
      <c r="H50" s="196"/>
      <c r="I50" s="4">
        <v>43</v>
      </c>
      <c r="J50" s="12">
        <f>SUM(J51:J56)</f>
        <v>267922327</v>
      </c>
      <c r="K50" s="12">
        <f>SUM(K51:K56)</f>
        <v>139309540</v>
      </c>
    </row>
    <row r="51" spans="1:11">
      <c r="A51" s="194" t="s">
        <v>208</v>
      </c>
      <c r="B51" s="195"/>
      <c r="C51" s="195"/>
      <c r="D51" s="195"/>
      <c r="E51" s="195"/>
      <c r="F51" s="195"/>
      <c r="G51" s="195"/>
      <c r="H51" s="196"/>
      <c r="I51" s="4">
        <v>44</v>
      </c>
      <c r="J51" s="13">
        <v>0</v>
      </c>
      <c r="K51" s="13">
        <v>0</v>
      </c>
    </row>
    <row r="52" spans="1:11">
      <c r="A52" s="194" t="s">
        <v>209</v>
      </c>
      <c r="B52" s="195"/>
      <c r="C52" s="195"/>
      <c r="D52" s="195"/>
      <c r="E52" s="195"/>
      <c r="F52" s="195"/>
      <c r="G52" s="195"/>
      <c r="H52" s="196"/>
      <c r="I52" s="4">
        <v>45</v>
      </c>
      <c r="J52" s="13">
        <v>13747798</v>
      </c>
      <c r="K52" s="13">
        <v>4851416</v>
      </c>
    </row>
    <row r="53" spans="1:11">
      <c r="A53" s="194" t="s">
        <v>210</v>
      </c>
      <c r="B53" s="195"/>
      <c r="C53" s="195"/>
      <c r="D53" s="195"/>
      <c r="E53" s="195"/>
      <c r="F53" s="195"/>
      <c r="G53" s="195"/>
      <c r="H53" s="196"/>
      <c r="I53" s="4">
        <v>46</v>
      </c>
      <c r="J53" s="13">
        <v>0</v>
      </c>
      <c r="K53" s="13">
        <v>0</v>
      </c>
    </row>
    <row r="54" spans="1:11">
      <c r="A54" s="194" t="s">
        <v>211</v>
      </c>
      <c r="B54" s="195"/>
      <c r="C54" s="195"/>
      <c r="D54" s="195"/>
      <c r="E54" s="195"/>
      <c r="F54" s="195"/>
      <c r="G54" s="195"/>
      <c r="H54" s="196"/>
      <c r="I54" s="4">
        <v>47</v>
      </c>
      <c r="J54" s="13">
        <v>0</v>
      </c>
      <c r="K54" s="13">
        <v>0</v>
      </c>
    </row>
    <row r="55" spans="1:11">
      <c r="A55" s="194" t="s">
        <v>10</v>
      </c>
      <c r="B55" s="195"/>
      <c r="C55" s="195"/>
      <c r="D55" s="195"/>
      <c r="E55" s="195"/>
      <c r="F55" s="195"/>
      <c r="G55" s="195"/>
      <c r="H55" s="196"/>
      <c r="I55" s="4">
        <v>48</v>
      </c>
      <c r="J55" s="13">
        <v>138807520</v>
      </c>
      <c r="K55" s="13">
        <v>120250999</v>
      </c>
    </row>
    <row r="56" spans="1:11">
      <c r="A56" s="194" t="s">
        <v>11</v>
      </c>
      <c r="B56" s="195"/>
      <c r="C56" s="195"/>
      <c r="D56" s="195"/>
      <c r="E56" s="195"/>
      <c r="F56" s="195"/>
      <c r="G56" s="195"/>
      <c r="H56" s="196"/>
      <c r="I56" s="4">
        <v>49</v>
      </c>
      <c r="J56" s="13">
        <v>115367009</v>
      </c>
      <c r="K56" s="13">
        <f>7153089+7054036</f>
        <v>14207125</v>
      </c>
    </row>
    <row r="57" spans="1:11">
      <c r="A57" s="194" t="s">
        <v>105</v>
      </c>
      <c r="B57" s="195"/>
      <c r="C57" s="195"/>
      <c r="D57" s="195"/>
      <c r="E57" s="195"/>
      <c r="F57" s="195"/>
      <c r="G57" s="195"/>
      <c r="H57" s="196"/>
      <c r="I57" s="4">
        <v>50</v>
      </c>
      <c r="J57" s="12">
        <f>SUM(J58:J64)</f>
        <v>168256</v>
      </c>
      <c r="K57" s="12">
        <f>SUM(K58:K64)</f>
        <v>235929</v>
      </c>
    </row>
    <row r="58" spans="1:11">
      <c r="A58" s="194" t="s">
        <v>78</v>
      </c>
      <c r="B58" s="195"/>
      <c r="C58" s="195"/>
      <c r="D58" s="195"/>
      <c r="E58" s="195"/>
      <c r="F58" s="195"/>
      <c r="G58" s="195"/>
      <c r="H58" s="196"/>
      <c r="I58" s="4">
        <v>51</v>
      </c>
      <c r="J58" s="13">
        <v>0</v>
      </c>
      <c r="K58" s="13">
        <v>0</v>
      </c>
    </row>
    <row r="59" spans="1:11">
      <c r="A59" s="194" t="s">
        <v>79</v>
      </c>
      <c r="B59" s="195"/>
      <c r="C59" s="195"/>
      <c r="D59" s="195"/>
      <c r="E59" s="195"/>
      <c r="F59" s="195"/>
      <c r="G59" s="195"/>
      <c r="H59" s="196"/>
      <c r="I59" s="4">
        <v>52</v>
      </c>
      <c r="J59" s="13">
        <v>0</v>
      </c>
      <c r="K59" s="13">
        <v>0</v>
      </c>
    </row>
    <row r="60" spans="1:11">
      <c r="A60" s="194" t="s">
        <v>250</v>
      </c>
      <c r="B60" s="195"/>
      <c r="C60" s="195"/>
      <c r="D60" s="195"/>
      <c r="E60" s="195"/>
      <c r="F60" s="195"/>
      <c r="G60" s="195"/>
      <c r="H60" s="196"/>
      <c r="I60" s="4">
        <v>53</v>
      </c>
      <c r="J60" s="13">
        <v>14855</v>
      </c>
      <c r="K60" s="13">
        <v>10327</v>
      </c>
    </row>
    <row r="61" spans="1:11">
      <c r="A61" s="194" t="s">
        <v>85</v>
      </c>
      <c r="B61" s="195"/>
      <c r="C61" s="195"/>
      <c r="D61" s="195"/>
      <c r="E61" s="195"/>
      <c r="F61" s="195"/>
      <c r="G61" s="195"/>
      <c r="H61" s="196"/>
      <c r="I61" s="4">
        <v>54</v>
      </c>
      <c r="J61" s="13">
        <v>0</v>
      </c>
      <c r="K61" s="13">
        <v>0</v>
      </c>
    </row>
    <row r="62" spans="1:11">
      <c r="A62" s="194" t="s">
        <v>86</v>
      </c>
      <c r="B62" s="195"/>
      <c r="C62" s="195"/>
      <c r="D62" s="195"/>
      <c r="E62" s="195"/>
      <c r="F62" s="195"/>
      <c r="G62" s="195"/>
      <c r="H62" s="196"/>
      <c r="I62" s="4">
        <v>55</v>
      </c>
      <c r="J62" s="13">
        <v>14000</v>
      </c>
      <c r="K62" s="13">
        <v>14000</v>
      </c>
    </row>
    <row r="63" spans="1:11">
      <c r="A63" s="194" t="s">
        <v>87</v>
      </c>
      <c r="B63" s="195"/>
      <c r="C63" s="195"/>
      <c r="D63" s="195"/>
      <c r="E63" s="195"/>
      <c r="F63" s="195"/>
      <c r="G63" s="195"/>
      <c r="H63" s="196"/>
      <c r="I63" s="4">
        <v>56</v>
      </c>
      <c r="J63" s="13">
        <v>139401</v>
      </c>
      <c r="K63" s="13">
        <f>7265638-7054036</f>
        <v>211602</v>
      </c>
    </row>
    <row r="64" spans="1:11">
      <c r="A64" s="194" t="s">
        <v>46</v>
      </c>
      <c r="B64" s="195"/>
      <c r="C64" s="195"/>
      <c r="D64" s="195"/>
      <c r="E64" s="195"/>
      <c r="F64" s="195"/>
      <c r="G64" s="195"/>
      <c r="H64" s="196"/>
      <c r="I64" s="4">
        <v>57</v>
      </c>
      <c r="J64" s="13">
        <v>0</v>
      </c>
      <c r="K64" s="13">
        <v>0</v>
      </c>
    </row>
    <row r="65" spans="1:11">
      <c r="A65" s="194" t="s">
        <v>215</v>
      </c>
      <c r="B65" s="195"/>
      <c r="C65" s="195"/>
      <c r="D65" s="195"/>
      <c r="E65" s="195"/>
      <c r="F65" s="195"/>
      <c r="G65" s="195"/>
      <c r="H65" s="196"/>
      <c r="I65" s="4">
        <v>58</v>
      </c>
      <c r="J65" s="13">
        <v>52538987</v>
      </c>
      <c r="K65" s="13">
        <v>19266222</v>
      </c>
    </row>
    <row r="66" spans="1:11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3973551</v>
      </c>
      <c r="K66" s="13">
        <v>737463</v>
      </c>
    </row>
    <row r="67" spans="1:11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1133837675</v>
      </c>
      <c r="K67" s="12">
        <f>K8+K9+K41+K66</f>
        <v>1064732990</v>
      </c>
    </row>
    <row r="68" spans="1:11">
      <c r="A68" s="206" t="s">
        <v>93</v>
      </c>
      <c r="B68" s="207"/>
      <c r="C68" s="207"/>
      <c r="D68" s="207"/>
      <c r="E68" s="207"/>
      <c r="F68" s="207"/>
      <c r="G68" s="207"/>
      <c r="H68" s="208"/>
      <c r="I68" s="7">
        <v>61</v>
      </c>
      <c r="J68" s="14">
        <v>112759</v>
      </c>
      <c r="K68" s="14">
        <v>112759</v>
      </c>
    </row>
    <row r="69" spans="1:11">
      <c r="A69" s="186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>
      <c r="A70" s="190" t="s">
        <v>199</v>
      </c>
      <c r="B70" s="191"/>
      <c r="C70" s="191"/>
      <c r="D70" s="191"/>
      <c r="E70" s="191"/>
      <c r="F70" s="191"/>
      <c r="G70" s="191"/>
      <c r="H70" s="211"/>
      <c r="I70" s="6">
        <v>62</v>
      </c>
      <c r="J70" s="20">
        <f>J71+J72+J73+J79+J80+J83+J86</f>
        <v>693470313</v>
      </c>
      <c r="K70" s="20">
        <f>K71+K72+K73+K79+K80+K83+K86</f>
        <v>643127656</v>
      </c>
    </row>
    <row r="71" spans="1:11">
      <c r="A71" s="194" t="s">
        <v>147</v>
      </c>
      <c r="B71" s="195"/>
      <c r="C71" s="195"/>
      <c r="D71" s="195"/>
      <c r="E71" s="195"/>
      <c r="F71" s="195"/>
      <c r="G71" s="195"/>
      <c r="H71" s="196"/>
      <c r="I71" s="4">
        <v>63</v>
      </c>
      <c r="J71" s="13">
        <v>589202640</v>
      </c>
      <c r="K71" s="13">
        <v>589202640</v>
      </c>
    </row>
    <row r="72" spans="1:11">
      <c r="A72" s="194" t="s">
        <v>148</v>
      </c>
      <c r="B72" s="195"/>
      <c r="C72" s="195"/>
      <c r="D72" s="195"/>
      <c r="E72" s="195"/>
      <c r="F72" s="195"/>
      <c r="G72" s="195"/>
      <c r="H72" s="196"/>
      <c r="I72" s="4">
        <v>64</v>
      </c>
      <c r="J72" s="13">
        <v>0</v>
      </c>
      <c r="K72" s="13">
        <v>0</v>
      </c>
    </row>
    <row r="73" spans="1:11">
      <c r="A73" s="194" t="s">
        <v>149</v>
      </c>
      <c r="B73" s="195"/>
      <c r="C73" s="195"/>
      <c r="D73" s="195"/>
      <c r="E73" s="195"/>
      <c r="F73" s="195"/>
      <c r="G73" s="195"/>
      <c r="H73" s="196"/>
      <c r="I73" s="4">
        <v>65</v>
      </c>
      <c r="J73" s="12">
        <f>J74+J75-J76+J77+J78</f>
        <v>159654609</v>
      </c>
      <c r="K73" s="12">
        <f>K74+K75-K76+K77+K78</f>
        <v>149083799</v>
      </c>
    </row>
    <row r="74" spans="1:11">
      <c r="A74" s="194" t="s">
        <v>150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0</v>
      </c>
      <c r="K74" s="13">
        <v>0</v>
      </c>
    </row>
    <row r="75" spans="1:11">
      <c r="A75" s="194" t="s">
        <v>151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>
        <v>2423490</v>
      </c>
      <c r="K75" s="13">
        <v>2423490</v>
      </c>
    </row>
    <row r="76" spans="1:11">
      <c r="A76" s="194" t="s">
        <v>139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>
        <v>2423490</v>
      </c>
      <c r="K76" s="13">
        <v>2423490</v>
      </c>
    </row>
    <row r="77" spans="1:11">
      <c r="A77" s="194" t="s">
        <v>140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>
        <v>0</v>
      </c>
      <c r="K77" s="13">
        <v>0</v>
      </c>
    </row>
    <row r="78" spans="1:11">
      <c r="A78" s="194" t="s">
        <v>141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159654609</v>
      </c>
      <c r="K78" s="13">
        <v>149083799</v>
      </c>
    </row>
    <row r="79" spans="1:11">
      <c r="A79" s="194" t="s">
        <v>142</v>
      </c>
      <c r="B79" s="195"/>
      <c r="C79" s="195"/>
      <c r="D79" s="195"/>
      <c r="E79" s="195"/>
      <c r="F79" s="195"/>
      <c r="G79" s="195"/>
      <c r="H79" s="196"/>
      <c r="I79" s="4">
        <v>71</v>
      </c>
      <c r="J79" s="13">
        <v>0</v>
      </c>
      <c r="K79" s="13">
        <v>0</v>
      </c>
    </row>
    <row r="80" spans="1:11">
      <c r="A80" s="194" t="s">
        <v>246</v>
      </c>
      <c r="B80" s="195"/>
      <c r="C80" s="195"/>
      <c r="D80" s="195"/>
      <c r="E80" s="195"/>
      <c r="F80" s="195"/>
      <c r="G80" s="195"/>
      <c r="H80" s="196"/>
      <c r="I80" s="4">
        <v>72</v>
      </c>
      <c r="J80" s="12">
        <f>J81-J82</f>
        <v>-54202461</v>
      </c>
      <c r="K80" s="12">
        <f>K81-K82</f>
        <v>-55386936</v>
      </c>
    </row>
    <row r="81" spans="1:11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0</v>
      </c>
      <c r="K81" s="13">
        <v>0</v>
      </c>
    </row>
    <row r="82" spans="1:11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>
        <v>54202461</v>
      </c>
      <c r="K82" s="13">
        <v>55386936</v>
      </c>
    </row>
    <row r="83" spans="1:11">
      <c r="A83" s="194" t="s">
        <v>247</v>
      </c>
      <c r="B83" s="195"/>
      <c r="C83" s="195"/>
      <c r="D83" s="195"/>
      <c r="E83" s="195"/>
      <c r="F83" s="195"/>
      <c r="G83" s="195"/>
      <c r="H83" s="196"/>
      <c r="I83" s="4">
        <v>75</v>
      </c>
      <c r="J83" s="12">
        <f>J84-J85</f>
        <v>-1184475</v>
      </c>
      <c r="K83" s="12">
        <f>K84-K85</f>
        <v>-39771847</v>
      </c>
    </row>
    <row r="84" spans="1:11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0</v>
      </c>
      <c r="K84" s="13">
        <v>0</v>
      </c>
    </row>
    <row r="85" spans="1:11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>
        <v>1184475</v>
      </c>
      <c r="K85" s="13">
        <v>39771847</v>
      </c>
    </row>
    <row r="86" spans="1:11">
      <c r="A86" s="194" t="s">
        <v>179</v>
      </c>
      <c r="B86" s="195"/>
      <c r="C86" s="195"/>
      <c r="D86" s="195"/>
      <c r="E86" s="195"/>
      <c r="F86" s="195"/>
      <c r="G86" s="195"/>
      <c r="H86" s="196"/>
      <c r="I86" s="4">
        <v>78</v>
      </c>
      <c r="J86" s="13">
        <v>0</v>
      </c>
      <c r="K86" s="13">
        <v>0</v>
      </c>
    </row>
    <row r="87" spans="1:11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13712756</v>
      </c>
      <c r="K87" s="12">
        <f>SUM(K88:K90)</f>
        <v>13465383</v>
      </c>
    </row>
    <row r="88" spans="1:11">
      <c r="A88" s="194" t="s">
        <v>135</v>
      </c>
      <c r="B88" s="195"/>
      <c r="C88" s="195"/>
      <c r="D88" s="195"/>
      <c r="E88" s="195"/>
      <c r="F88" s="195"/>
      <c r="G88" s="195"/>
      <c r="H88" s="196"/>
      <c r="I88" s="4">
        <v>80</v>
      </c>
      <c r="J88" s="13">
        <v>272397</v>
      </c>
      <c r="K88" s="13">
        <v>240132</v>
      </c>
    </row>
    <row r="89" spans="1:11">
      <c r="A89" s="194" t="s">
        <v>136</v>
      </c>
      <c r="B89" s="195"/>
      <c r="C89" s="195"/>
      <c r="D89" s="195"/>
      <c r="E89" s="195"/>
      <c r="F89" s="195"/>
      <c r="G89" s="195"/>
      <c r="H89" s="196"/>
      <c r="I89" s="4">
        <v>81</v>
      </c>
      <c r="J89" s="13">
        <v>0</v>
      </c>
      <c r="K89" s="13">
        <v>0</v>
      </c>
    </row>
    <row r="90" spans="1:11">
      <c r="A90" s="194" t="s">
        <v>137</v>
      </c>
      <c r="B90" s="195"/>
      <c r="C90" s="195"/>
      <c r="D90" s="195"/>
      <c r="E90" s="195"/>
      <c r="F90" s="195"/>
      <c r="G90" s="195"/>
      <c r="H90" s="196"/>
      <c r="I90" s="4">
        <v>82</v>
      </c>
      <c r="J90" s="13">
        <v>13440359</v>
      </c>
      <c r="K90" s="13">
        <v>13225251</v>
      </c>
    </row>
    <row r="91" spans="1:11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224385041</v>
      </c>
      <c r="K91" s="12">
        <f>SUM(K92:K100)</f>
        <v>215970210</v>
      </c>
    </row>
    <row r="92" spans="1:11">
      <c r="A92" s="194" t="s">
        <v>138</v>
      </c>
      <c r="B92" s="195"/>
      <c r="C92" s="195"/>
      <c r="D92" s="195"/>
      <c r="E92" s="195"/>
      <c r="F92" s="195"/>
      <c r="G92" s="195"/>
      <c r="H92" s="196"/>
      <c r="I92" s="4">
        <v>84</v>
      </c>
      <c r="J92" s="13">
        <v>0</v>
      </c>
      <c r="K92" s="13">
        <v>0</v>
      </c>
    </row>
    <row r="93" spans="1:11">
      <c r="A93" s="194" t="s">
        <v>251</v>
      </c>
      <c r="B93" s="195"/>
      <c r="C93" s="195"/>
      <c r="D93" s="195"/>
      <c r="E93" s="195"/>
      <c r="F93" s="195"/>
      <c r="G93" s="195"/>
      <c r="H93" s="196"/>
      <c r="I93" s="4">
        <v>85</v>
      </c>
      <c r="J93" s="13">
        <v>0</v>
      </c>
      <c r="K93" s="13">
        <v>135933</v>
      </c>
    </row>
    <row r="94" spans="1:11">
      <c r="A94" s="194" t="s">
        <v>0</v>
      </c>
      <c r="B94" s="195"/>
      <c r="C94" s="195"/>
      <c r="D94" s="195"/>
      <c r="E94" s="195"/>
      <c r="F94" s="195"/>
      <c r="G94" s="195"/>
      <c r="H94" s="196"/>
      <c r="I94" s="4">
        <v>86</v>
      </c>
      <c r="J94" s="13">
        <v>224385041</v>
      </c>
      <c r="K94" s="13">
        <v>215834277</v>
      </c>
    </row>
    <row r="95" spans="1:11">
      <c r="A95" s="194" t="s">
        <v>252</v>
      </c>
      <c r="B95" s="195"/>
      <c r="C95" s="195"/>
      <c r="D95" s="195"/>
      <c r="E95" s="195"/>
      <c r="F95" s="195"/>
      <c r="G95" s="195"/>
      <c r="H95" s="196"/>
      <c r="I95" s="4">
        <v>87</v>
      </c>
      <c r="J95" s="13">
        <v>0</v>
      </c>
      <c r="K95" s="13">
        <v>0</v>
      </c>
    </row>
    <row r="96" spans="1:11">
      <c r="A96" s="194" t="s">
        <v>253</v>
      </c>
      <c r="B96" s="195"/>
      <c r="C96" s="195"/>
      <c r="D96" s="195"/>
      <c r="E96" s="195"/>
      <c r="F96" s="195"/>
      <c r="G96" s="195"/>
      <c r="H96" s="196"/>
      <c r="I96" s="4">
        <v>88</v>
      </c>
      <c r="J96" s="13">
        <v>0</v>
      </c>
      <c r="K96" s="13">
        <v>0</v>
      </c>
    </row>
    <row r="97" spans="1:11">
      <c r="A97" s="194" t="s">
        <v>254</v>
      </c>
      <c r="B97" s="195"/>
      <c r="C97" s="195"/>
      <c r="D97" s="195"/>
      <c r="E97" s="195"/>
      <c r="F97" s="195"/>
      <c r="G97" s="195"/>
      <c r="H97" s="196"/>
      <c r="I97" s="4">
        <v>89</v>
      </c>
      <c r="J97" s="13">
        <v>0</v>
      </c>
      <c r="K97" s="13">
        <v>0</v>
      </c>
    </row>
    <row r="98" spans="1:11">
      <c r="A98" s="194" t="s">
        <v>96</v>
      </c>
      <c r="B98" s="195"/>
      <c r="C98" s="195"/>
      <c r="D98" s="195"/>
      <c r="E98" s="195"/>
      <c r="F98" s="195"/>
      <c r="G98" s="195"/>
      <c r="H98" s="196"/>
      <c r="I98" s="4">
        <v>90</v>
      </c>
      <c r="J98" s="13">
        <v>0</v>
      </c>
      <c r="K98" s="13">
        <v>0</v>
      </c>
    </row>
    <row r="99" spans="1:11">
      <c r="A99" s="194" t="s">
        <v>94</v>
      </c>
      <c r="B99" s="195"/>
      <c r="C99" s="195"/>
      <c r="D99" s="195"/>
      <c r="E99" s="195"/>
      <c r="F99" s="195"/>
      <c r="G99" s="195"/>
      <c r="H99" s="196"/>
      <c r="I99" s="4">
        <v>91</v>
      </c>
      <c r="J99" s="13">
        <v>0</v>
      </c>
      <c r="K99" s="13">
        <v>0</v>
      </c>
    </row>
    <row r="100" spans="1:11">
      <c r="A100" s="194" t="s">
        <v>95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3">
        <v>0</v>
      </c>
      <c r="K100" s="13">
        <v>0</v>
      </c>
    </row>
    <row r="101" spans="1:11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191159903</v>
      </c>
      <c r="K101" s="12">
        <f>SUM(K102:K113)</f>
        <v>189243440</v>
      </c>
    </row>
    <row r="102" spans="1:11">
      <c r="A102" s="194" t="s">
        <v>138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3">
        <v>0</v>
      </c>
      <c r="K102" s="13">
        <v>0</v>
      </c>
    </row>
    <row r="103" spans="1:11">
      <c r="A103" s="194" t="s">
        <v>251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3">
        <v>1250338</v>
      </c>
      <c r="K103" s="13">
        <v>65424</v>
      </c>
    </row>
    <row r="104" spans="1:11">
      <c r="A104" s="194" t="s">
        <v>0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13">
        <v>35618033</v>
      </c>
      <c r="K104" s="13">
        <v>43050671</v>
      </c>
    </row>
    <row r="105" spans="1:11">
      <c r="A105" s="194" t="s">
        <v>252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3">
        <v>1889015</v>
      </c>
      <c r="K105" s="13">
        <v>3749</v>
      </c>
    </row>
    <row r="106" spans="1:11">
      <c r="A106" s="194" t="s">
        <v>253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3">
        <v>128694326</v>
      </c>
      <c r="K106" s="13">
        <v>123170332</v>
      </c>
    </row>
    <row r="107" spans="1:11">
      <c r="A107" s="194" t="s">
        <v>254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3">
        <v>0</v>
      </c>
      <c r="K107" s="13">
        <v>0</v>
      </c>
    </row>
    <row r="108" spans="1:11">
      <c r="A108" s="194" t="s">
        <v>96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3">
        <v>0</v>
      </c>
      <c r="K108" s="13">
        <v>0</v>
      </c>
    </row>
    <row r="109" spans="1:11">
      <c r="A109" s="194" t="s">
        <v>97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3">
        <v>5091962</v>
      </c>
      <c r="K109" s="13">
        <v>4164516</v>
      </c>
    </row>
    <row r="110" spans="1:11">
      <c r="A110" s="194" t="s">
        <v>98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3">
        <v>492715</v>
      </c>
      <c r="K110" s="13">
        <v>463097</v>
      </c>
    </row>
    <row r="111" spans="1:11">
      <c r="A111" s="194" t="s">
        <v>101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3">
        <v>0</v>
      </c>
      <c r="K111" s="13">
        <v>0</v>
      </c>
    </row>
    <row r="112" spans="1:11">
      <c r="A112" s="194" t="s">
        <v>99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3">
        <v>0</v>
      </c>
      <c r="K112" s="13">
        <v>0</v>
      </c>
    </row>
    <row r="113" spans="1:11">
      <c r="A113" s="194" t="s">
        <v>100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3">
        <v>18123514</v>
      </c>
      <c r="K113" s="13">
        <v>18325651</v>
      </c>
    </row>
    <row r="114" spans="1:11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11109662</v>
      </c>
      <c r="K114" s="13">
        <v>2926301</v>
      </c>
    </row>
    <row r="115" spans="1:11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1133837675</v>
      </c>
      <c r="K115" s="12">
        <f>K70+K87+K91+K101+K114</f>
        <v>1064732990</v>
      </c>
    </row>
    <row r="116" spans="1:11">
      <c r="A116" s="183" t="s">
        <v>59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4">
        <v>112759</v>
      </c>
      <c r="K116" s="14">
        <v>112759</v>
      </c>
    </row>
    <row r="117" spans="1:11">
      <c r="A117" s="186" t="s">
        <v>289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>
      <c r="A118" s="190" t="s">
        <v>193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>
      <c r="A119" s="194" t="s">
        <v>8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3">
        <v>693470313</v>
      </c>
      <c r="K119" s="13">
        <v>643127656</v>
      </c>
    </row>
    <row r="120" spans="1:11">
      <c r="A120" s="197" t="s">
        <v>9</v>
      </c>
      <c r="B120" s="198"/>
      <c r="C120" s="198"/>
      <c r="D120" s="198"/>
      <c r="E120" s="198"/>
      <c r="F120" s="198"/>
      <c r="G120" s="198"/>
      <c r="H120" s="199"/>
      <c r="I120" s="7">
        <v>110</v>
      </c>
      <c r="J120" s="14"/>
      <c r="K120" s="14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181" t="s">
        <v>102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mergeCells count="123"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4:K4"/>
    <mergeCell ref="A5:H5"/>
    <mergeCell ref="A6:H6"/>
    <mergeCell ref="A7:K7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Normal="100" workbookViewId="0">
      <selection sqref="A1:K1"/>
    </sheetView>
  </sheetViews>
  <sheetFormatPr defaultRowHeight="13.2"/>
  <cols>
    <col min="7" max="7" width="9.109375" customWidth="1"/>
    <col min="8" max="8" width="3.6640625" hidden="1" customWidth="1"/>
    <col min="10" max="11" width="9.88671875" bestFit="1" customWidth="1"/>
  </cols>
  <sheetData>
    <row r="1" spans="1:11" ht="13.2" customHeight="1">
      <c r="A1" s="212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.600000000000001" customHeight="1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>
      <c r="A4" s="241" t="s">
        <v>350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2.8" thickBot="1">
      <c r="A5" s="244" t="s">
        <v>61</v>
      </c>
      <c r="B5" s="244"/>
      <c r="C5" s="244"/>
      <c r="D5" s="244"/>
      <c r="E5" s="244"/>
      <c r="F5" s="244"/>
      <c r="G5" s="244"/>
      <c r="H5" s="244"/>
      <c r="I5" s="74" t="s">
        <v>290</v>
      </c>
      <c r="J5" s="76" t="s">
        <v>156</v>
      </c>
      <c r="K5" s="76" t="s">
        <v>157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78">
        <v>2</v>
      </c>
      <c r="J6" s="77">
        <v>3</v>
      </c>
      <c r="K6" s="77">
        <v>4</v>
      </c>
    </row>
    <row r="7" spans="1:11">
      <c r="A7" s="190" t="s">
        <v>26</v>
      </c>
      <c r="B7" s="191"/>
      <c r="C7" s="191"/>
      <c r="D7" s="191"/>
      <c r="E7" s="191"/>
      <c r="F7" s="191"/>
      <c r="G7" s="191"/>
      <c r="H7" s="211"/>
      <c r="I7" s="6">
        <v>111</v>
      </c>
      <c r="J7" s="20">
        <f>SUM(J8:J9)</f>
        <v>223097831</v>
      </c>
      <c r="K7" s="20">
        <f>SUM(K8:K9)</f>
        <v>220906170</v>
      </c>
    </row>
    <row r="8" spans="1:11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157061069</v>
      </c>
      <c r="K8" s="13">
        <v>127322082</v>
      </c>
    </row>
    <row r="9" spans="1:11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66036762</v>
      </c>
      <c r="K9" s="13">
        <v>93584088</v>
      </c>
    </row>
    <row r="10" spans="1:11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200992766</v>
      </c>
      <c r="K10" s="12">
        <f>K11+K12+K16+K20+K21+K22+K25+K26</f>
        <v>253685414</v>
      </c>
    </row>
    <row r="11" spans="1:11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0</v>
      </c>
      <c r="K11" s="13">
        <v>0</v>
      </c>
    </row>
    <row r="12" spans="1:11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72460110</v>
      </c>
      <c r="K12" s="12">
        <f>SUM(K13:K15)</f>
        <v>114387518</v>
      </c>
    </row>
    <row r="13" spans="1:11">
      <c r="A13" s="194" t="s">
        <v>152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3">
        <v>63362380</v>
      </c>
      <c r="K13" s="13">
        <v>103853027</v>
      </c>
    </row>
    <row r="14" spans="1:11">
      <c r="A14" s="194" t="s">
        <v>153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3">
        <v>0</v>
      </c>
      <c r="K14" s="13">
        <v>0</v>
      </c>
    </row>
    <row r="15" spans="1:11">
      <c r="A15" s="194" t="s">
        <v>63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3">
        <v>9097730</v>
      </c>
      <c r="K15" s="13">
        <v>10534491</v>
      </c>
    </row>
    <row r="16" spans="1:11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12843662</v>
      </c>
      <c r="K16" s="12">
        <f>SUM(K17:K19)</f>
        <v>11455150</v>
      </c>
    </row>
    <row r="17" spans="1:11">
      <c r="A17" s="194" t="s">
        <v>64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3">
        <v>6712091</v>
      </c>
      <c r="K17" s="13">
        <v>6047357</v>
      </c>
    </row>
    <row r="18" spans="1:11">
      <c r="A18" s="194" t="s">
        <v>65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3">
        <v>4241619</v>
      </c>
      <c r="K18" s="13">
        <v>3846566</v>
      </c>
    </row>
    <row r="19" spans="1:11">
      <c r="A19" s="194" t="s">
        <v>66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3">
        <v>1889952</v>
      </c>
      <c r="K19" s="13">
        <v>1561227</v>
      </c>
    </row>
    <row r="20" spans="1:11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31328414</v>
      </c>
      <c r="K20" s="13">
        <v>38050944</v>
      </c>
    </row>
    <row r="21" spans="1:11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83077612</v>
      </c>
      <c r="K21" s="13">
        <v>83636807</v>
      </c>
    </row>
    <row r="22" spans="1:11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11786</v>
      </c>
      <c r="K22" s="12">
        <f>SUM(K23:K24)</f>
        <v>4185810</v>
      </c>
    </row>
    <row r="23" spans="1:11">
      <c r="A23" s="194" t="s">
        <v>143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3">
        <v>0</v>
      </c>
      <c r="K23" s="13">
        <v>0</v>
      </c>
    </row>
    <row r="24" spans="1:11">
      <c r="A24" s="194" t="s">
        <v>144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3">
        <v>11786</v>
      </c>
      <c r="K24" s="13">
        <v>4185810</v>
      </c>
    </row>
    <row r="25" spans="1:11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449224</v>
      </c>
      <c r="K25" s="13">
        <v>83760</v>
      </c>
    </row>
    <row r="26" spans="1:11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821958</v>
      </c>
      <c r="K26" s="13">
        <v>1885425</v>
      </c>
    </row>
    <row r="27" spans="1:11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32212691</v>
      </c>
      <c r="K27" s="12">
        <f>SUM(K28:K32)</f>
        <v>18491598</v>
      </c>
    </row>
    <row r="28" spans="1:11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>
        <v>369269</v>
      </c>
      <c r="K28" s="13">
        <v>1102984</v>
      </c>
    </row>
    <row r="29" spans="1:11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31843422</v>
      </c>
      <c r="K29" s="13">
        <v>17388614</v>
      </c>
    </row>
    <row r="30" spans="1:11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>
        <v>0</v>
      </c>
      <c r="K30" s="13">
        <v>0</v>
      </c>
    </row>
    <row r="31" spans="1:11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>
        <v>0</v>
      </c>
      <c r="K31" s="13">
        <v>0</v>
      </c>
    </row>
    <row r="32" spans="1:11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0</v>
      </c>
      <c r="K32" s="13">
        <v>0</v>
      </c>
    </row>
    <row r="33" spans="1:11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55502231</v>
      </c>
      <c r="K33" s="12">
        <f>SUM(K34:K37)</f>
        <v>25484201</v>
      </c>
    </row>
    <row r="34" spans="1:11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>
        <v>0</v>
      </c>
      <c r="K34" s="13">
        <v>0</v>
      </c>
    </row>
    <row r="35" spans="1:11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54062172</v>
      </c>
      <c r="K35" s="13">
        <v>25179917</v>
      </c>
    </row>
    <row r="36" spans="1:11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>
        <v>0</v>
      </c>
      <c r="K36" s="13">
        <v>0</v>
      </c>
    </row>
    <row r="37" spans="1:11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1440059</v>
      </c>
      <c r="K37" s="13">
        <v>304284</v>
      </c>
    </row>
    <row r="38" spans="1:11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>
        <v>0</v>
      </c>
      <c r="K38" s="13">
        <v>0</v>
      </c>
    </row>
    <row r="39" spans="1:11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>
        <v>0</v>
      </c>
      <c r="K39" s="13">
        <v>0</v>
      </c>
    </row>
    <row r="40" spans="1:11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>
        <v>0</v>
      </c>
      <c r="K40" s="13">
        <v>0</v>
      </c>
    </row>
    <row r="41" spans="1:11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>
        <v>0</v>
      </c>
      <c r="K41" s="13">
        <v>0</v>
      </c>
    </row>
    <row r="42" spans="1:11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255310522</v>
      </c>
      <c r="K42" s="12">
        <f>K7+K27+K38+K40</f>
        <v>239397768</v>
      </c>
    </row>
    <row r="43" spans="1:11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256494997</v>
      </c>
      <c r="K43" s="12">
        <f>K10+K33+K39+K41</f>
        <v>279169615</v>
      </c>
    </row>
    <row r="44" spans="1:11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-1184475</v>
      </c>
      <c r="K44" s="12">
        <f>K42-K43</f>
        <v>-39771847</v>
      </c>
    </row>
    <row r="45" spans="1:11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1184475</v>
      </c>
      <c r="K46" s="12">
        <f>IF(K43&gt;K42,K43-K42,0)</f>
        <v>39771847</v>
      </c>
    </row>
    <row r="47" spans="1:11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/>
      <c r="K47" s="13"/>
    </row>
    <row r="48" spans="1:11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-1184475</v>
      </c>
      <c r="K48" s="12">
        <f>K44-K47</f>
        <v>-39771847</v>
      </c>
    </row>
    <row r="49" spans="1:11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38" t="s">
        <v>228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8">
        <f>IF(J48&lt;0,-J48,0)</f>
        <v>1184475</v>
      </c>
      <c r="K50" s="18">
        <f>IF(K48&lt;0,-K48,0)</f>
        <v>39771847</v>
      </c>
    </row>
    <row r="51" spans="1:11">
      <c r="A51" s="186" t="s">
        <v>120</v>
      </c>
      <c r="B51" s="187"/>
      <c r="C51" s="187"/>
      <c r="D51" s="187"/>
      <c r="E51" s="187"/>
      <c r="F51" s="187"/>
      <c r="G51" s="187"/>
      <c r="H51" s="187"/>
      <c r="I51" s="232"/>
      <c r="J51" s="232"/>
      <c r="K51" s="233"/>
    </row>
    <row r="52" spans="1:11">
      <c r="A52" s="190" t="s">
        <v>194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>
        <v>-1184475</v>
      </c>
      <c r="K53" s="13">
        <v>-39771847</v>
      </c>
    </row>
    <row r="54" spans="1:11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>
        <v>0</v>
      </c>
      <c r="K54" s="14">
        <v>0</v>
      </c>
    </row>
    <row r="55" spans="1:11">
      <c r="A55" s="186" t="s">
        <v>197</v>
      </c>
      <c r="B55" s="187"/>
      <c r="C55" s="187"/>
      <c r="D55" s="187"/>
      <c r="E55" s="187"/>
      <c r="F55" s="187"/>
      <c r="G55" s="187"/>
      <c r="H55" s="187"/>
      <c r="I55" s="232"/>
      <c r="J55" s="232"/>
      <c r="K55" s="233"/>
    </row>
    <row r="56" spans="1:11">
      <c r="A56" s="190" t="s">
        <v>212</v>
      </c>
      <c r="B56" s="191"/>
      <c r="C56" s="191"/>
      <c r="D56" s="191"/>
      <c r="E56" s="191"/>
      <c r="F56" s="191"/>
      <c r="G56" s="191"/>
      <c r="H56" s="211"/>
      <c r="I56" s="21">
        <v>157</v>
      </c>
      <c r="J56" s="11">
        <f>+J53</f>
        <v>-1184475</v>
      </c>
      <c r="K56" s="11">
        <f>+K53</f>
        <v>-39771847</v>
      </c>
    </row>
    <row r="57" spans="1:11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29720180</v>
      </c>
      <c r="K57" s="12">
        <f>SUM(K58:K64)</f>
        <v>-10570809</v>
      </c>
    </row>
    <row r="58" spans="1:11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>
        <v>29720180</v>
      </c>
      <c r="K58" s="13">
        <v>-10570809</v>
      </c>
    </row>
    <row r="59" spans="1:11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>
        <v>0</v>
      </c>
      <c r="K59" s="13"/>
    </row>
    <row r="60" spans="1:11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>
        <v>0</v>
      </c>
      <c r="K60" s="13"/>
    </row>
    <row r="61" spans="1:11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>
        <v>0</v>
      </c>
      <c r="K61" s="13"/>
    </row>
    <row r="62" spans="1:11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>
        <v>0</v>
      </c>
      <c r="K62" s="13"/>
    </row>
    <row r="63" spans="1:11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>
        <v>0</v>
      </c>
      <c r="K63" s="13"/>
    </row>
    <row r="64" spans="1:11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>
        <v>0</v>
      </c>
      <c r="K64" s="13"/>
    </row>
    <row r="65" spans="1:11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>
        <v>0</v>
      </c>
      <c r="K65" s="13"/>
    </row>
    <row r="66" spans="1:11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29720180</v>
      </c>
      <c r="K66" s="12">
        <f>K57-K65</f>
        <v>-10570809</v>
      </c>
    </row>
    <row r="67" spans="1:11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28535705</v>
      </c>
      <c r="K67" s="18">
        <f>K56+K66</f>
        <v>-50342656</v>
      </c>
    </row>
    <row r="68" spans="1:11">
      <c r="A68" s="186" t="s">
        <v>196</v>
      </c>
      <c r="B68" s="187"/>
      <c r="C68" s="187"/>
      <c r="D68" s="187"/>
      <c r="E68" s="187"/>
      <c r="F68" s="187"/>
      <c r="G68" s="187"/>
      <c r="H68" s="187"/>
      <c r="I68" s="232"/>
      <c r="J68" s="232"/>
      <c r="K68" s="233"/>
    </row>
    <row r="69" spans="1:11">
      <c r="A69" s="190" t="s">
        <v>195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v>28535705</v>
      </c>
      <c r="K70" s="13">
        <v>-50342656</v>
      </c>
    </row>
    <row r="71" spans="1:11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0</v>
      </c>
      <c r="K71" s="14"/>
    </row>
  </sheetData>
  <mergeCells count="70">
    <mergeCell ref="A9:H9"/>
    <mergeCell ref="A10:H10"/>
    <mergeCell ref="A11:H11"/>
    <mergeCell ref="A4:K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4:H64"/>
    <mergeCell ref="A49:H49"/>
    <mergeCell ref="A50:H50"/>
    <mergeCell ref="A51:K51"/>
    <mergeCell ref="A52:K52"/>
    <mergeCell ref="A53:H53"/>
    <mergeCell ref="A54:H54"/>
    <mergeCell ref="A57:H57"/>
    <mergeCell ref="A62:H62"/>
    <mergeCell ref="A63:H63"/>
    <mergeCell ref="A59:H59"/>
    <mergeCell ref="A60:H60"/>
    <mergeCell ref="A61:H61"/>
    <mergeCell ref="A1:K1"/>
    <mergeCell ref="A2:K2"/>
    <mergeCell ref="A55:K55"/>
    <mergeCell ref="A56:H56"/>
    <mergeCell ref="A58:H58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1:H71"/>
    <mergeCell ref="A65:H65"/>
    <mergeCell ref="A66:H66"/>
    <mergeCell ref="A67:H67"/>
    <mergeCell ref="A68:K68"/>
    <mergeCell ref="A69:K69"/>
    <mergeCell ref="A70:H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55118110236220474" right="0.55118110236220474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showGridLines="0" zoomScaleNormal="100" zoomScaleSheetLayoutView="110" workbookViewId="0">
      <selection sqref="A1:J1"/>
    </sheetView>
  </sheetViews>
  <sheetFormatPr defaultRowHeight="13.2"/>
  <cols>
    <col min="7" max="7" width="9" customWidth="1"/>
    <col min="8" max="8" width="9.109375" hidden="1" customWidth="1"/>
    <col min="10" max="11" width="11.44140625" customWidth="1"/>
  </cols>
  <sheetData>
    <row r="1" spans="1:11" ht="16.2" customHeight="1">
      <c r="A1" s="250" t="s">
        <v>170</v>
      </c>
      <c r="B1" s="251"/>
      <c r="C1" s="251"/>
      <c r="D1" s="251"/>
      <c r="E1" s="251"/>
      <c r="F1" s="251"/>
      <c r="G1" s="251"/>
      <c r="H1" s="251"/>
      <c r="I1" s="251"/>
      <c r="J1" s="252"/>
      <c r="K1" s="214"/>
    </row>
    <row r="2" spans="1:11">
      <c r="A2" s="254" t="s">
        <v>349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6.2" customHeight="1">
      <c r="A4" s="219" t="s">
        <v>348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2.8" thickBot="1">
      <c r="A5" s="256" t="s">
        <v>61</v>
      </c>
      <c r="B5" s="256"/>
      <c r="C5" s="256"/>
      <c r="D5" s="256"/>
      <c r="E5" s="256"/>
      <c r="F5" s="256"/>
      <c r="G5" s="256"/>
      <c r="H5" s="256"/>
      <c r="I5" s="84" t="s">
        <v>290</v>
      </c>
      <c r="J5" s="85" t="s">
        <v>156</v>
      </c>
      <c r="K5" s="85" t="s">
        <v>157</v>
      </c>
    </row>
    <row r="6" spans="1:11">
      <c r="A6" s="249">
        <v>1</v>
      </c>
      <c r="B6" s="249"/>
      <c r="C6" s="249"/>
      <c r="D6" s="249"/>
      <c r="E6" s="249"/>
      <c r="F6" s="249"/>
      <c r="G6" s="249"/>
      <c r="H6" s="249"/>
      <c r="I6" s="86">
        <v>2</v>
      </c>
      <c r="J6" s="87" t="s">
        <v>293</v>
      </c>
      <c r="K6" s="87" t="s">
        <v>294</v>
      </c>
    </row>
    <row r="7" spans="1:11">
      <c r="A7" s="245" t="s">
        <v>162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>
      <c r="A8" s="194" t="s">
        <v>40</v>
      </c>
      <c r="B8" s="195"/>
      <c r="C8" s="195"/>
      <c r="D8" s="195"/>
      <c r="E8" s="195"/>
      <c r="F8" s="195"/>
      <c r="G8" s="195"/>
      <c r="H8" s="195"/>
      <c r="I8" s="4">
        <v>1</v>
      </c>
      <c r="J8" s="8">
        <v>-1184475</v>
      </c>
      <c r="K8" s="13">
        <v>-39771847</v>
      </c>
    </row>
    <row r="9" spans="1:11">
      <c r="A9" s="194" t="s">
        <v>41</v>
      </c>
      <c r="B9" s="195"/>
      <c r="C9" s="195"/>
      <c r="D9" s="195"/>
      <c r="E9" s="195"/>
      <c r="F9" s="195"/>
      <c r="G9" s="195"/>
      <c r="H9" s="195"/>
      <c r="I9" s="4">
        <v>2</v>
      </c>
      <c r="J9" s="8">
        <v>31328414</v>
      </c>
      <c r="K9" s="13">
        <v>38050944</v>
      </c>
    </row>
    <row r="10" spans="1:11">
      <c r="A10" s="194" t="s">
        <v>42</v>
      </c>
      <c r="B10" s="195"/>
      <c r="C10" s="195"/>
      <c r="D10" s="195"/>
      <c r="E10" s="195"/>
      <c r="F10" s="195"/>
      <c r="G10" s="195"/>
      <c r="H10" s="195"/>
      <c r="I10" s="4">
        <v>3</v>
      </c>
      <c r="J10" s="8">
        <v>13608853</v>
      </c>
      <c r="K10" s="13">
        <v>0</v>
      </c>
    </row>
    <row r="11" spans="1:11">
      <c r="A11" s="194" t="s">
        <v>43</v>
      </c>
      <c r="B11" s="195"/>
      <c r="C11" s="195"/>
      <c r="D11" s="195"/>
      <c r="E11" s="195"/>
      <c r="F11" s="195"/>
      <c r="G11" s="195"/>
      <c r="H11" s="195"/>
      <c r="I11" s="4">
        <v>4</v>
      </c>
      <c r="J11" s="8">
        <v>11786</v>
      </c>
      <c r="K11" s="13">
        <v>23172091</v>
      </c>
    </row>
    <row r="12" spans="1:11">
      <c r="A12" s="194" t="s">
        <v>44</v>
      </c>
      <c r="B12" s="195"/>
      <c r="C12" s="195"/>
      <c r="D12" s="195"/>
      <c r="E12" s="195"/>
      <c r="F12" s="195"/>
      <c r="G12" s="195"/>
      <c r="H12" s="195"/>
      <c r="I12" s="4">
        <v>5</v>
      </c>
      <c r="J12" s="8">
        <v>0</v>
      </c>
      <c r="K12" s="13">
        <v>0</v>
      </c>
    </row>
    <row r="13" spans="1:11">
      <c r="A13" s="194" t="s">
        <v>53</v>
      </c>
      <c r="B13" s="195"/>
      <c r="C13" s="195"/>
      <c r="D13" s="195"/>
      <c r="E13" s="195"/>
      <c r="F13" s="195"/>
      <c r="G13" s="195"/>
      <c r="H13" s="195"/>
      <c r="I13" s="4">
        <v>6</v>
      </c>
      <c r="J13" s="8">
        <v>52077858</v>
      </c>
      <c r="K13" s="13">
        <v>23191804</v>
      </c>
    </row>
    <row r="14" spans="1:11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95842436</v>
      </c>
      <c r="K14" s="12">
        <f>SUM(K8:K13)</f>
        <v>44642992</v>
      </c>
    </row>
    <row r="15" spans="1:11">
      <c r="A15" s="194" t="s">
        <v>54</v>
      </c>
      <c r="B15" s="195"/>
      <c r="C15" s="195"/>
      <c r="D15" s="195"/>
      <c r="E15" s="195"/>
      <c r="F15" s="195"/>
      <c r="G15" s="195"/>
      <c r="H15" s="195"/>
      <c r="I15" s="4">
        <v>8</v>
      </c>
      <c r="J15" s="8">
        <v>12815415</v>
      </c>
      <c r="K15" s="13">
        <v>16583933</v>
      </c>
    </row>
    <row r="16" spans="1:11">
      <c r="A16" s="194" t="s">
        <v>55</v>
      </c>
      <c r="B16" s="195"/>
      <c r="C16" s="195"/>
      <c r="D16" s="195"/>
      <c r="E16" s="195"/>
      <c r="F16" s="195"/>
      <c r="G16" s="195"/>
      <c r="H16" s="195"/>
      <c r="I16" s="4">
        <v>9</v>
      </c>
      <c r="J16" s="8">
        <v>12528478</v>
      </c>
      <c r="K16" s="13">
        <v>0</v>
      </c>
    </row>
    <row r="17" spans="1:11">
      <c r="A17" s="194" t="s">
        <v>56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>
        <v>13746618</v>
      </c>
      <c r="K17" s="13">
        <v>2727057</v>
      </c>
    </row>
    <row r="18" spans="1:11">
      <c r="A18" s="194" t="s">
        <v>57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>
        <v>32966584</v>
      </c>
      <c r="K18" s="13">
        <v>23224403</v>
      </c>
    </row>
    <row r="19" spans="1:11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72057095</v>
      </c>
      <c r="K19" s="12">
        <f>SUM(K15:K18)</f>
        <v>42535393</v>
      </c>
    </row>
    <row r="20" spans="1:11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23785341</v>
      </c>
      <c r="K20" s="12">
        <f>IF(K14&gt;K19,K14-K19,0)</f>
        <v>2107599</v>
      </c>
    </row>
    <row r="21" spans="1:11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>
      <c r="A22" s="245" t="s">
        <v>165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>
      <c r="A23" s="194" t="s">
        <v>185</v>
      </c>
      <c r="B23" s="195"/>
      <c r="C23" s="195"/>
      <c r="D23" s="195"/>
      <c r="E23" s="195"/>
      <c r="F23" s="195"/>
      <c r="G23" s="195"/>
      <c r="H23" s="195"/>
      <c r="I23" s="4">
        <v>15</v>
      </c>
      <c r="J23" s="8">
        <v>26829</v>
      </c>
      <c r="K23" s="13">
        <v>0</v>
      </c>
    </row>
    <row r="24" spans="1:11">
      <c r="A24" s="194" t="s">
        <v>186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>
        <v>0</v>
      </c>
      <c r="K24" s="13">
        <v>0</v>
      </c>
    </row>
    <row r="25" spans="1:11">
      <c r="A25" s="194" t="s">
        <v>187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>
        <v>245292</v>
      </c>
      <c r="K25" s="13">
        <v>4274775</v>
      </c>
    </row>
    <row r="26" spans="1:11">
      <c r="A26" s="194" t="s">
        <v>188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>
        <v>0</v>
      </c>
      <c r="K26" s="13">
        <v>0</v>
      </c>
    </row>
    <row r="27" spans="1:11">
      <c r="A27" s="194" t="s">
        <v>189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>
        <v>195423</v>
      </c>
      <c r="K27" s="13">
        <v>106456440</v>
      </c>
    </row>
    <row r="28" spans="1:11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467544</v>
      </c>
      <c r="K28" s="12">
        <f>SUM(K23:K27)</f>
        <v>110731215</v>
      </c>
    </row>
    <row r="29" spans="1:11">
      <c r="A29" s="194" t="s">
        <v>121</v>
      </c>
      <c r="B29" s="195"/>
      <c r="C29" s="195"/>
      <c r="D29" s="195"/>
      <c r="E29" s="195"/>
      <c r="F29" s="195"/>
      <c r="G29" s="195"/>
      <c r="H29" s="195"/>
      <c r="I29" s="4">
        <v>21</v>
      </c>
      <c r="J29" s="8">
        <v>52020765</v>
      </c>
      <c r="K29" s="13">
        <v>148040244</v>
      </c>
    </row>
    <row r="30" spans="1:11">
      <c r="A30" s="194" t="s">
        <v>122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>
        <v>0</v>
      </c>
      <c r="K30" s="13">
        <v>0</v>
      </c>
    </row>
    <row r="31" spans="1:11">
      <c r="A31" s="194" t="s">
        <v>16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>
        <v>113450740</v>
      </c>
      <c r="K31" s="13">
        <v>0</v>
      </c>
    </row>
    <row r="32" spans="1:11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165471505</v>
      </c>
      <c r="K32" s="12">
        <f>SUM(K29:K31)</f>
        <v>148040244</v>
      </c>
    </row>
    <row r="33" spans="1:11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165003961</v>
      </c>
      <c r="K34" s="12">
        <f>IF(K32&gt;K28,K32-K28,0)</f>
        <v>37309029</v>
      </c>
    </row>
    <row r="35" spans="1:11">
      <c r="A35" s="245" t="s">
        <v>166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>
      <c r="A36" s="194" t="s">
        <v>180</v>
      </c>
      <c r="B36" s="195"/>
      <c r="C36" s="195"/>
      <c r="D36" s="195"/>
      <c r="E36" s="195"/>
      <c r="F36" s="195"/>
      <c r="G36" s="195"/>
      <c r="H36" s="195"/>
      <c r="I36" s="4">
        <v>27</v>
      </c>
      <c r="J36" s="8">
        <v>0</v>
      </c>
      <c r="K36" s="13">
        <v>0</v>
      </c>
    </row>
    <row r="37" spans="1:11">
      <c r="A37" s="194" t="s">
        <v>29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>
        <v>174859542</v>
      </c>
      <c r="K37" s="13">
        <v>45090672</v>
      </c>
    </row>
    <row r="38" spans="1:11">
      <c r="A38" s="194" t="s">
        <v>30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>
        <v>0</v>
      </c>
      <c r="K38" s="13">
        <v>0</v>
      </c>
    </row>
    <row r="39" spans="1:11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174859542</v>
      </c>
      <c r="K39" s="12">
        <f>SUM(K36:K38)</f>
        <v>45090672</v>
      </c>
    </row>
    <row r="40" spans="1:11">
      <c r="A40" s="194" t="s">
        <v>31</v>
      </c>
      <c r="B40" s="195"/>
      <c r="C40" s="195"/>
      <c r="D40" s="195"/>
      <c r="E40" s="195"/>
      <c r="F40" s="195"/>
      <c r="G40" s="195"/>
      <c r="H40" s="195"/>
      <c r="I40" s="4">
        <v>31</v>
      </c>
      <c r="J40" s="8">
        <v>33143219</v>
      </c>
      <c r="K40" s="13">
        <v>43162007</v>
      </c>
    </row>
    <row r="41" spans="1:11">
      <c r="A41" s="194" t="s">
        <v>32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>
        <v>0</v>
      </c>
      <c r="K41" s="13">
        <v>0</v>
      </c>
    </row>
    <row r="42" spans="1:11">
      <c r="A42" s="194" t="s">
        <v>33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>
        <v>0</v>
      </c>
      <c r="K42" s="13">
        <v>0</v>
      </c>
    </row>
    <row r="43" spans="1:11">
      <c r="A43" s="194" t="s">
        <v>34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>
        <v>0</v>
      </c>
      <c r="K43" s="13">
        <v>0</v>
      </c>
    </row>
    <row r="44" spans="1:11">
      <c r="A44" s="194" t="s">
        <v>35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>
        <v>0</v>
      </c>
      <c r="K44" s="13">
        <v>0</v>
      </c>
    </row>
    <row r="45" spans="1:11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33143219</v>
      </c>
      <c r="K45" s="12">
        <f>SUM(K40:K44)</f>
        <v>43162007</v>
      </c>
    </row>
    <row r="46" spans="1:11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141716323</v>
      </c>
      <c r="K46" s="12">
        <f>IF(K39&gt;K45,K39-K45,0)</f>
        <v>1928665</v>
      </c>
    </row>
    <row r="47" spans="1:11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94" t="s">
        <v>72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IF(J20-J21+J33-J34+J46-J47&gt;0,J20-J21+J33-J34+J46-J47,0)</f>
        <v>497703</v>
      </c>
      <c r="K48" s="12">
        <f>IF(K20-K21+K33-K34+K46-K47&gt;0,K20-K21+K33-K34+K46-K47,0)</f>
        <v>0</v>
      </c>
    </row>
    <row r="49" spans="1:11">
      <c r="A49" s="194" t="s">
        <v>73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33272765</v>
      </c>
    </row>
    <row r="50" spans="1:11">
      <c r="A50" s="194" t="s">
        <v>167</v>
      </c>
      <c r="B50" s="195"/>
      <c r="C50" s="195"/>
      <c r="D50" s="195"/>
      <c r="E50" s="195"/>
      <c r="F50" s="195"/>
      <c r="G50" s="195"/>
      <c r="H50" s="195"/>
      <c r="I50" s="4">
        <v>41</v>
      </c>
      <c r="J50" s="8">
        <v>52041285</v>
      </c>
      <c r="K50" s="13">
        <v>52538987</v>
      </c>
    </row>
    <row r="51" spans="1:11">
      <c r="A51" s="194" t="s">
        <v>182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>
        <v>497702</v>
      </c>
      <c r="K51" s="13">
        <v>0</v>
      </c>
    </row>
    <row r="52" spans="1:11">
      <c r="A52" s="194" t="s">
        <v>183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>
        <v>0</v>
      </c>
      <c r="K52" s="13">
        <v>33272765</v>
      </c>
    </row>
    <row r="53" spans="1:11">
      <c r="A53" s="197" t="s">
        <v>184</v>
      </c>
      <c r="B53" s="198"/>
      <c r="C53" s="198"/>
      <c r="D53" s="198"/>
      <c r="E53" s="198"/>
      <c r="F53" s="198"/>
      <c r="G53" s="198"/>
      <c r="H53" s="198"/>
      <c r="I53" s="7">
        <v>44</v>
      </c>
      <c r="J53" s="10">
        <f>J50+J51-J52</f>
        <v>52538987</v>
      </c>
      <c r="K53" s="18">
        <f>K50+K51-K52</f>
        <v>19266222</v>
      </c>
    </row>
  </sheetData>
  <mergeCells count="53">
    <mergeCell ref="A6:H6"/>
    <mergeCell ref="A7:K7"/>
    <mergeCell ref="A8:H8"/>
    <mergeCell ref="A1:J1"/>
    <mergeCell ref="K1:K2"/>
    <mergeCell ref="A2:J2"/>
    <mergeCell ref="A4:K4"/>
    <mergeCell ref="A5:H5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34:H34"/>
    <mergeCell ref="A22:K22"/>
    <mergeCell ref="A23:H23"/>
    <mergeCell ref="A25:H25"/>
    <mergeCell ref="A26:H26"/>
    <mergeCell ref="A24:H24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4:H44"/>
    <mergeCell ref="A43:H43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3.2"/>
  <sheetData>
    <row r="1" spans="1:11">
      <c r="A1" s="250" t="s">
        <v>205</v>
      </c>
      <c r="B1" s="251"/>
      <c r="C1" s="251"/>
      <c r="D1" s="251"/>
      <c r="E1" s="251"/>
      <c r="F1" s="251"/>
      <c r="G1" s="251"/>
      <c r="H1" s="251"/>
      <c r="I1" s="251"/>
      <c r="J1" s="252"/>
      <c r="K1" s="261"/>
    </row>
    <row r="2" spans="1:11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2.8" thickBot="1">
      <c r="A5" s="256" t="s">
        <v>61</v>
      </c>
      <c r="B5" s="256"/>
      <c r="C5" s="256"/>
      <c r="D5" s="256"/>
      <c r="E5" s="256"/>
      <c r="F5" s="256"/>
      <c r="G5" s="256"/>
      <c r="H5" s="256"/>
      <c r="I5" s="84" t="s">
        <v>290</v>
      </c>
      <c r="J5" s="85" t="s">
        <v>156</v>
      </c>
      <c r="K5" s="85" t="s">
        <v>157</v>
      </c>
    </row>
    <row r="6" spans="1:11">
      <c r="A6" s="249">
        <v>1</v>
      </c>
      <c r="B6" s="249"/>
      <c r="C6" s="249"/>
      <c r="D6" s="249"/>
      <c r="E6" s="249"/>
      <c r="F6" s="249"/>
      <c r="G6" s="249"/>
      <c r="H6" s="249"/>
      <c r="I6" s="86">
        <v>2</v>
      </c>
      <c r="J6" s="87" t="s">
        <v>293</v>
      </c>
      <c r="K6" s="87" t="s">
        <v>294</v>
      </c>
    </row>
    <row r="7" spans="1:11">
      <c r="A7" s="245" t="s">
        <v>162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>
      <c r="A8" s="194" t="s">
        <v>207</v>
      </c>
      <c r="B8" s="195"/>
      <c r="C8" s="195"/>
      <c r="D8" s="195"/>
      <c r="E8" s="195"/>
      <c r="F8" s="195"/>
      <c r="G8" s="195"/>
      <c r="H8" s="195"/>
      <c r="I8" s="4">
        <v>1</v>
      </c>
      <c r="J8" s="8"/>
      <c r="K8" s="13"/>
    </row>
    <row r="9" spans="1:11">
      <c r="A9" s="194" t="s">
        <v>125</v>
      </c>
      <c r="B9" s="195"/>
      <c r="C9" s="195"/>
      <c r="D9" s="195"/>
      <c r="E9" s="195"/>
      <c r="F9" s="195"/>
      <c r="G9" s="195"/>
      <c r="H9" s="195"/>
      <c r="I9" s="4">
        <v>2</v>
      </c>
      <c r="J9" s="8"/>
      <c r="K9" s="13"/>
    </row>
    <row r="10" spans="1:11">
      <c r="A10" s="194" t="s">
        <v>126</v>
      </c>
      <c r="B10" s="195"/>
      <c r="C10" s="195"/>
      <c r="D10" s="195"/>
      <c r="E10" s="195"/>
      <c r="F10" s="195"/>
      <c r="G10" s="195"/>
      <c r="H10" s="195"/>
      <c r="I10" s="4">
        <v>3</v>
      </c>
      <c r="J10" s="8"/>
      <c r="K10" s="13"/>
    </row>
    <row r="11" spans="1:11">
      <c r="A11" s="194" t="s">
        <v>127</v>
      </c>
      <c r="B11" s="195"/>
      <c r="C11" s="195"/>
      <c r="D11" s="195"/>
      <c r="E11" s="195"/>
      <c r="F11" s="195"/>
      <c r="G11" s="195"/>
      <c r="H11" s="195"/>
      <c r="I11" s="4">
        <v>4</v>
      </c>
      <c r="J11" s="8"/>
      <c r="K11" s="13"/>
    </row>
    <row r="12" spans="1:11">
      <c r="A12" s="194" t="s">
        <v>128</v>
      </c>
      <c r="B12" s="195"/>
      <c r="C12" s="195"/>
      <c r="D12" s="195"/>
      <c r="E12" s="195"/>
      <c r="F12" s="195"/>
      <c r="G12" s="195"/>
      <c r="H12" s="195"/>
      <c r="I12" s="4">
        <v>5</v>
      </c>
      <c r="J12" s="8"/>
      <c r="K12" s="13"/>
    </row>
    <row r="13" spans="1:11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>
      <c r="A14" s="194" t="s">
        <v>129</v>
      </c>
      <c r="B14" s="195"/>
      <c r="C14" s="195"/>
      <c r="D14" s="195"/>
      <c r="E14" s="195"/>
      <c r="F14" s="195"/>
      <c r="G14" s="195"/>
      <c r="H14" s="195"/>
      <c r="I14" s="4">
        <v>7</v>
      </c>
      <c r="J14" s="8"/>
      <c r="K14" s="13"/>
    </row>
    <row r="15" spans="1:11">
      <c r="A15" s="194" t="s">
        <v>130</v>
      </c>
      <c r="B15" s="195"/>
      <c r="C15" s="195"/>
      <c r="D15" s="195"/>
      <c r="E15" s="195"/>
      <c r="F15" s="195"/>
      <c r="G15" s="195"/>
      <c r="H15" s="195"/>
      <c r="I15" s="4">
        <v>8</v>
      </c>
      <c r="J15" s="8"/>
      <c r="K15" s="13"/>
    </row>
    <row r="16" spans="1:11">
      <c r="A16" s="194" t="s">
        <v>131</v>
      </c>
      <c r="B16" s="195"/>
      <c r="C16" s="195"/>
      <c r="D16" s="195"/>
      <c r="E16" s="195"/>
      <c r="F16" s="195"/>
      <c r="G16" s="195"/>
      <c r="H16" s="195"/>
      <c r="I16" s="4">
        <v>9</v>
      </c>
      <c r="J16" s="8"/>
      <c r="K16" s="13"/>
    </row>
    <row r="17" spans="1:11">
      <c r="A17" s="194" t="s">
        <v>132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/>
      <c r="K17" s="13"/>
    </row>
    <row r="18" spans="1:11">
      <c r="A18" s="194" t="s">
        <v>133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/>
      <c r="K18" s="13"/>
    </row>
    <row r="19" spans="1:11">
      <c r="A19" s="194" t="s">
        <v>134</v>
      </c>
      <c r="B19" s="195"/>
      <c r="C19" s="195"/>
      <c r="D19" s="195"/>
      <c r="E19" s="195"/>
      <c r="F19" s="195"/>
      <c r="G19" s="195"/>
      <c r="H19" s="195"/>
      <c r="I19" s="4">
        <v>12</v>
      </c>
      <c r="J19" s="8"/>
      <c r="K19" s="13"/>
    </row>
    <row r="20" spans="1:11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>
      <c r="A21" s="200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6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5" t="s">
        <v>165</v>
      </c>
      <c r="B23" s="246"/>
      <c r="C23" s="246"/>
      <c r="D23" s="246"/>
      <c r="E23" s="246"/>
      <c r="F23" s="246"/>
      <c r="G23" s="246"/>
      <c r="H23" s="246"/>
      <c r="I23" s="247"/>
      <c r="J23" s="247"/>
      <c r="K23" s="248"/>
    </row>
    <row r="24" spans="1:11">
      <c r="A24" s="194" t="s">
        <v>171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/>
      <c r="K24" s="13"/>
    </row>
    <row r="25" spans="1:11">
      <c r="A25" s="194" t="s">
        <v>172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/>
      <c r="K25" s="13"/>
    </row>
    <row r="26" spans="1:11">
      <c r="A26" s="194" t="s">
        <v>48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/>
      <c r="K26" s="13"/>
    </row>
    <row r="27" spans="1:11">
      <c r="A27" s="194" t="s">
        <v>49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/>
      <c r="K27" s="13"/>
    </row>
    <row r="28" spans="1:11">
      <c r="A28" s="194" t="s">
        <v>173</v>
      </c>
      <c r="B28" s="195"/>
      <c r="C28" s="195"/>
      <c r="D28" s="195"/>
      <c r="E28" s="195"/>
      <c r="F28" s="195"/>
      <c r="G28" s="195"/>
      <c r="H28" s="195"/>
      <c r="I28" s="4">
        <v>20</v>
      </c>
      <c r="J28" s="8"/>
      <c r="K28" s="13"/>
    </row>
    <row r="29" spans="1:11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4" t="s">
        <v>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/>
      <c r="K30" s="13"/>
    </row>
    <row r="31" spans="1:11">
      <c r="A31" s="194" t="s">
        <v>3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/>
      <c r="K31" s="13"/>
    </row>
    <row r="32" spans="1:11">
      <c r="A32" s="194" t="s">
        <v>4</v>
      </c>
      <c r="B32" s="195"/>
      <c r="C32" s="195"/>
      <c r="D32" s="195"/>
      <c r="E32" s="195"/>
      <c r="F32" s="195"/>
      <c r="G32" s="195"/>
      <c r="H32" s="195"/>
      <c r="I32" s="4">
        <v>24</v>
      </c>
      <c r="J32" s="8"/>
      <c r="K32" s="13"/>
    </row>
    <row r="33" spans="1:11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5" t="s">
        <v>166</v>
      </c>
      <c r="B36" s="246"/>
      <c r="C36" s="246"/>
      <c r="D36" s="246"/>
      <c r="E36" s="246"/>
      <c r="F36" s="246"/>
      <c r="G36" s="246"/>
      <c r="H36" s="246"/>
      <c r="I36" s="247">
        <v>0</v>
      </c>
      <c r="J36" s="247"/>
      <c r="K36" s="248"/>
    </row>
    <row r="37" spans="1:11">
      <c r="A37" s="194" t="s">
        <v>180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/>
      <c r="K37" s="13"/>
    </row>
    <row r="38" spans="1:11">
      <c r="A38" s="194" t="s">
        <v>29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/>
      <c r="K38" s="13"/>
    </row>
    <row r="39" spans="1:11">
      <c r="A39" s="194" t="s">
        <v>30</v>
      </c>
      <c r="B39" s="195"/>
      <c r="C39" s="195"/>
      <c r="D39" s="195"/>
      <c r="E39" s="195"/>
      <c r="F39" s="195"/>
      <c r="G39" s="195"/>
      <c r="H39" s="195"/>
      <c r="I39" s="4">
        <v>30</v>
      </c>
      <c r="J39" s="8"/>
      <c r="K39" s="13"/>
    </row>
    <row r="40" spans="1:11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4" t="s">
        <v>31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/>
      <c r="K41" s="13"/>
    </row>
    <row r="42" spans="1:11">
      <c r="A42" s="194" t="s">
        <v>32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/>
      <c r="K42" s="13"/>
    </row>
    <row r="43" spans="1:11">
      <c r="A43" s="194" t="s">
        <v>33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/>
      <c r="K43" s="13"/>
    </row>
    <row r="44" spans="1:11">
      <c r="A44" s="194" t="s">
        <v>34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/>
      <c r="K44" s="13"/>
    </row>
    <row r="45" spans="1:11">
      <c r="A45" s="194" t="s">
        <v>35</v>
      </c>
      <c r="B45" s="195"/>
      <c r="C45" s="195"/>
      <c r="D45" s="195"/>
      <c r="E45" s="195"/>
      <c r="F45" s="195"/>
      <c r="G45" s="195"/>
      <c r="H45" s="195"/>
      <c r="I45" s="4">
        <v>36</v>
      </c>
      <c r="J45" s="8"/>
      <c r="K45" s="13"/>
    </row>
    <row r="46" spans="1:11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mergeCells count="54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6"/>
  <sheetViews>
    <sheetView view="pageBreakPreview" zoomScale="110" zoomScaleNormal="100" workbookViewId="0">
      <selection activeCell="A5" sqref="A5:H5"/>
    </sheetView>
  </sheetViews>
  <sheetFormatPr defaultColWidth="9.109375" defaultRowHeight="13.2"/>
  <cols>
    <col min="1" max="4" width="9.109375" style="95"/>
    <col min="5" max="5" width="10.109375" style="95" bestFit="1" customWidth="1"/>
    <col min="6" max="7" width="9.109375" style="95"/>
    <col min="8" max="8" width="1.44140625" style="95" customWidth="1"/>
    <col min="9" max="9" width="9.109375" style="95"/>
    <col min="10" max="10" width="10.5546875" style="95" customWidth="1"/>
    <col min="11" max="11" width="10.44140625" style="95" customWidth="1"/>
    <col min="12" max="16384" width="9.109375" style="95"/>
  </cols>
  <sheetData>
    <row r="1" spans="1:12" ht="18" customHeight="1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4"/>
    </row>
    <row r="2" spans="1:12" ht="18.600000000000001" customHeight="1">
      <c r="A2" s="267" t="s">
        <v>351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97"/>
    </row>
    <row r="3" spans="1:12" ht="15.6">
      <c r="A3" s="92"/>
      <c r="B3" s="93"/>
      <c r="C3" s="96"/>
      <c r="D3" s="96"/>
      <c r="E3" s="96"/>
      <c r="F3" s="96"/>
      <c r="G3" s="96"/>
      <c r="H3" s="122"/>
      <c r="I3" s="93"/>
      <c r="J3" s="93"/>
      <c r="K3" s="93"/>
      <c r="L3" s="97"/>
    </row>
    <row r="4" spans="1:12" ht="22.8" thickBot="1">
      <c r="A4" s="265" t="s">
        <v>61</v>
      </c>
      <c r="B4" s="265"/>
      <c r="C4" s="265"/>
      <c r="D4" s="265"/>
      <c r="E4" s="265"/>
      <c r="F4" s="265"/>
      <c r="G4" s="265"/>
      <c r="H4" s="265"/>
      <c r="I4" s="98" t="s">
        <v>315</v>
      </c>
      <c r="J4" s="99" t="s">
        <v>156</v>
      </c>
      <c r="K4" s="99" t="s">
        <v>157</v>
      </c>
    </row>
    <row r="5" spans="1:12">
      <c r="A5" s="266">
        <v>1</v>
      </c>
      <c r="B5" s="266"/>
      <c r="C5" s="266"/>
      <c r="D5" s="266"/>
      <c r="E5" s="266"/>
      <c r="F5" s="266"/>
      <c r="G5" s="266"/>
      <c r="H5" s="266"/>
      <c r="I5" s="101">
        <v>2</v>
      </c>
      <c r="J5" s="100" t="s">
        <v>293</v>
      </c>
      <c r="K5" s="100" t="s">
        <v>294</v>
      </c>
    </row>
    <row r="6" spans="1:12">
      <c r="A6" s="268" t="s">
        <v>295</v>
      </c>
      <c r="B6" s="269"/>
      <c r="C6" s="269"/>
      <c r="D6" s="269"/>
      <c r="E6" s="269"/>
      <c r="F6" s="269"/>
      <c r="G6" s="269"/>
      <c r="H6" s="269"/>
      <c r="I6" s="102">
        <v>1</v>
      </c>
      <c r="J6" s="103">
        <v>589202640</v>
      </c>
      <c r="K6" s="103">
        <v>589202640</v>
      </c>
    </row>
    <row r="7" spans="1:12">
      <c r="A7" s="268" t="s">
        <v>296</v>
      </c>
      <c r="B7" s="269"/>
      <c r="C7" s="269"/>
      <c r="D7" s="269"/>
      <c r="E7" s="269"/>
      <c r="F7" s="269"/>
      <c r="G7" s="269"/>
      <c r="H7" s="269"/>
      <c r="I7" s="102">
        <v>2</v>
      </c>
      <c r="J7" s="104">
        <v>0</v>
      </c>
      <c r="K7" s="104">
        <v>0</v>
      </c>
    </row>
    <row r="8" spans="1:12">
      <c r="A8" s="268" t="s">
        <v>297</v>
      </c>
      <c r="B8" s="269"/>
      <c r="C8" s="269"/>
      <c r="D8" s="269"/>
      <c r="E8" s="269"/>
      <c r="F8" s="269"/>
      <c r="G8" s="269"/>
      <c r="H8" s="269"/>
      <c r="I8" s="102">
        <v>3</v>
      </c>
      <c r="J8" s="104">
        <v>80720</v>
      </c>
      <c r="K8" s="104">
        <v>80720</v>
      </c>
    </row>
    <row r="9" spans="1:12">
      <c r="A9" s="268" t="s">
        <v>298</v>
      </c>
      <c r="B9" s="269"/>
      <c r="C9" s="269"/>
      <c r="D9" s="269"/>
      <c r="E9" s="269"/>
      <c r="F9" s="269"/>
      <c r="G9" s="269"/>
      <c r="H9" s="269"/>
      <c r="I9" s="102">
        <v>4</v>
      </c>
      <c r="J9" s="104">
        <v>-54202461</v>
      </c>
      <c r="K9" s="104">
        <v>-55386936</v>
      </c>
    </row>
    <row r="10" spans="1:12">
      <c r="A10" s="268" t="s">
        <v>299</v>
      </c>
      <c r="B10" s="269"/>
      <c r="C10" s="269"/>
      <c r="D10" s="269"/>
      <c r="E10" s="269"/>
      <c r="F10" s="269"/>
      <c r="G10" s="269"/>
      <c r="H10" s="269"/>
      <c r="I10" s="102">
        <v>5</v>
      </c>
      <c r="J10" s="104">
        <v>-1184475</v>
      </c>
      <c r="K10" s="104">
        <v>-39771847</v>
      </c>
    </row>
    <row r="11" spans="1:12">
      <c r="A11" s="268" t="s">
        <v>300</v>
      </c>
      <c r="B11" s="269"/>
      <c r="C11" s="269"/>
      <c r="D11" s="269"/>
      <c r="E11" s="269"/>
      <c r="F11" s="269"/>
      <c r="G11" s="269"/>
      <c r="H11" s="269"/>
      <c r="I11" s="102">
        <v>6</v>
      </c>
      <c r="J11" s="104">
        <v>0</v>
      </c>
      <c r="K11" s="104">
        <v>0</v>
      </c>
    </row>
    <row r="12" spans="1:12">
      <c r="A12" s="268" t="s">
        <v>301</v>
      </c>
      <c r="B12" s="269"/>
      <c r="C12" s="269"/>
      <c r="D12" s="269"/>
      <c r="E12" s="269"/>
      <c r="F12" s="269"/>
      <c r="G12" s="269"/>
      <c r="H12" s="269"/>
      <c r="I12" s="102">
        <v>7</v>
      </c>
      <c r="J12" s="104">
        <v>0</v>
      </c>
      <c r="K12" s="104">
        <v>0</v>
      </c>
    </row>
    <row r="13" spans="1:12">
      <c r="A13" s="268" t="s">
        <v>302</v>
      </c>
      <c r="B13" s="269"/>
      <c r="C13" s="269"/>
      <c r="D13" s="269"/>
      <c r="E13" s="269"/>
      <c r="F13" s="269"/>
      <c r="G13" s="269"/>
      <c r="H13" s="269"/>
      <c r="I13" s="102">
        <v>8</v>
      </c>
      <c r="J13" s="104">
        <v>0</v>
      </c>
      <c r="K13" s="104">
        <v>0</v>
      </c>
    </row>
    <row r="14" spans="1:12">
      <c r="A14" s="268" t="s">
        <v>303</v>
      </c>
      <c r="B14" s="269"/>
      <c r="C14" s="269"/>
      <c r="D14" s="269"/>
      <c r="E14" s="269"/>
      <c r="F14" s="269"/>
      <c r="G14" s="269"/>
      <c r="H14" s="269"/>
      <c r="I14" s="102">
        <v>9</v>
      </c>
      <c r="J14" s="104">
        <v>0</v>
      </c>
      <c r="K14" s="104">
        <v>0</v>
      </c>
    </row>
    <row r="15" spans="1:12">
      <c r="A15" s="270" t="s">
        <v>304</v>
      </c>
      <c r="B15" s="271"/>
      <c r="C15" s="271"/>
      <c r="D15" s="271"/>
      <c r="E15" s="271"/>
      <c r="F15" s="271"/>
      <c r="G15" s="271"/>
      <c r="H15" s="271"/>
      <c r="I15" s="102">
        <v>10</v>
      </c>
      <c r="J15" s="105">
        <f>SUM(J6:J14)</f>
        <v>533896424</v>
      </c>
      <c r="K15" s="105">
        <f>SUM(K6:K14)</f>
        <v>494124577</v>
      </c>
    </row>
    <row r="16" spans="1:12">
      <c r="A16" s="268" t="s">
        <v>305</v>
      </c>
      <c r="B16" s="269"/>
      <c r="C16" s="269"/>
      <c r="D16" s="269"/>
      <c r="E16" s="269"/>
      <c r="F16" s="269"/>
      <c r="G16" s="269"/>
      <c r="H16" s="269"/>
      <c r="I16" s="102">
        <v>11</v>
      </c>
      <c r="J16" s="104">
        <v>159573889</v>
      </c>
      <c r="K16" s="104">
        <v>149003079</v>
      </c>
    </row>
    <row r="17" spans="1:11">
      <c r="A17" s="268" t="s">
        <v>306</v>
      </c>
      <c r="B17" s="269"/>
      <c r="C17" s="269"/>
      <c r="D17" s="269"/>
      <c r="E17" s="269"/>
      <c r="F17" s="269"/>
      <c r="G17" s="269"/>
      <c r="H17" s="269"/>
      <c r="I17" s="102">
        <v>12</v>
      </c>
      <c r="J17" s="104">
        <v>0</v>
      </c>
      <c r="K17" s="104">
        <v>0</v>
      </c>
    </row>
    <row r="18" spans="1:11">
      <c r="A18" s="268" t="s">
        <v>307</v>
      </c>
      <c r="B18" s="269"/>
      <c r="C18" s="269"/>
      <c r="D18" s="269"/>
      <c r="E18" s="269"/>
      <c r="F18" s="269"/>
      <c r="G18" s="269"/>
      <c r="H18" s="269"/>
      <c r="I18" s="102">
        <v>13</v>
      </c>
      <c r="J18" s="104">
        <v>0</v>
      </c>
      <c r="K18" s="104">
        <v>0</v>
      </c>
    </row>
    <row r="19" spans="1:11">
      <c r="A19" s="268" t="s">
        <v>308</v>
      </c>
      <c r="B19" s="269"/>
      <c r="C19" s="269"/>
      <c r="D19" s="269"/>
      <c r="E19" s="269"/>
      <c r="F19" s="269"/>
      <c r="G19" s="269"/>
      <c r="H19" s="269"/>
      <c r="I19" s="102">
        <v>14</v>
      </c>
      <c r="J19" s="104">
        <v>0</v>
      </c>
      <c r="K19" s="104">
        <v>0</v>
      </c>
    </row>
    <row r="20" spans="1:11">
      <c r="A20" s="268" t="s">
        <v>309</v>
      </c>
      <c r="B20" s="269"/>
      <c r="C20" s="269"/>
      <c r="D20" s="269"/>
      <c r="E20" s="269"/>
      <c r="F20" s="269"/>
      <c r="G20" s="269"/>
      <c r="H20" s="269"/>
      <c r="I20" s="102">
        <v>15</v>
      </c>
      <c r="J20" s="104">
        <v>0</v>
      </c>
      <c r="K20" s="104">
        <v>0</v>
      </c>
    </row>
    <row r="21" spans="1:11">
      <c r="A21" s="268" t="s">
        <v>310</v>
      </c>
      <c r="B21" s="269"/>
      <c r="C21" s="269"/>
      <c r="D21" s="269"/>
      <c r="E21" s="269"/>
      <c r="F21" s="269"/>
      <c r="G21" s="269"/>
      <c r="H21" s="269"/>
      <c r="I21" s="102">
        <v>16</v>
      </c>
      <c r="J21" s="104">
        <v>0</v>
      </c>
      <c r="K21" s="104">
        <v>0</v>
      </c>
    </row>
    <row r="22" spans="1:11">
      <c r="A22" s="270" t="s">
        <v>311</v>
      </c>
      <c r="B22" s="271"/>
      <c r="C22" s="271"/>
      <c r="D22" s="271"/>
      <c r="E22" s="271"/>
      <c r="F22" s="271"/>
      <c r="G22" s="271"/>
      <c r="H22" s="271"/>
      <c r="I22" s="102">
        <v>17</v>
      </c>
      <c r="J22" s="106">
        <f>SUM(J16:J21)</f>
        <v>159573889</v>
      </c>
      <c r="K22" s="106">
        <f>SUM(K16:K21)</f>
        <v>149003079</v>
      </c>
    </row>
    <row r="23" spans="1:11">
      <c r="A23" s="276"/>
      <c r="B23" s="277"/>
      <c r="C23" s="277"/>
      <c r="D23" s="277"/>
      <c r="E23" s="277"/>
      <c r="F23" s="277"/>
      <c r="G23" s="277"/>
      <c r="H23" s="277"/>
      <c r="I23" s="278"/>
      <c r="J23" s="278"/>
      <c r="K23" s="279"/>
    </row>
    <row r="24" spans="1:11">
      <c r="A24" s="280" t="s">
        <v>312</v>
      </c>
      <c r="B24" s="281"/>
      <c r="C24" s="281"/>
      <c r="D24" s="281"/>
      <c r="E24" s="281"/>
      <c r="F24" s="281"/>
      <c r="G24" s="281"/>
      <c r="H24" s="281"/>
      <c r="I24" s="107">
        <v>18</v>
      </c>
      <c r="J24" s="103">
        <v>159573889</v>
      </c>
      <c r="K24" s="103">
        <v>149003079</v>
      </c>
    </row>
    <row r="25" spans="1:11" ht="23.25" customHeight="1">
      <c r="A25" s="282" t="s">
        <v>313</v>
      </c>
      <c r="B25" s="283"/>
      <c r="C25" s="283"/>
      <c r="D25" s="283"/>
      <c r="E25" s="283"/>
      <c r="F25" s="283"/>
      <c r="G25" s="283"/>
      <c r="H25" s="283"/>
      <c r="I25" s="108">
        <v>19</v>
      </c>
      <c r="J25" s="106"/>
      <c r="K25" s="106"/>
    </row>
    <row r="26" spans="1:11" ht="30" customHeight="1">
      <c r="A26" s="272" t="s">
        <v>314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protectedRanges>
    <protectedRange sqref="H3" name="Range1"/>
    <protectedRange sqref="E2" name="Range1_1_1"/>
    <protectedRange sqref="G2:H2" name="Range1_2"/>
  </protectedRanges>
  <mergeCells count="25"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4:H14"/>
    <mergeCell ref="A15:H15"/>
    <mergeCell ref="A6:H6"/>
    <mergeCell ref="A7:H7"/>
    <mergeCell ref="A26:K26"/>
    <mergeCell ref="A24:H24"/>
    <mergeCell ref="A25:H25"/>
    <mergeCell ref="A4:H4"/>
    <mergeCell ref="A5:H5"/>
    <mergeCell ref="A2:K2"/>
    <mergeCell ref="A12:H12"/>
    <mergeCell ref="A13:H13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allowBlank="1" sqref="A2"/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3.2"/>
  <sheetData>
    <row r="1" spans="1:10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6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285" t="s">
        <v>321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 </cp:lastModifiedBy>
  <cp:lastPrinted>2013-04-26T14:56:11Z</cp:lastPrinted>
  <dcterms:created xsi:type="dcterms:W3CDTF">2008-10-17T11:51:54Z</dcterms:created>
  <dcterms:modified xsi:type="dcterms:W3CDTF">2013-04-26T14:57:26Z</dcterms:modified>
</cp:coreProperties>
</file>