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ThisWorkbook" defaultThemeVersion="124226"/>
  <bookViews>
    <workbookView xWindow="-105" yWindow="-105" windowWidth="23250" windowHeight="12570" activeTab="5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44525" calcMode="manual"/>
</workbook>
</file>

<file path=xl/calcChain.xml><?xml version="1.0" encoding="utf-8"?>
<calcChain xmlns="http://schemas.openxmlformats.org/spreadsheetml/2006/main">
  <c r="H65" i="24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3" i="20" s="1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4" i="21" s="1"/>
  <c r="D45" i="21"/>
  <c r="D38" i="21"/>
  <c r="D35" i="21"/>
  <c r="D32" i="21"/>
  <c r="D28" i="21"/>
  <c r="D25" i="21"/>
  <c r="D24" i="21" s="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K28" i="23" l="1"/>
  <c r="M28" i="23" s="1"/>
  <c r="K35" i="23"/>
  <c r="M35" i="23" s="1"/>
  <c r="D31" i="21"/>
  <c r="D65" i="21" s="1"/>
  <c r="D69" i="21" s="1"/>
  <c r="D83" i="21" s="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G24" i="23" s="1"/>
  <c r="G27" i="23" s="1"/>
  <c r="G40" i="23" s="1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D73" i="21" l="1"/>
  <c r="J27" i="23"/>
  <c r="K24" i="23"/>
  <c r="M24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E7" i="24"/>
  <c r="E72" i="24" s="1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F63" i="20" l="1"/>
  <c r="I105" i="20"/>
  <c r="H72" i="24"/>
  <c r="I85" i="20"/>
  <c r="F66" i="24"/>
  <c r="I32" i="21"/>
  <c r="H31" i="21"/>
  <c r="F32" i="24"/>
  <c r="F35" i="24"/>
  <c r="F38" i="24"/>
  <c r="F49" i="24"/>
  <c r="I35" i="21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H15" i="20" s="1"/>
  <c r="I11" i="20"/>
  <c r="I8" i="20"/>
  <c r="H53" i="20"/>
  <c r="F74" i="24"/>
  <c r="I42" i="20"/>
  <c r="H76" i="20"/>
  <c r="H124" i="20" s="1"/>
  <c r="I13" i="24"/>
  <c r="H44" i="24"/>
  <c r="H73" i="24" s="1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F25" i="24"/>
  <c r="F72" i="24"/>
  <c r="G24" i="21"/>
  <c r="G44" i="21"/>
  <c r="G72" i="21"/>
  <c r="H72" i="21"/>
  <c r="I7" i="24"/>
  <c r="I25" i="24"/>
  <c r="G72" i="24"/>
  <c r="I72" i="24" s="1"/>
  <c r="F7" i="24"/>
  <c r="D24" i="24"/>
  <c r="D44" i="24"/>
  <c r="G31" i="24"/>
  <c r="I31" i="24" s="1"/>
  <c r="I97" i="20"/>
  <c r="G62" i="20"/>
  <c r="I62" i="20" s="1"/>
  <c r="F62" i="20"/>
  <c r="I31" i="21" l="1"/>
  <c r="I53" i="20"/>
  <c r="H65" i="21"/>
  <c r="H69" i="21" s="1"/>
  <c r="H83" i="21" s="1"/>
  <c r="K40" i="23"/>
  <c r="M40" i="23" s="1"/>
  <c r="H69" i="24"/>
  <c r="E65" i="21"/>
  <c r="E69" i="21" s="1"/>
  <c r="E83" i="21" s="1"/>
  <c r="I76" i="20"/>
  <c r="I44" i="24"/>
  <c r="F44" i="24"/>
  <c r="E65" i="24"/>
  <c r="E69" i="24" s="1"/>
  <c r="H73" i="20"/>
  <c r="I21" i="20"/>
  <c r="I15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H83" i="24" l="1"/>
  <c r="H84" i="24" s="1"/>
  <c r="I84" i="24" s="1"/>
  <c r="H70" i="24"/>
  <c r="I70" i="24" s="1"/>
  <c r="E83" i="24"/>
  <c r="E84" i="24" s="1"/>
  <c r="F84" i="24" s="1"/>
  <c r="E70" i="24"/>
  <c r="F70" i="24" s="1"/>
  <c r="I73" i="20"/>
  <c r="F65" i="24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<sst xmlns="http://schemas.openxmlformats.org/spreadsheetml/2006/main" count="512" uniqueCount="396">
  <si>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</si>
  <si>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</si>
  <si>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</si>
  <si>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</si>
  <si>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</si>
  <si>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</si>
  <si>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</si>
  <si>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</si>
  <si>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</si>
  <si>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</si>
  <si>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</si>
  <si>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</si>
  <si>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</si>
  <si>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</si>
  <si>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</si>
  <si>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</si>
  <si>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</si>
  <si>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</si>
  <si>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</si>
  <si>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</si>
  <si>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</si>
  <si>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</si>
  <si>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</si>
  <si>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</si>
  <si>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</si>
  <si>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</si>
  <si>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</si>
  <si>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</si>
  <si>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</si>
  <si>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</si>
  <si>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</si>
  <si>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</si>
  <si>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</si>
  <si>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</si>
  <si>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</si>
  <si>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</si>
  <si>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</si>
  <si>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</si>
  <si>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</si>
  <si>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</si>
  <si>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</si>
  <si>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</si>
  <si>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</si>
  <si>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</si>
  <si>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</si>
  <si>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</si>
  <si>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</si>
  <si>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</si>
  <si>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</si>
  <si>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</si>
  <si>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</si>
  <si>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</si>
  <si>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</si>
  <si>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</si>
  <si>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</si>
  <si>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</si>
  <si>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</si>
  <si>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</si>
  <si>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</si>
  <si>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</si>
  <si>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</si>
  <si>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</si>
  <si>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</si>
  <si>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</si>
  <si>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</si>
  <si>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</si>
  <si>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</si>
  <si>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</si>
  <si>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</si>
  <si>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</si>
  <si>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</si>
  <si>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</si>
  <si>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</si>
  <si>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</si>
  <si>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</si>
  <si>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</si>
  <si>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</si>
  <si>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</si>
  <si>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</si>
  <si>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</si>
  <si>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</si>
  <si>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</si>
  <si>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</si>
  <si>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</si>
  <si>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</si>
  <si>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</si>
  <si>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</si>
  <si>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</si>
  <si>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</si>
  <si>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</si>
  <si>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</si>
  <si>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</si>
  <si>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</si>
  <si>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</si>
  <si>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</si>
  <si>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</si>
  <si>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</si>
  <si>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</si>
  <si>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</si>
  <si>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</si>
  <si>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</si>
  <si>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</si>
  <si>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</si>
  <si>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</si>
  <si>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</si>
  <si>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</si>
  <si>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</si>
  <si>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</si>
  <si>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</si>
  <si>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</si>
  <si>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</si>
  <si>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</si>
  <si>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</si>
  <si>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</si>
  <si>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</si>
  <si>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</si>
  <si>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</si>
  <si>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</si>
  <si>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</si>
  <si>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</si>
  <si>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</si>
  <si>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</si>
  <si>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</si>
  <si>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</si>
  <si>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</si>
  <si>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</si>
  <si>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</si>
  <si>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</si>
  <si>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</si>
  <si>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</si>
  <si>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</si>
  <si>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</si>
  <si>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</si>
  <si>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</si>
  <si>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</si>
  <si>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</si>
  <si>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</si>
  <si>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</si>
  <si>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</si>
  <si>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</si>
  <si>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</si>
  <si>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</si>
  <si>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</si>
  <si>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</si>
  <si>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</si>
  <si>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</si>
  <si>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</si>
  <si>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</si>
  <si>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</si>
  <si>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</si>
  <si>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</si>
  <si>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</si>
  <si>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</si>
  <si>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</si>
  <si>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</si>
  <si>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</si>
  <si>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</si>
  <si>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</si>
  <si>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</si>
  <si>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</si>
  <si>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</si>
  <si>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</si>
  <si>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</si>
  <si>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</si>
  <si>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</si>
  <si>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</si>
  <si>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</si>
  <si>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</si>
  <si>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</si>
  <si>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</si>
  <si>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</si>
  <si>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</si>
  <si>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</si>
  <si>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</si>
  <si>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</si>
  <si>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</si>
  <si>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</si>
  <si>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</si>
  <si>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</si>
  <si>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</si>
  <si>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</si>
  <si>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</si>
  <si>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</si>
  <si>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</si>
  <si>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</si>
  <si>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</si>
  <si>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</si>
  <si>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</si>
  <si>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</si>
  <si>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</si>
  <si>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</si>
  <si>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</si>
  <si>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</si>
  <si>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</si>
  <si>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</si>
  <si>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</si>
  <si>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</si>
  <si>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</si>
  <si>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</si>
  <si>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</si>
  <si>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</si>
  <si>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</si>
  <si>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</si>
  <si>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</si>
  <si>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</si>
  <si>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</si>
  <si>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</si>
  <si>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</si>
  <si>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</si>
  <si>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</si>
  <si>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</si>
  <si>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</si>
  <si>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</si>
  <si>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</si>
  <si>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</si>
  <si>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</si>
  <si>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</si>
  <si>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</si>
  <si>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</si>
  <si>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</si>
  <si>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</si>
  <si>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</si>
  <si>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</si>
  <si>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</si>
  <si>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</si>
  <si>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</si>
  <si>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</si>
  <si>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</si>
  <si>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</si>
  <si>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</si>
  <si>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</si>
  <si>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</si>
  <si>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</si>
  <si>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</si>
  <si>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</si>
  <si>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</si>
  <si>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</si>
  <si>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</si>
  <si>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</si>
  <si>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</si>
  <si>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</si>
  <si>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</si>
  <si>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</si>
  <si>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</si>
  <si>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</si>
  <si>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</si>
  <si>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</si>
  <si>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</si>
  <si>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</si>
  <si>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</si>
  <si>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</si>
  <si>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</si>
  <si>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</si>
  <si>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</si>
  <si>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</si>
  <si>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</si>
  <si>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</si>
  <si>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</si>
  <si>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</si>
  <si>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</si>
  <si>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</si>
  <si>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</si>
  <si>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</si>
  <si>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</si>
  <si>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</si>
  <si>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</si>
  <si>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</si>
  <si>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</si>
  <si>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</si>
  <si>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</si>
  <si>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</si>
  <si>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</si>
  <si>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</si>
  <si>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</si>
  <si>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</si>
  <si>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</si>
  <si>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</si>
  <si>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</si>
  <si>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</si>
  <si>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</si>
  <si>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</si>
  <si>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</si>
  <si>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</si>
  <si>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</si>
  <si>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</si>
  <si>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</si>
  <si>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</si>
  <si>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</si>
  <si>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</si>
  <si>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</si>
  <si>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</si>
  <si>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</si>
  <si>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</si>
  <si>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</si>
  <si>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</si>
  <si>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</si>
  <si>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</si>
  <si>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</si>
  <si>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</si>
  <si>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</si>
  <si>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</si>
  <si>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</si>
  <si>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</si>
  <si>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</si>
  <si>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</si>
  <si>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</si>
  <si>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</si>
  <si>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</si>
  <si>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</si>
  <si>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</si>
  <si>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</si>
  <si>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</si>
  <si>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</si>
  <si>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</si>
  <si>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</si>
  <si>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</si>
  <si>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</si>
  <si>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</si>
  <si>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</si>
  <si>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</si>
  <si>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</si>
  <si>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</si>
  <si>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</si>
  <si>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</si>
  <si>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</si>
  <si>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</si>
  <si>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</si>
  <si>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</si>
  <si>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</si>
  <si>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</si>
  <si>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</si>
  <si>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</si>
  <si>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</si>
  <si>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</si>
  <si>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</si>
  <si>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</si>
  <si>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</si>
  <si>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</si>
  <si>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</si>
  <si>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</si>
  <si>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</si>
  <si>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</si>
  <si>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</si>
  <si>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</si>
  <si>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</si>
  <si>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</si>
  <si>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</si>
  <si>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</si>
  <si>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</si>
  <si>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</si>
  <si>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</si>
  <si>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</si>
  <si>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</si>
  <si>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</si>
  <si>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</si>
  <si>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</si>
  <si>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</si>
  <si>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</si>
  <si>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</si>
  <si>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</si>
  <si>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</si>
  <si>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</si>
  <si>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</si>
  <si>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</si>
  <si>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</si>
  <si>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</si>
  <si>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</si>
  <si>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</si>
  <si>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</si>
  <si>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</si>
  <si>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</si>
  <si>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</si>
  <si>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</si>
  <si>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</si>
  <si>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</si>
  <si>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</si>
  <si>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</si>
  <si>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</si>
  <si>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</si>
  <si>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</si>
  <si>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</si>
  <si>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</si>
  <si>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</si>
  <si>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</si>
  <si>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</si>
  <si>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TEHNOMOBIL NEKRETNINE d.o.o.</t>
  </si>
  <si>
    <t>Listopadska 2, Zagreb</t>
  </si>
  <si>
    <t>AUTOCENTAR VRBOVEC d.o.o.</t>
  </si>
  <si>
    <t>1. svibnja 3, Vrbovec</t>
  </si>
  <si>
    <t>01224336</t>
  </si>
  <si>
    <t>Stanje na dan: 31.12.2019</t>
  </si>
  <si>
    <t>U razdoblju: 01.01.2019-31.12.2019</t>
  </si>
  <si>
    <t>U razdoblju: 01.10.2019-31.12.2019</t>
  </si>
  <si>
    <t>U razdoblju:01.01.2019.-31.12.2019.</t>
  </si>
  <si>
    <t xml:space="preserve">BILJEŠKE UZ FINANCIJSKE IZVJEŠTAJE - TFI
(sastavljaju se za tromjesečna izvještajna razdoblja)
Naziv izdavatelja:    ADRIATIC OSIGURANJE D.D.
OIB:   94472454976
Izvještajno razdoblje:  01.01.2019.-31.12.2019.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</si>
  <si>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razdoblju:01.01.2019-31.12.2019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</si>
</sst>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8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1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3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3" fontId="33" fillId="0" borderId="0" xfId="6" applyNumberFormat="1" applyFont="1"/>
    <xf numFmtId="3" fontId="4" fillId="0" borderId="29" xfId="2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13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2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24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22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31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25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47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64" applyNumberFormat="1" applyFont="1" applyBorder="1" applyAlignment="1" applyProtection="1">
      <alignment horizontal="right" vertical="center" shrinkToFit="1"/>
      <protection locked="0"/>
    </xf>
    <xf numFmtId="3" fontId="4" fillId="0" borderId="29" xfId="44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71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91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101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86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115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123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84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9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137" applyNumberFormat="1" applyFont="1" applyBorder="1" applyAlignment="1" applyProtection="1">
      <alignment horizontal="right" vertical="center" shrinkToFit="1"/>
      <protection locked="0"/>
    </xf>
    <xf numFmtId="3" fontId="4" fillId="0" borderId="29" xfId="128" applyNumberFormat="1" applyFont="1" applyBorder="1" applyAlignment="1" applyProtection="1">
      <alignment horizontal="right" vertical="center" shrinkToFit="1"/>
      <protection locked="0"/>
    </xf>
    <xf numFmtId="3" fontId="4" fillId="0" borderId="44" xfId="15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59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65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86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79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7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73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67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202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209" applyNumberFormat="1" applyFont="1" applyBorder="1" applyAlignment="1" applyProtection="1">
      <alignment horizontal="right" vertical="center" shrinkToFit="1"/>
      <protection locked="0"/>
    </xf>
    <xf numFmtId="3" fontId="4" fillId="0" borderId="39" xfId="105" applyNumberFormat="1" applyFont="1" applyFill="1" applyBorder="1" applyAlignment="1" applyProtection="1">
      <alignment vertical="center" shrinkToFit="1"/>
      <protection locked="0"/>
    </xf>
    <xf numFmtId="3" fontId="4" fillId="0" borderId="39" xfId="215" applyNumberFormat="1" applyFont="1" applyFill="1" applyBorder="1" applyAlignment="1" applyProtection="1">
      <alignment vertical="center" shrinkToFit="1"/>
      <protection locked="0"/>
    </xf>
    <xf numFmtId="3" fontId="4" fillId="0" borderId="39" xfId="210" applyNumberFormat="1" applyFont="1" applyFill="1" applyBorder="1" applyAlignment="1" applyProtection="1">
      <alignment vertical="center" shrinkToFit="1"/>
      <protection locked="0"/>
    </xf>
    <xf numFmtId="3" fontId="4" fillId="0" borderId="44" xfId="2" applyNumberFormat="1" applyFont="1" applyBorder="1" applyAlignment="1" applyProtection="1">
      <alignment horizontal="right" vertical="center" shrinkToFit="1"/>
      <protection locked="0"/>
    </xf>
    <xf numFmtId="3" fontId="4" fillId="0" borderId="44" xfId="374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595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658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771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742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883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945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988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1045" applyNumberFormat="1" applyFont="1" applyFill="1" applyBorder="1" applyAlignment="1" applyProtection="1">
      <alignment horizontal="right" vertical="center" shrinkToFit="1"/>
      <protection locked="0"/>
    </xf>
    <xf numFmtId="3" fontId="33" fillId="0" borderId="0" xfId="1047" applyNumberFormat="1" applyFont="1"/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 wrapText="1"/>
    </xf>
    <xf numFmtId="0" fontId="7" fillId="4" borderId="47" xfId="5" applyFont="1" applyFill="1" applyBorder="1" applyAlignment="1">
      <alignment horizontal="right" vertical="center" wrapText="1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wrapText="1"/>
    </xf>
    <xf numFmtId="0" fontId="29" fillId="4" borderId="0" xfId="5" applyFont="1" applyFill="1" applyBorder="1" applyAlignment="1">
      <alignment wrapText="1"/>
    </xf>
    <xf numFmtId="0" fontId="29" fillId="4" borderId="0" xfId="5" applyFont="1" applyFill="1" applyBorder="1"/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/>
    </xf>
    <xf numFmtId="0" fontId="7" fillId="4" borderId="47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 wrapText="1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/>
    </xf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30" fillId="4" borderId="46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0" fontId="7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vertical="top"/>
    </xf>
    <xf numFmtId="0" fontId="29" fillId="4" borderId="0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47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vertical="top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4" fillId="0" borderId="44" xfId="0" applyFont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9" fillId="0" borderId="44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9" fillId="0" borderId="39" xfId="0" applyFont="1" applyFill="1" applyBorder="1" applyAlignment="1" applyProtection="1">
      <alignment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171">
    <cellStyle name="Normal" xfId="0" builtinId="0"/>
    <cellStyle name="Normal 10 2" xfId="25"/>
    <cellStyle name="Normal 10 3" xfId="49"/>
    <cellStyle name="Normal 10 4" xfId="43"/>
    <cellStyle name="Normal 10 5" xfId="883"/>
    <cellStyle name="Normal 10 6" xfId="977"/>
    <cellStyle name="Normal 11 2" xfId="47"/>
    <cellStyle name="Normal 11 3" xfId="945"/>
    <cellStyle name="Normal 11 4" xfId="1037"/>
    <cellStyle name="Normal 11 5" xfId="1049"/>
    <cellStyle name="Normal 11 6" xfId="560"/>
    <cellStyle name="Normal 11 7" xfId="554"/>
    <cellStyle name="Normal 12" xfId="1"/>
    <cellStyle name="Normal 13 2" xfId="64"/>
    <cellStyle name="Normal 13 3" xfId="988"/>
    <cellStyle name="Normal 13 4" xfId="895"/>
    <cellStyle name="Normal 13 5" xfId="1150"/>
    <cellStyle name="Normal 13 6" xfId="822"/>
    <cellStyle name="Normal 14 2" xfId="44"/>
    <cellStyle name="Normal 14 3" xfId="54"/>
    <cellStyle name="Normal 14 4" xfId="41"/>
    <cellStyle name="Normal 14 5" xfId="61"/>
    <cellStyle name="Normal 14 6" xfId="56"/>
    <cellStyle name="Normal 14 7" xfId="73"/>
    <cellStyle name="Normal 14 8" xfId="1045"/>
    <cellStyle name="Normal 15 2" xfId="71"/>
    <cellStyle name="Normal 16 2" xfId="91"/>
    <cellStyle name="Normal 16 3" xfId="77"/>
    <cellStyle name="Normal 17 2" xfId="101"/>
    <cellStyle name="Normal 17 3" xfId="106"/>
    <cellStyle name="Normal 17 4" xfId="103"/>
    <cellStyle name="Normal 17 5" xfId="118"/>
    <cellStyle name="Normal 17 6" xfId="130"/>
    <cellStyle name="Normal 18" xfId="1047"/>
    <cellStyle name="Normal 18 10" xfId="160"/>
    <cellStyle name="Normal 18 11" xfId="107"/>
    <cellStyle name="Normal 18 12" xfId="143"/>
    <cellStyle name="Normal 18 13" xfId="172"/>
    <cellStyle name="Normal 18 2" xfId="86"/>
    <cellStyle name="Normal 18 3" xfId="79"/>
    <cellStyle name="Normal 18 4" xfId="33"/>
    <cellStyle name="Normal 18 5" xfId="113"/>
    <cellStyle name="Normal 18 6" xfId="92"/>
    <cellStyle name="Normal 18 7" xfId="97"/>
    <cellStyle name="Normal 18 8" xfId="156"/>
    <cellStyle name="Normal 18 9" xfId="167"/>
    <cellStyle name="Normal 19 2" xfId="115"/>
    <cellStyle name="Normal 2" xfId="2"/>
    <cellStyle name="Normal 2 10" xfId="48"/>
    <cellStyle name="Normal 2 11" xfId="74"/>
    <cellStyle name="Normal 2 12" xfId="69"/>
    <cellStyle name="Normal 2 13" xfId="66"/>
    <cellStyle name="Normal 2 14" xfId="72"/>
    <cellStyle name="Normal 2 15" xfId="62"/>
    <cellStyle name="Normal 2 16" xfId="114"/>
    <cellStyle name="Normal 2 17" xfId="120"/>
    <cellStyle name="Normal 2 18" xfId="125"/>
    <cellStyle name="Normal 2 19" xfId="75"/>
    <cellStyle name="Normal 2 2" xfId="7"/>
    <cellStyle name="Normal 2 20" xfId="152"/>
    <cellStyle name="Normal 2 21" xfId="141"/>
    <cellStyle name="Normal 2 22" xfId="124"/>
    <cellStyle name="Normal 2 23" xfId="166"/>
    <cellStyle name="Normal 2 24" xfId="148"/>
    <cellStyle name="Normal 2 25" xfId="181"/>
    <cellStyle name="Normal 2 26" xfId="89"/>
    <cellStyle name="Normal 2 27" xfId="153"/>
    <cellStyle name="Normal 2 28" xfId="197"/>
    <cellStyle name="Normal 2 29" xfId="184"/>
    <cellStyle name="Normal 2 3" xfId="14"/>
    <cellStyle name="Normal 2 30" xfId="154"/>
    <cellStyle name="Normal 2 31" xfId="208"/>
    <cellStyle name="Normal 2 32" xfId="185"/>
    <cellStyle name="Normal 2 33" xfId="198"/>
    <cellStyle name="Normal 2 34" xfId="126"/>
    <cellStyle name="Normal 2 35" xfId="111"/>
    <cellStyle name="Normal 2 36" xfId="476"/>
    <cellStyle name="Normal 2 37" xfId="596"/>
    <cellStyle name="Normal 2 38" xfId="662"/>
    <cellStyle name="Normal 2 39" xfId="769"/>
    <cellStyle name="Normal 2 4" xfId="21"/>
    <cellStyle name="Normal 2 40" xfId="846"/>
    <cellStyle name="Normal 2 41" xfId="695"/>
    <cellStyle name="Normal 2 42" xfId="709"/>
    <cellStyle name="Normal 2 43" xfId="923"/>
    <cellStyle name="Normal 2 44" xfId="969"/>
    <cellStyle name="Normal 2 45" xfId="979"/>
    <cellStyle name="Normal 2 5" xfId="16"/>
    <cellStyle name="Normal 2 6" xfId="15"/>
    <cellStyle name="Normal 2 7" xfId="42"/>
    <cellStyle name="Normal 2 8" xfId="35"/>
    <cellStyle name="Normal 2 9" xfId="53"/>
    <cellStyle name="Normal 20 10" xfId="149"/>
    <cellStyle name="Normal 20 11" xfId="169"/>
    <cellStyle name="Normal 20 12" xfId="190"/>
    <cellStyle name="Normal 20 13" xfId="83"/>
    <cellStyle name="Normal 20 2" xfId="123"/>
    <cellStyle name="Normal 20 3" xfId="98"/>
    <cellStyle name="Normal 20 4" xfId="121"/>
    <cellStyle name="Normal 20 5" xfId="122"/>
    <cellStyle name="Normal 20 6" xfId="109"/>
    <cellStyle name="Normal 20 7" xfId="134"/>
    <cellStyle name="Normal 20 8" xfId="127"/>
    <cellStyle name="Normal 20 9" xfId="171"/>
    <cellStyle name="Normal 21 10" xfId="116"/>
    <cellStyle name="Normal 21 11" xfId="164"/>
    <cellStyle name="Normal 21 2" xfId="84"/>
    <cellStyle name="Normal 21 3" xfId="131"/>
    <cellStyle name="Normal 21 4" xfId="136"/>
    <cellStyle name="Normal 21 5" xfId="82"/>
    <cellStyle name="Normal 21 6" xfId="95"/>
    <cellStyle name="Normal 21 7" xfId="161"/>
    <cellStyle name="Normal 21 8" xfId="135"/>
    <cellStyle name="Normal 21 9" xfId="163"/>
    <cellStyle name="Normal 22 2" xfId="90"/>
    <cellStyle name="Normal 23 2" xfId="137"/>
    <cellStyle name="Normal 24 2" xfId="128"/>
    <cellStyle name="Normal 25 2" xfId="150"/>
    <cellStyle name="Normal 26 2" xfId="78"/>
    <cellStyle name="Normal 27 2" xfId="159"/>
    <cellStyle name="Normal 28 2" xfId="165"/>
    <cellStyle name="Normal 29 2" xfId="186"/>
    <cellStyle name="Normal 29 3" xfId="133"/>
    <cellStyle name="Normal 29 4" xfId="151"/>
    <cellStyle name="Normal 29 5" xfId="129"/>
    <cellStyle name="Normal 29 6" xfId="195"/>
    <cellStyle name="Normal 3" xfId="5"/>
    <cellStyle name="Normal 3 10" xfId="60"/>
    <cellStyle name="Normal 3 10 10" xfId="973"/>
    <cellStyle name="Normal 3 10 11" xfId="484"/>
    <cellStyle name="Normal 3 10 12" xfId="758"/>
    <cellStyle name="Normal 3 10 13" xfId="986"/>
    <cellStyle name="Normal 3 10 14" xfId="1005"/>
    <cellStyle name="Normal 3 10 2" xfId="272"/>
    <cellStyle name="Normal 3 10 3" xfId="340"/>
    <cellStyle name="Normal 3 10 4" xfId="470"/>
    <cellStyle name="Normal 3 10 5" xfId="396"/>
    <cellStyle name="Normal 3 10 6" xfId="704"/>
    <cellStyle name="Normal 3 10 7" xfId="764"/>
    <cellStyle name="Normal 3 10 8" xfId="897"/>
    <cellStyle name="Normal 3 10 9" xfId="936"/>
    <cellStyle name="Normal 3 11" xfId="39"/>
    <cellStyle name="Normal 3 11 10" xfId="775"/>
    <cellStyle name="Normal 3 11 11" xfId="1073"/>
    <cellStyle name="Normal 3 11 12" xfId="1068"/>
    <cellStyle name="Normal 3 11 13" xfId="727"/>
    <cellStyle name="Normal 3 11 14" xfId="678"/>
    <cellStyle name="Normal 3 11 2" xfId="251"/>
    <cellStyle name="Normal 3 11 3" xfId="379"/>
    <cellStyle name="Normal 3 11 4" xfId="513"/>
    <cellStyle name="Normal 3 11 5" xfId="568"/>
    <cellStyle name="Normal 3 11 6" xfId="671"/>
    <cellStyle name="Normal 3 11 7" xfId="741"/>
    <cellStyle name="Normal 3 11 8" xfId="540"/>
    <cellStyle name="Normal 3 11 9" xfId="675"/>
    <cellStyle name="Normal 3 12" xfId="55"/>
    <cellStyle name="Normal 3 12 10" xfId="851"/>
    <cellStyle name="Normal 3 12 11" xfId="958"/>
    <cellStyle name="Normal 3 12 12" xfId="974"/>
    <cellStyle name="Normal 3 12 13" xfId="1144"/>
    <cellStyle name="Normal 3 12 14" xfId="829"/>
    <cellStyle name="Normal 3 12 2" xfId="267"/>
    <cellStyle name="Normal 3 12 3" xfId="366"/>
    <cellStyle name="Normal 3 12 4" xfId="467"/>
    <cellStyle name="Normal 3 12 5" xfId="324"/>
    <cellStyle name="Normal 3 12 6" xfId="601"/>
    <cellStyle name="Normal 3 12 7" xfId="525"/>
    <cellStyle name="Normal 3 12 8" xfId="894"/>
    <cellStyle name="Normal 3 12 9" xfId="792"/>
    <cellStyle name="Normal 3 13" xfId="65"/>
    <cellStyle name="Normal 3 13 10" xfId="679"/>
    <cellStyle name="Normal 3 13 11" xfId="329"/>
    <cellStyle name="Normal 3 13 12" xfId="959"/>
    <cellStyle name="Normal 3 13 13" xfId="1140"/>
    <cellStyle name="Normal 3 13 14" xfId="1147"/>
    <cellStyle name="Normal 3 13 2" xfId="276"/>
    <cellStyle name="Normal 3 13 3" xfId="372"/>
    <cellStyle name="Normal 3 13 4" xfId="255"/>
    <cellStyle name="Normal 3 13 5" xfId="316"/>
    <cellStyle name="Normal 3 13 6" xfId="700"/>
    <cellStyle name="Normal 3 13 7" xfId="268"/>
    <cellStyle name="Normal 3 13 8" xfId="896"/>
    <cellStyle name="Normal 3 13 9" xfId="873"/>
    <cellStyle name="Normal 3 14" xfId="87"/>
    <cellStyle name="Normal 3 14 10" xfId="890"/>
    <cellStyle name="Normal 3 14 11" xfId="1066"/>
    <cellStyle name="Normal 3 14 12" xfId="1061"/>
    <cellStyle name="Normal 3 14 13" xfId="840"/>
    <cellStyle name="Normal 3 14 14" xfId="821"/>
    <cellStyle name="Normal 3 14 2" xfId="297"/>
    <cellStyle name="Normal 3 14 3" xfId="406"/>
    <cellStyle name="Normal 3 14 4" xfId="530"/>
    <cellStyle name="Normal 3 14 5" xfId="589"/>
    <cellStyle name="Normal 3 14 6" xfId="666"/>
    <cellStyle name="Normal 3 14 7" xfId="299"/>
    <cellStyle name="Normal 3 14 8" xfId="612"/>
    <cellStyle name="Normal 3 14 9" xfId="541"/>
    <cellStyle name="Normal 3 15" xfId="88"/>
    <cellStyle name="Normal 3 15 10" xfId="924"/>
    <cellStyle name="Normal 3 15 11" xfId="1004"/>
    <cellStyle name="Normal 3 15 12" xfId="996"/>
    <cellStyle name="Normal 3 15 13" xfId="581"/>
    <cellStyle name="Normal 3 15 14" xfId="983"/>
    <cellStyle name="Normal 3 15 2" xfId="298"/>
    <cellStyle name="Normal 3 15 3" xfId="357"/>
    <cellStyle name="Normal 3 15 4" xfId="529"/>
    <cellStyle name="Normal 3 15 5" xfId="588"/>
    <cellStyle name="Normal 3 15 6" xfId="599"/>
    <cellStyle name="Normal 3 15 7" xfId="234"/>
    <cellStyle name="Normal 3 15 8" xfId="724"/>
    <cellStyle name="Normal 3 15 9" xfId="603"/>
    <cellStyle name="Normal 3 16" xfId="57"/>
    <cellStyle name="Normal 3 16 10" xfId="786"/>
    <cellStyle name="Normal 3 16 11" xfId="845"/>
    <cellStyle name="Normal 3 16 12" xfId="489"/>
    <cellStyle name="Normal 3 16 13" xfId="867"/>
    <cellStyle name="Normal 3 16 14" xfId="1148"/>
    <cellStyle name="Normal 3 16 2" xfId="269"/>
    <cellStyle name="Normal 3 16 3" xfId="364"/>
    <cellStyle name="Normal 3 16 4" xfId="452"/>
    <cellStyle name="Normal 3 16 5" xfId="254"/>
    <cellStyle name="Normal 3 16 6" xfId="706"/>
    <cellStyle name="Normal 3 16 7" xfId="548"/>
    <cellStyle name="Normal 3 16 8" xfId="637"/>
    <cellStyle name="Normal 3 16 9" xfId="794"/>
    <cellStyle name="Normal 3 17" xfId="38"/>
    <cellStyle name="Normal 3 17 10" xfId="934"/>
    <cellStyle name="Normal 3 17 11" xfId="1096"/>
    <cellStyle name="Normal 3 17 12" xfId="926"/>
    <cellStyle name="Normal 3 17 13" xfId="875"/>
    <cellStyle name="Normal 3 17 14" xfId="468"/>
    <cellStyle name="Normal 3 17 2" xfId="250"/>
    <cellStyle name="Normal 3 17 3" xfId="342"/>
    <cellStyle name="Normal 3 17 4" xfId="494"/>
    <cellStyle name="Normal 3 17 5" xfId="553"/>
    <cellStyle name="Normal 3 17 6" xfId="728"/>
    <cellStyle name="Normal 3 17 7" xfId="798"/>
    <cellStyle name="Normal 3 17 8" xfId="785"/>
    <cellStyle name="Normal 3 17 9" xfId="743"/>
    <cellStyle name="Normal 3 18" xfId="85"/>
    <cellStyle name="Normal 3 18 10" xfId="981"/>
    <cellStyle name="Normal 3 18 11" xfId="620"/>
    <cellStyle name="Normal 3 18 12" xfId="1016"/>
    <cellStyle name="Normal 3 18 13" xfId="617"/>
    <cellStyle name="Normal 3 18 14" xfId="1138"/>
    <cellStyle name="Normal 3 18 2" xfId="295"/>
    <cellStyle name="Normal 3 18 3" xfId="398"/>
    <cellStyle name="Normal 3 18 4" xfId="532"/>
    <cellStyle name="Normal 3 18 5" xfId="591"/>
    <cellStyle name="Normal 3 18 6" xfId="628"/>
    <cellStyle name="Normal 3 18 7" xfId="351"/>
    <cellStyle name="Normal 3 18 8" xfId="898"/>
    <cellStyle name="Normal 3 18 9" xfId="863"/>
    <cellStyle name="Normal 3 19" xfId="119"/>
    <cellStyle name="Normal 3 19 10" xfId="997"/>
    <cellStyle name="Normal 3 19 11" xfId="1076"/>
    <cellStyle name="Normal 3 19 12" xfId="850"/>
    <cellStyle name="Normal 3 19 13" xfId="1114"/>
    <cellStyle name="Normal 3 19 14" xfId="1052"/>
    <cellStyle name="Normal 3 19 2" xfId="326"/>
    <cellStyle name="Normal 3 19 3" xfId="290"/>
    <cellStyle name="Normal 3 19 4" xfId="427"/>
    <cellStyle name="Normal 3 19 5" xfId="407"/>
    <cellStyle name="Normal 3 19 6" xfId="566"/>
    <cellStyle name="Normal 3 19 7" xfId="776"/>
    <cellStyle name="Normal 3 19 8" xfId="302"/>
    <cellStyle name="Normal 3 19 9" xfId="950"/>
    <cellStyle name="Normal 3 2" xfId="8"/>
    <cellStyle name="Normal 3 2 10" xfId="907"/>
    <cellStyle name="Normal 3 2 11" xfId="837"/>
    <cellStyle name="Normal 3 2 12" xfId="831"/>
    <cellStyle name="Normal 3 2 13" xfId="288"/>
    <cellStyle name="Normal 3 2 14" xfId="810"/>
    <cellStyle name="Normal 3 2 2" xfId="222"/>
    <cellStyle name="Normal 3 2 3" xfId="279"/>
    <cellStyle name="Normal 3 2 4" xfId="318"/>
    <cellStyle name="Normal 3 2 5" xfId="436"/>
    <cellStyle name="Normal 3 2 6" xfId="546"/>
    <cellStyle name="Normal 3 2 7" xfId="641"/>
    <cellStyle name="Normal 3 2 8" xfId="614"/>
    <cellStyle name="Normal 3 2 9" xfId="696"/>
    <cellStyle name="Normal 3 20" xfId="110"/>
    <cellStyle name="Normal 3 20 10" xfId="965"/>
    <cellStyle name="Normal 3 20 11" xfId="1087"/>
    <cellStyle name="Normal 3 20 12" xfId="244"/>
    <cellStyle name="Normal 3 20 13" xfId="680"/>
    <cellStyle name="Normal 3 20 14" xfId="1120"/>
    <cellStyle name="Normal 3 20 2" xfId="319"/>
    <cellStyle name="Normal 3 20 3" xfId="260"/>
    <cellStyle name="Normal 3 20 4" xfId="498"/>
    <cellStyle name="Normal 3 20 5" xfId="556"/>
    <cellStyle name="Normal 3 20 6" xfId="714"/>
    <cellStyle name="Normal 3 20 7" xfId="803"/>
    <cellStyle name="Normal 3 20 8" xfId="644"/>
    <cellStyle name="Normal 3 20 9" xfId="827"/>
    <cellStyle name="Normal 3 21" xfId="140"/>
    <cellStyle name="Normal 3 21 10" xfId="998"/>
    <cellStyle name="Normal 3 21 11" xfId="852"/>
    <cellStyle name="Normal 3 21 12" xfId="1127"/>
    <cellStyle name="Normal 3 21 13" xfId="948"/>
    <cellStyle name="Normal 3 21 14" xfId="1124"/>
    <cellStyle name="Normal 3 21 2" xfId="344"/>
    <cellStyle name="Normal 3 21 3" xfId="218"/>
    <cellStyle name="Normal 3 21 4" xfId="373"/>
    <cellStyle name="Normal 3 21 5" xfId="420"/>
    <cellStyle name="Normal 3 21 6" xfId="430"/>
    <cellStyle name="Normal 3 21 7" xfId="380"/>
    <cellStyle name="Normal 3 21 8" xfId="881"/>
    <cellStyle name="Normal 3 21 9" xfId="646"/>
    <cellStyle name="Normal 3 22" xfId="144"/>
    <cellStyle name="Normal 3 22 10" xfId="862"/>
    <cellStyle name="Normal 3 22 11" xfId="1044"/>
    <cellStyle name="Normal 3 22 12" xfId="882"/>
    <cellStyle name="Normal 3 22 13" xfId="1153"/>
    <cellStyle name="Normal 3 22 14" xfId="954"/>
    <cellStyle name="Normal 3 22 2" xfId="347"/>
    <cellStyle name="Normal 3 22 3" xfId="238"/>
    <cellStyle name="Normal 3 22 4" xfId="453"/>
    <cellStyle name="Normal 3 22 5" xfId="386"/>
    <cellStyle name="Normal 3 22 6" xfId="256"/>
    <cellStyle name="Normal 3 22 7" xfId="482"/>
    <cellStyle name="Normal 3 22 8" xfId="608"/>
    <cellStyle name="Normal 3 22 9" xfId="913"/>
    <cellStyle name="Normal 3 23" xfId="147"/>
    <cellStyle name="Normal 3 23 10" xfId="570"/>
    <cellStyle name="Normal 3 23 11" xfId="759"/>
    <cellStyle name="Normal 3 23 12" xfId="1078"/>
    <cellStyle name="Normal 3 23 13" xfId="1043"/>
    <cellStyle name="Normal 3 23 14" xfId="654"/>
    <cellStyle name="Normal 3 23 2" xfId="350"/>
    <cellStyle name="Normal 3 23 3" xfId="417"/>
    <cellStyle name="Normal 3 23 4" xfId="341"/>
    <cellStyle name="Normal 3 23 5" xfId="274"/>
    <cellStyle name="Normal 3 23 6" xfId="503"/>
    <cellStyle name="Normal 3 23 7" xfId="766"/>
    <cellStyle name="Normal 3 23 8" xfId="582"/>
    <cellStyle name="Normal 3 23 9" xfId="887"/>
    <cellStyle name="Normal 3 24" xfId="100"/>
    <cellStyle name="Normal 3 24 10" xfId="652"/>
    <cellStyle name="Normal 3 24 11" xfId="605"/>
    <cellStyle name="Normal 3 24 12" xfId="1065"/>
    <cellStyle name="Normal 3 24 13" xfId="809"/>
    <cellStyle name="Normal 3 24 14" xfId="903"/>
    <cellStyle name="Normal 3 24 2" xfId="310"/>
    <cellStyle name="Normal 3 24 3" xfId="219"/>
    <cellStyle name="Normal 3 24 4" xfId="516"/>
    <cellStyle name="Normal 3 24 5" xfId="573"/>
    <cellStyle name="Normal 3 24 6" xfId="625"/>
    <cellStyle name="Normal 3 24 7" xfId="747"/>
    <cellStyle name="Normal 3 24 8" xfId="888"/>
    <cellStyle name="Normal 3 24 9" xfId="872"/>
    <cellStyle name="Normal 3 25" xfId="176"/>
    <cellStyle name="Normal 3 25 10" xfId="682"/>
    <cellStyle name="Normal 3 25 11" xfId="1053"/>
    <cellStyle name="Normal 3 25 12" xfId="1123"/>
    <cellStyle name="Normal 3 25 13" xfId="1136"/>
    <cellStyle name="Normal 3 25 14" xfId="1054"/>
    <cellStyle name="Normal 3 25 2" xfId="377"/>
    <cellStyle name="Normal 3 25 3" xfId="442"/>
    <cellStyle name="Normal 3 25 4" xfId="330"/>
    <cellStyle name="Normal 3 25 5" xfId="455"/>
    <cellStyle name="Normal 3 25 6" xfId="739"/>
    <cellStyle name="Normal 3 25 7" xfId="401"/>
    <cellStyle name="Normal 3 25 8" xfId="437"/>
    <cellStyle name="Normal 3 25 9" xfId="746"/>
    <cellStyle name="Normal 3 26" xfId="182"/>
    <cellStyle name="Normal 3 26 10" xfId="1001"/>
    <cellStyle name="Normal 3 26 11" xfId="1028"/>
    <cellStyle name="Normal 3 26 12" xfId="793"/>
    <cellStyle name="Normal 3 26 13" xfId="1046"/>
    <cellStyle name="Normal 3 26 14" xfId="968"/>
    <cellStyle name="Normal 3 26 2" xfId="383"/>
    <cellStyle name="Normal 3 26 3" xfId="447"/>
    <cellStyle name="Normal 3 26 4" xfId="307"/>
    <cellStyle name="Normal 3 26 5" xfId="368"/>
    <cellStyle name="Normal 3 26 6" xfId="691"/>
    <cellStyle name="Normal 3 26 7" xfId="672"/>
    <cellStyle name="Normal 3 26 8" xfId="465"/>
    <cellStyle name="Normal 3 26 9" xfId="622"/>
    <cellStyle name="Normal 3 27" xfId="155"/>
    <cellStyle name="Normal 3 27 10" xfId="960"/>
    <cellStyle name="Normal 3 27 11" xfId="756"/>
    <cellStyle name="Normal 3 27 12" xfId="1082"/>
    <cellStyle name="Normal 3 27 13" xfId="1145"/>
    <cellStyle name="Normal 3 27 14" xfId="982"/>
    <cellStyle name="Normal 3 27 2" xfId="358"/>
    <cellStyle name="Normal 3 27 3" xfId="424"/>
    <cellStyle name="Normal 3 27 4" xfId="460"/>
    <cellStyle name="Normal 3 27 5" xfId="273"/>
    <cellStyle name="Normal 3 27 6" xfId="729"/>
    <cellStyle name="Normal 3 27 7" xfId="723"/>
    <cellStyle name="Normal 3 27 8" xfId="884"/>
    <cellStyle name="Normal 3 27 9" xfId="951"/>
    <cellStyle name="Normal 3 28" xfId="158"/>
    <cellStyle name="Normal 3 28 10" xfId="905"/>
    <cellStyle name="Normal 3 28 11" xfId="1092"/>
    <cellStyle name="Normal 3 28 12" xfId="1129"/>
    <cellStyle name="Normal 3 28 13" xfId="947"/>
    <cellStyle name="Normal 3 28 14" xfId="1162"/>
    <cellStyle name="Normal 3 28 2" xfId="361"/>
    <cellStyle name="Normal 3 28 3" xfId="426"/>
    <cellStyle name="Normal 3 28 4" xfId="423"/>
    <cellStyle name="Normal 3 28 5" xfId="334"/>
    <cellStyle name="Normal 3 28 6" xfId="736"/>
    <cellStyle name="Normal 3 28 7" xfId="536"/>
    <cellStyle name="Normal 3 28 8" xfId="499"/>
    <cellStyle name="Normal 3 28 9" xfId="509"/>
    <cellStyle name="Normal 3 29" xfId="188"/>
    <cellStyle name="Normal 3 29 10" xfId="1020"/>
    <cellStyle name="Normal 3 29 11" xfId="1033"/>
    <cellStyle name="Normal 3 29 12" xfId="1090"/>
    <cellStyle name="Normal 3 29 13" xfId="550"/>
    <cellStyle name="Normal 3 29 14" xfId="1051"/>
    <cellStyle name="Normal 3 29 2" xfId="389"/>
    <cellStyle name="Normal 3 29 3" xfId="451"/>
    <cellStyle name="Normal 3 29 4" xfId="371"/>
    <cellStyle name="Normal 3 29 5" xfId="458"/>
    <cellStyle name="Normal 3 29 6" xfId="705"/>
    <cellStyle name="Normal 3 29 7" xfId="643"/>
    <cellStyle name="Normal 3 29 8" xfId="710"/>
    <cellStyle name="Normal 3 29 9" xfId="495"/>
    <cellStyle name="Normal 3 3" xfId="11"/>
    <cellStyle name="Normal 3 3 10" xfId="551"/>
    <cellStyle name="Normal 3 3 11" xfId="830"/>
    <cellStyle name="Normal 3 3 12" xfId="1057"/>
    <cellStyle name="Normal 3 3 13" xfId="1128"/>
    <cellStyle name="Normal 3 3 14" xfId="412"/>
    <cellStyle name="Normal 3 3 2" xfId="225"/>
    <cellStyle name="Normal 3 3 3" xfId="237"/>
    <cellStyle name="Normal 3 3 4" xfId="278"/>
    <cellStyle name="Normal 3 3 5" xfId="523"/>
    <cellStyle name="Normal 3 3 6" xfId="576"/>
    <cellStyle name="Normal 3 3 7" xfId="611"/>
    <cellStyle name="Normal 3 3 8" xfId="817"/>
    <cellStyle name="Normal 3 3 9" xfId="283"/>
    <cellStyle name="Normal 3 30" xfId="191"/>
    <cellStyle name="Normal 3 30 10" xfId="870"/>
    <cellStyle name="Normal 3 30 11" xfId="1077"/>
    <cellStyle name="Normal 3 30 12" xfId="914"/>
    <cellStyle name="Normal 3 30 13" xfId="1111"/>
    <cellStyle name="Normal 3 30 14" xfId="1164"/>
    <cellStyle name="Normal 3 30 2" xfId="392"/>
    <cellStyle name="Normal 3 30 3" xfId="454"/>
    <cellStyle name="Normal 3 30 4" xfId="438"/>
    <cellStyle name="Normal 3 30 5" xfId="531"/>
    <cellStyle name="Normal 3 30 6" xfId="661"/>
    <cellStyle name="Normal 3 30 7" xfId="261"/>
    <cellStyle name="Normal 3 30 8" xfId="866"/>
    <cellStyle name="Normal 3 30 9" xfId="946"/>
    <cellStyle name="Normal 3 31" xfId="205"/>
    <cellStyle name="Normal 3 31 10" xfId="552"/>
    <cellStyle name="Normal 3 31 11" xfId="919"/>
    <cellStyle name="Normal 3 31 12" xfId="594"/>
    <cellStyle name="Normal 3 31 13" xfId="1143"/>
    <cellStyle name="Normal 3 31 14" xfId="577"/>
    <cellStyle name="Normal 3 31 2" xfId="403"/>
    <cellStyle name="Normal 3 31 3" xfId="464"/>
    <cellStyle name="Normal 3 31 4" xfId="335"/>
    <cellStyle name="Normal 3 31 5" xfId="462"/>
    <cellStyle name="Normal 3 31 6" xfId="638"/>
    <cellStyle name="Normal 3 31 7" xfId="820"/>
    <cellStyle name="Normal 3 31 8" xfId="800"/>
    <cellStyle name="Normal 3 31 9" xfId="777"/>
    <cellStyle name="Normal 3 32" xfId="211"/>
    <cellStyle name="Normal 3 32 10" xfId="770"/>
    <cellStyle name="Normal 3 32 11" xfId="1036"/>
    <cellStyle name="Normal 3 32 12" xfId="900"/>
    <cellStyle name="Normal 3 32 13" xfId="835"/>
    <cellStyle name="Normal 3 32 14" xfId="1159"/>
    <cellStyle name="Normal 3 32 2" xfId="408"/>
    <cellStyle name="Normal 3 32 3" xfId="469"/>
    <cellStyle name="Normal 3 32 4" xfId="387"/>
    <cellStyle name="Normal 3 32 5" xfId="384"/>
    <cellStyle name="Normal 3 32 6" xfId="624"/>
    <cellStyle name="Normal 3 32 7" xfId="745"/>
    <cellStyle name="Normal 3 32 8" xfId="818"/>
    <cellStyle name="Normal 3 32 9" xfId="740"/>
    <cellStyle name="Normal 3 33" xfId="213"/>
    <cellStyle name="Normal 3 33 10" xfId="690"/>
    <cellStyle name="Normal 3 33 11" xfId="1011"/>
    <cellStyle name="Normal 3 33 12" xfId="1112"/>
    <cellStyle name="Normal 3 33 13" xfId="992"/>
    <cellStyle name="Normal 3 33 14" xfId="1157"/>
    <cellStyle name="Normal 3 33 2" xfId="410"/>
    <cellStyle name="Normal 3 33 3" xfId="471"/>
    <cellStyle name="Normal 3 33 4" xfId="362"/>
    <cellStyle name="Normal 3 33 5" xfId="496"/>
    <cellStyle name="Normal 3 33 6" xfId="699"/>
    <cellStyle name="Normal 3 33 7" xfId="799"/>
    <cellStyle name="Normal 3 33 8" xfId="726"/>
    <cellStyle name="Normal 3 33 9" xfId="843"/>
    <cellStyle name="Normal 3 34" xfId="216"/>
    <cellStyle name="Normal 3 34 10" xfId="779"/>
    <cellStyle name="Normal 3 34 11" xfId="885"/>
    <cellStyle name="Normal 3 34 12" xfId="663"/>
    <cellStyle name="Normal 3 34 13" xfId="757"/>
    <cellStyle name="Normal 3 34 14" xfId="928"/>
    <cellStyle name="Normal 3 34 2" xfId="413"/>
    <cellStyle name="Normal 3 34 3" xfId="474"/>
    <cellStyle name="Normal 3 34 4" xfId="534"/>
    <cellStyle name="Normal 3 34 5" xfId="592"/>
    <cellStyle name="Normal 3 34 6" xfId="653"/>
    <cellStyle name="Normal 3 34 7" xfId="738"/>
    <cellStyle name="Normal 3 34 8" xfId="633"/>
    <cellStyle name="Normal 3 34 9" xfId="925"/>
    <cellStyle name="Normal 3 35" xfId="217"/>
    <cellStyle name="Normal 3 35 10" xfId="1010"/>
    <cellStyle name="Normal 3 35 11" xfId="910"/>
    <cellStyle name="Normal 3 35 12" xfId="993"/>
    <cellStyle name="Normal 3 35 13" xfId="1060"/>
    <cellStyle name="Normal 3 35 14" xfId="1155"/>
    <cellStyle name="Normal 3 35 2" xfId="414"/>
    <cellStyle name="Normal 3 35 3" xfId="475"/>
    <cellStyle name="Normal 3 35 4" xfId="535"/>
    <cellStyle name="Normal 3 35 5" xfId="593"/>
    <cellStyle name="Normal 3 35 6" xfId="631"/>
    <cellStyle name="Normal 3 35 7" xfId="825"/>
    <cellStyle name="Normal 3 35 8" xfId="286"/>
    <cellStyle name="Normal 3 35 9" xfId="788"/>
    <cellStyle name="Normal 3 36" xfId="220"/>
    <cellStyle name="Normal 3 37" xfId="257"/>
    <cellStyle name="Normal 3 38" xfId="354"/>
    <cellStyle name="Normal 3 39" xfId="504"/>
    <cellStyle name="Normal 3 4" xfId="17"/>
    <cellStyle name="Normal 3 4 10" xfId="1015"/>
    <cellStyle name="Normal 3 4 11" xfId="1095"/>
    <cellStyle name="Normal 3 4 12" xfId="1080"/>
    <cellStyle name="Normal 3 4 13" xfId="1042"/>
    <cellStyle name="Normal 3 4 14" xfId="1133"/>
    <cellStyle name="Normal 3 4 2" xfId="230"/>
    <cellStyle name="Normal 3 4 3" xfId="394"/>
    <cellStyle name="Normal 3 4 4" xfId="483"/>
    <cellStyle name="Normal 3 4 5" xfId="543"/>
    <cellStyle name="Normal 3 4 6" xfId="734"/>
    <cellStyle name="Normal 3 4 7" xfId="655"/>
    <cellStyle name="Normal 3 4 8" xfId="826"/>
    <cellStyle name="Normal 3 4 9" xfId="961"/>
    <cellStyle name="Normal 3 40" xfId="562"/>
    <cellStyle name="Normal 3 41" xfId="600"/>
    <cellStyle name="Normal 3 42" xfId="567"/>
    <cellStyle name="Normal 3 43" xfId="676"/>
    <cellStyle name="Normal 3 44" xfId="869"/>
    <cellStyle name="Normal 3 45" xfId="1013"/>
    <cellStyle name="Normal 3 46" xfId="583"/>
    <cellStyle name="Normal 3 47" xfId="317"/>
    <cellStyle name="Normal 3 48" xfId="1084"/>
    <cellStyle name="Normal 3 5" xfId="19"/>
    <cellStyle name="Normal 3 5 10" xfId="937"/>
    <cellStyle name="Normal 3 5 11" xfId="1059"/>
    <cellStyle name="Normal 3 5 12" xfId="1116"/>
    <cellStyle name="Normal 3 5 13" xfId="1151"/>
    <cellStyle name="Normal 3 5 14" xfId="1168"/>
    <cellStyle name="Normal 3 5 2" xfId="232"/>
    <cellStyle name="Normal 3 5 3" xfId="399"/>
    <cellStyle name="Normal 3 5 4" xfId="526"/>
    <cellStyle name="Normal 3 5 5" xfId="584"/>
    <cellStyle name="Normal 3 5 6" xfId="604"/>
    <cellStyle name="Normal 3 5 7" xfId="783"/>
    <cellStyle name="Normal 3 5 8" xfId="762"/>
    <cellStyle name="Normal 3 5 9" xfId="908"/>
    <cellStyle name="Normal 3 6" xfId="29"/>
    <cellStyle name="Normal 3 6 10" xfId="972"/>
    <cellStyle name="Normal 3 6 11" xfId="761"/>
    <cellStyle name="Normal 3 6 12" xfId="1041"/>
    <cellStyle name="Normal 3 6 13" xfId="901"/>
    <cellStyle name="Normal 3 6 14" xfId="1089"/>
    <cellStyle name="Normal 3 6 2" xfId="241"/>
    <cellStyle name="Normal 3 6 3" xfId="360"/>
    <cellStyle name="Normal 3 6 4" xfId="520"/>
    <cellStyle name="Normal 3 6 5" xfId="578"/>
    <cellStyle name="Normal 3 6 6" xfId="722"/>
    <cellStyle name="Normal 3 6 7" xfId="621"/>
    <cellStyle name="Normal 3 6 8" xfId="505"/>
    <cellStyle name="Normal 3 6 9" xfId="228"/>
    <cellStyle name="Normal 3 7" xfId="23"/>
    <cellStyle name="Normal 3 7 10" xfId="842"/>
    <cellStyle name="Normal 3 7 11" xfId="1021"/>
    <cellStyle name="Normal 3 7 12" xfId="1056"/>
    <cellStyle name="Normal 3 7 13" xfId="606"/>
    <cellStyle name="Normal 3 7 14" xfId="1091"/>
    <cellStyle name="Normal 3 7 2" xfId="236"/>
    <cellStyle name="Normal 3 7 3" xfId="405"/>
    <cellStyle name="Normal 3 7 4" xfId="527"/>
    <cellStyle name="Normal 3 7 5" xfId="585"/>
    <cellStyle name="Normal 3 7 6" xfId="730"/>
    <cellStyle name="Normal 3 7 7" xfId="774"/>
    <cellStyle name="Normal 3 7 8" xfId="731"/>
    <cellStyle name="Normal 3 7 9" xfId="963"/>
    <cellStyle name="Normal 3 8" xfId="40"/>
    <cellStyle name="Normal 3 8 10" xfId="558"/>
    <cellStyle name="Normal 3 8 11" xfId="670"/>
    <cellStyle name="Normal 3 8 12" xfId="418"/>
    <cellStyle name="Normal 3 8 13" xfId="1108"/>
    <cellStyle name="Normal 3 8 14" xfId="857"/>
    <cellStyle name="Normal 3 8 2" xfId="252"/>
    <cellStyle name="Normal 3 8 3" xfId="303"/>
    <cellStyle name="Normal 3 8 4" xfId="510"/>
    <cellStyle name="Normal 3 8 5" xfId="565"/>
    <cellStyle name="Normal 3 8 6" xfId="626"/>
    <cellStyle name="Normal 3 8 7" xfId="227"/>
    <cellStyle name="Normal 3 8 8" xfId="868"/>
    <cellStyle name="Normal 3 8 9" xfId="634"/>
    <cellStyle name="Normal 3 9" xfId="50"/>
    <cellStyle name="Normal 3 9 10" xfId="823"/>
    <cellStyle name="Normal 3 9 11" xfId="524"/>
    <cellStyle name="Normal 3 9 12" xfId="1125"/>
    <cellStyle name="Normal 3 9 13" xfId="801"/>
    <cellStyle name="Normal 3 9 14" xfId="1002"/>
    <cellStyle name="Normal 3 9 2" xfId="262"/>
    <cellStyle name="Normal 3 9 3" xfId="289"/>
    <cellStyle name="Normal 3 9 4" xfId="280"/>
    <cellStyle name="Normal 3 9 5" xfId="507"/>
    <cellStyle name="Normal 3 9 6" xfId="665"/>
    <cellStyle name="Normal 3 9 7" xfId="796"/>
    <cellStyle name="Normal 3 9 8" xfId="889"/>
    <cellStyle name="Normal 3 9 9" xfId="938"/>
    <cellStyle name="Normal 30 10" xfId="187"/>
    <cellStyle name="Normal 30 2" xfId="179"/>
    <cellStyle name="Normal 30 3" xfId="93"/>
    <cellStyle name="Normal 30 4" xfId="178"/>
    <cellStyle name="Normal 30 5" xfId="138"/>
    <cellStyle name="Normal 30 6" xfId="177"/>
    <cellStyle name="Normal 30 7" xfId="206"/>
    <cellStyle name="Normal 30 8" xfId="204"/>
    <cellStyle name="Normal 30 9" xfId="203"/>
    <cellStyle name="Normal 31 2" xfId="170"/>
    <cellStyle name="Normal 31 3" xfId="183"/>
    <cellStyle name="Normal 32 2" xfId="173"/>
    <cellStyle name="Normal 32 3" xfId="142"/>
    <cellStyle name="Normal 32 4" xfId="157"/>
    <cellStyle name="Normal 32 5" xfId="201"/>
    <cellStyle name="Normal 32 6" xfId="192"/>
    <cellStyle name="Normal 32 7" xfId="214"/>
    <cellStyle name="Normal 32 8" xfId="212"/>
    <cellStyle name="Normal 33 2" xfId="67"/>
    <cellStyle name="Normal 33 3" xfId="207"/>
    <cellStyle name="Normal 33 4" xfId="189"/>
    <cellStyle name="Normal 34 2" xfId="202"/>
    <cellStyle name="Normal 35 2" xfId="209"/>
    <cellStyle name="Normal 35 3" xfId="199"/>
    <cellStyle name="Normal 36 2" xfId="105"/>
    <cellStyle name="Normal 36 3" xfId="193"/>
    <cellStyle name="Normal 37 2" xfId="215"/>
    <cellStyle name="Normal 37 3" xfId="108"/>
    <cellStyle name="Normal 38 2" xfId="210"/>
    <cellStyle name="Normal 4 2" xfId="13"/>
    <cellStyle name="Normal 4 3" xfId="243"/>
    <cellStyle name="Normal 4 4" xfId="374"/>
    <cellStyle name="Normal 4 5" xfId="518"/>
    <cellStyle name="Normal 5 2" xfId="20"/>
    <cellStyle name="Normal 5 3" xfId="595"/>
    <cellStyle name="Normal 5 4" xfId="648"/>
    <cellStyle name="Normal 6" xfId="6"/>
    <cellStyle name="Normal 6 10" xfId="58"/>
    <cellStyle name="Normal 6 10 10" xfId="1017"/>
    <cellStyle name="Normal 6 10 11" xfId="1006"/>
    <cellStyle name="Normal 6 10 12" xfId="1003"/>
    <cellStyle name="Normal 6 10 13" xfId="790"/>
    <cellStyle name="Normal 6 10 14" xfId="493"/>
    <cellStyle name="Normal 6 10 2" xfId="270"/>
    <cellStyle name="Normal 6 10 3" xfId="305"/>
    <cellStyle name="Normal 6 10 4" xfId="466"/>
    <cellStyle name="Normal 6 10 5" xfId="300"/>
    <cellStyle name="Normal 6 10 6" xfId="635"/>
    <cellStyle name="Normal 6 10 7" xfId="629"/>
    <cellStyle name="Normal 6 10 8" xfId="694"/>
    <cellStyle name="Normal 6 10 9" xfId="899"/>
    <cellStyle name="Normal 6 11" xfId="70"/>
    <cellStyle name="Normal 6 11 10" xfId="1008"/>
    <cellStyle name="Normal 6 11 11" xfId="839"/>
    <cellStyle name="Normal 6 11 12" xfId="1100"/>
    <cellStyle name="Normal 6 11 13" xfId="449"/>
    <cellStyle name="Normal 6 11 14" xfId="1156"/>
    <cellStyle name="Normal 6 11 2" xfId="281"/>
    <cellStyle name="Normal 6 11 3" xfId="328"/>
    <cellStyle name="Normal 6 11 4" xfId="463"/>
    <cellStyle name="Normal 6 11 5" xfId="339"/>
    <cellStyle name="Normal 6 11 6" xfId="630"/>
    <cellStyle name="Normal 6 11 7" xfId="627"/>
    <cellStyle name="Normal 6 11 8" xfId="878"/>
    <cellStyle name="Normal 6 11 9" xfId="615"/>
    <cellStyle name="Normal 6 12" xfId="52"/>
    <cellStyle name="Normal 6 12 10" xfId="711"/>
    <cellStyle name="Normal 6 12 11" xfId="308"/>
    <cellStyle name="Normal 6 12 12" xfId="1109"/>
    <cellStyle name="Normal 6 12 13" xfId="1119"/>
    <cellStyle name="Normal 6 12 14" xfId="544"/>
    <cellStyle name="Normal 6 12 2" xfId="264"/>
    <cellStyle name="Normal 6 12 3" xfId="333"/>
    <cellStyle name="Normal 6 12 4" xfId="456"/>
    <cellStyle name="Normal 6 12 5" xfId="277"/>
    <cellStyle name="Normal 6 12 6" xfId="636"/>
    <cellStyle name="Normal 6 12 7" xfId="760"/>
    <cellStyle name="Normal 6 12 8" xfId="564"/>
    <cellStyle name="Normal 6 12 9" xfId="750"/>
    <cellStyle name="Normal 6 13" xfId="51"/>
    <cellStyle name="Normal 6 13 10" xfId="832"/>
    <cellStyle name="Normal 6 13 11" xfId="370"/>
    <cellStyle name="Normal 6 13 12" xfId="1118"/>
    <cellStyle name="Normal 6 13 13" xfId="939"/>
    <cellStyle name="Normal 6 13 14" xfId="864"/>
    <cellStyle name="Normal 6 13 2" xfId="263"/>
    <cellStyle name="Normal 6 13 3" xfId="353"/>
    <cellStyle name="Normal 6 13 4" xfId="473"/>
    <cellStyle name="Normal 6 13 5" xfId="533"/>
    <cellStyle name="Normal 6 13 6" xfId="707"/>
    <cellStyle name="Normal 6 13 7" xfId="511"/>
    <cellStyle name="Normal 6 13 8" xfId="849"/>
    <cellStyle name="Normal 6 13 9" xfId="752"/>
    <cellStyle name="Normal 6 14" xfId="76"/>
    <cellStyle name="Normal 6 14 10" xfId="1024"/>
    <cellStyle name="Normal 6 14 11" xfId="985"/>
    <cellStyle name="Normal 6 14 12" xfId="964"/>
    <cellStyle name="Normal 6 14 13" xfId="957"/>
    <cellStyle name="Normal 6 14 14" xfId="949"/>
    <cellStyle name="Normal 6 14 2" xfId="287"/>
    <cellStyle name="Normal 6 14 3" xfId="352"/>
    <cellStyle name="Normal 6 14 4" xfId="445"/>
    <cellStyle name="Normal 6 14 5" xfId="391"/>
    <cellStyle name="Normal 6 14 6" xfId="623"/>
    <cellStyle name="Normal 6 14 7" xfId="754"/>
    <cellStyle name="Normal 6 14 8" xfId="836"/>
    <cellStyle name="Normal 6 14 9" xfId="640"/>
    <cellStyle name="Normal 6 15" xfId="59"/>
    <cellStyle name="Normal 6 15 10" xfId="1014"/>
    <cellStyle name="Normal 6 15 11" xfId="975"/>
    <cellStyle name="Normal 6 15 12" xfId="1122"/>
    <cellStyle name="Normal 6 15 13" xfId="1121"/>
    <cellStyle name="Normal 6 15 14" xfId="1161"/>
    <cellStyle name="Normal 6 15 2" xfId="271"/>
    <cellStyle name="Normal 6 15 3" xfId="293"/>
    <cellStyle name="Normal 6 15 4" xfId="338"/>
    <cellStyle name="Normal 6 15 5" xfId="448"/>
    <cellStyle name="Normal 6 15 6" xfId="657"/>
    <cellStyle name="Normal 6 15 7" xfId="587"/>
    <cellStyle name="Normal 6 15 8" xfId="748"/>
    <cellStyle name="Normal 6 15 9" xfId="956"/>
    <cellStyle name="Normal 6 16" xfId="102"/>
    <cellStyle name="Normal 6 16 10" xfId="834"/>
    <cellStyle name="Normal 6 16 11" xfId="1085"/>
    <cellStyle name="Normal 6 16 12" xfId="363"/>
    <cellStyle name="Normal 6 16 13" xfId="1113"/>
    <cellStyle name="Normal 6 16 14" xfId="1029"/>
    <cellStyle name="Normal 6 16 2" xfId="312"/>
    <cellStyle name="Normal 6 16 3" xfId="331"/>
    <cellStyle name="Normal 6 16 4" xfId="479"/>
    <cellStyle name="Normal 6 16 5" xfId="538"/>
    <cellStyle name="Normal 6 16 6" xfId="664"/>
    <cellStyle name="Normal 6 16 7" xfId="789"/>
    <cellStyle name="Normal 6 16 8" xfId="439"/>
    <cellStyle name="Normal 6 16 9" xfId="943"/>
    <cellStyle name="Normal 6 17" xfId="112"/>
    <cellStyle name="Normal 6 17 10" xfId="989"/>
    <cellStyle name="Normal 6 17 11" xfId="1040"/>
    <cellStyle name="Normal 6 17 12" xfId="751"/>
    <cellStyle name="Normal 6 17 13" xfId="1071"/>
    <cellStyle name="Normal 6 17 14" xfId="1170"/>
    <cellStyle name="Normal 6 17 2" xfId="320"/>
    <cellStyle name="Normal 6 17 3" xfId="323"/>
    <cellStyle name="Normal 6 17 4" xfId="502"/>
    <cellStyle name="Normal 6 17 5" xfId="559"/>
    <cellStyle name="Normal 6 17 6" xfId="613"/>
    <cellStyle name="Normal 6 17 7" xfId="486"/>
    <cellStyle name="Normal 6 17 8" xfId="645"/>
    <cellStyle name="Normal 6 17 9" xfId="409"/>
    <cellStyle name="Normal 6 18" xfId="46"/>
    <cellStyle name="Normal 6 18 10" xfId="590"/>
    <cellStyle name="Normal 6 18 11" xfId="1098"/>
    <cellStyle name="Normal 6 18 12" xfId="1079"/>
    <cellStyle name="Normal 6 18 13" xfId="1137"/>
    <cellStyle name="Normal 6 18 14" xfId="1167"/>
    <cellStyle name="Normal 6 18 2" xfId="258"/>
    <cellStyle name="Normal 6 18 3" xfId="337"/>
    <cellStyle name="Normal 6 18 4" xfId="500"/>
    <cellStyle name="Normal 6 18 5" xfId="557"/>
    <cellStyle name="Normal 6 18 6" xfId="642"/>
    <cellStyle name="Normal 6 18 7" xfId="812"/>
    <cellStyle name="Normal 6 18 8" xfId="848"/>
    <cellStyle name="Normal 6 18 9" xfId="545"/>
    <cellStyle name="Normal 6 19" xfId="27"/>
    <cellStyle name="Normal 6 19 10" xfId="1031"/>
    <cellStyle name="Normal 6 19 11" xfId="911"/>
    <cellStyle name="Normal 6 19 12" xfId="962"/>
    <cellStyle name="Normal 6 19 13" xfId="1088"/>
    <cellStyle name="Normal 6 19 14" xfId="1072"/>
    <cellStyle name="Normal 6 19 2" xfId="240"/>
    <cellStyle name="Normal 6 19 3" xfId="393"/>
    <cellStyle name="Normal 6 19 4" xfId="521"/>
    <cellStyle name="Normal 6 19 5" xfId="579"/>
    <cellStyle name="Normal 6 19 6" xfId="651"/>
    <cellStyle name="Normal 6 19 7" xfId="780"/>
    <cellStyle name="Normal 6 19 8" xfId="685"/>
    <cellStyle name="Normal 6 19 9" xfId="425"/>
    <cellStyle name="Normal 6 2" xfId="9"/>
    <cellStyle name="Normal 6 2 10" xfId="689"/>
    <cellStyle name="Normal 6 2 11" xfId="952"/>
    <cellStyle name="Normal 6 2 12" xfId="1074"/>
    <cellStyle name="Normal 6 2 13" xfId="1048"/>
    <cellStyle name="Normal 6 2 14" xfId="1106"/>
    <cellStyle name="Normal 6 2 2" xfId="223"/>
    <cellStyle name="Normal 6 2 3" xfId="304"/>
    <cellStyle name="Normal 6 2 4" xfId="382"/>
    <cellStyle name="Normal 6 2 5" xfId="519"/>
    <cellStyle name="Normal 6 2 6" xfId="575"/>
    <cellStyle name="Normal 6 2 7" xfId="602"/>
    <cellStyle name="Normal 6 2 8" xfId="744"/>
    <cellStyle name="Normal 6 2 9" xfId="861"/>
    <cellStyle name="Normal 6 20" xfId="117"/>
    <cellStyle name="Normal 6 20 10" xfId="782"/>
    <cellStyle name="Normal 6 20 11" xfId="991"/>
    <cellStyle name="Normal 6 20 12" xfId="917"/>
    <cellStyle name="Normal 6 20 13" xfId="649"/>
    <cellStyle name="Normal 6 20 14" xfId="1062"/>
    <cellStyle name="Normal 6 20 2" xfId="325"/>
    <cellStyle name="Normal 6 20 3" xfId="321"/>
    <cellStyle name="Normal 6 20 4" xfId="450"/>
    <cellStyle name="Normal 6 20 5" xfId="356"/>
    <cellStyle name="Normal 6 20 6" xfId="667"/>
    <cellStyle name="Normal 6 20 7" xfId="737"/>
    <cellStyle name="Normal 6 20 8" xfId="828"/>
    <cellStyle name="Normal 6 20 9" xfId="841"/>
    <cellStyle name="Normal 6 21" xfId="139"/>
    <cellStyle name="Normal 6 21 10" xfId="1018"/>
    <cellStyle name="Normal 6 21 11" xfId="967"/>
    <cellStyle name="Normal 6 21 12" xfId="616"/>
    <cellStyle name="Normal 6 21 13" xfId="847"/>
    <cellStyle name="Normal 6 21 14" xfId="1139"/>
    <cellStyle name="Normal 6 21 2" xfId="343"/>
    <cellStyle name="Normal 6 21 3" xfId="275"/>
    <cellStyle name="Normal 6 21 4" xfId="346"/>
    <cellStyle name="Normal 6 21 5" xfId="315"/>
    <cellStyle name="Normal 6 21 6" xfId="266"/>
    <cellStyle name="Normal 6 21 7" xfId="772"/>
    <cellStyle name="Normal 6 21 8" xfId="767"/>
    <cellStyle name="Normal 6 21 9" xfId="909"/>
    <cellStyle name="Normal 6 22" xfId="145"/>
    <cellStyle name="Normal 6 22 10" xfId="659"/>
    <cellStyle name="Normal 6 22 11" xfId="871"/>
    <cellStyle name="Normal 6 22 12" xfId="860"/>
    <cellStyle name="Normal 6 22 13" xfId="1146"/>
    <cellStyle name="Normal 6 22 14" xfId="1093"/>
    <cellStyle name="Normal 6 22 2" xfId="348"/>
    <cellStyle name="Normal 6 22 3" xfId="415"/>
    <cellStyle name="Normal 6 22 4" xfId="435"/>
    <cellStyle name="Normal 6 22 5" xfId="421"/>
    <cellStyle name="Normal 6 22 6" xfId="472"/>
    <cellStyle name="Normal 6 22 7" xfId="609"/>
    <cellStyle name="Normal 6 22 8" xfId="879"/>
    <cellStyle name="Normal 6 22 9" xfId="797"/>
    <cellStyle name="Normal 6 23" xfId="99"/>
    <cellStyle name="Normal 6 23 10" xfId="703"/>
    <cellStyle name="Normal 6 23 11" xfId="1027"/>
    <cellStyle name="Normal 6 23 12" xfId="995"/>
    <cellStyle name="Normal 6 23 13" xfId="1083"/>
    <cellStyle name="Normal 6 23 14" xfId="1160"/>
    <cellStyle name="Normal 6 23 2" xfId="309"/>
    <cellStyle name="Normal 6 23 3" xfId="355"/>
    <cellStyle name="Normal 6 23 4" xfId="517"/>
    <cellStyle name="Normal 6 23 5" xfId="574"/>
    <cellStyle name="Normal 6 23 6" xfId="673"/>
    <cellStyle name="Normal 6 23 7" xfId="755"/>
    <cellStyle name="Normal 6 23 8" xfId="542"/>
    <cellStyle name="Normal 6 23 9" xfId="497"/>
    <cellStyle name="Normal 6 24" xfId="146"/>
    <cellStyle name="Normal 6 24 10" xfId="720"/>
    <cellStyle name="Normal 6 24 11" xfId="976"/>
    <cellStyle name="Normal 6 24 12" xfId="1099"/>
    <cellStyle name="Normal 6 24 13" xfId="1134"/>
    <cellStyle name="Normal 6 24 14" xfId="1165"/>
    <cellStyle name="Normal 6 24 2" xfId="349"/>
    <cellStyle name="Normal 6 24 3" xfId="416"/>
    <cellStyle name="Normal 6 24 4" xfId="419"/>
    <cellStyle name="Normal 6 24 5" xfId="388"/>
    <cellStyle name="Normal 6 24 6" xfId="443"/>
    <cellStyle name="Normal 6 24 7" xfId="791"/>
    <cellStyle name="Normal 6 24 8" xfId="858"/>
    <cellStyle name="Normal 6 24 9" xfId="768"/>
    <cellStyle name="Normal 6 25" xfId="132"/>
    <cellStyle name="Normal 6 25 10" xfId="1032"/>
    <cellStyle name="Normal 6 25 11" xfId="854"/>
    <cellStyle name="Normal 6 25 12" xfId="1115"/>
    <cellStyle name="Normal 6 25 13" xfId="876"/>
    <cellStyle name="Normal 6 25 14" xfId="1070"/>
    <cellStyle name="Normal 6 25 2" xfId="336"/>
    <cellStyle name="Normal 6 25 3" xfId="282"/>
    <cellStyle name="Normal 6 25 4" xfId="332"/>
    <cellStyle name="Normal 6 25 5" xfId="477"/>
    <cellStyle name="Normal 6 25 6" xfId="501"/>
    <cellStyle name="Normal 6 25 7" xfId="296"/>
    <cellStyle name="Normal 6 25 8" xfId="618"/>
    <cellStyle name="Normal 6 25 9" xfId="284"/>
    <cellStyle name="Normal 6 26" xfId="162"/>
    <cellStyle name="Normal 6 26 10" xfId="971"/>
    <cellStyle name="Normal 6 26 11" xfId="656"/>
    <cellStyle name="Normal 6 26 12" xfId="1026"/>
    <cellStyle name="Normal 6 26 13" xfId="1064"/>
    <cellStyle name="Normal 6 26 14" xfId="1103"/>
    <cellStyle name="Normal 6 26 2" xfId="365"/>
    <cellStyle name="Normal 6 26 3" xfId="429"/>
    <cellStyle name="Normal 6 26 4" xfId="422"/>
    <cellStyle name="Normal 6 26 5" xfId="327"/>
    <cellStyle name="Normal 6 26 6" xfId="686"/>
    <cellStyle name="Normal 6 26 7" xfId="712"/>
    <cellStyle name="Normal 6 26 8" xfId="732"/>
    <cellStyle name="Normal 6 26 9" xfId="918"/>
    <cellStyle name="Normal 6 27" xfId="81"/>
    <cellStyle name="Normal 6 27 10" xfId="891"/>
    <cellStyle name="Normal 6 27 11" xfId="942"/>
    <cellStyle name="Normal 6 27 12" xfId="902"/>
    <cellStyle name="Normal 6 27 13" xfId="683"/>
    <cellStyle name="Normal 6 27 14" xfId="1163"/>
    <cellStyle name="Normal 6 27 2" xfId="292"/>
    <cellStyle name="Normal 6 27 3" xfId="229"/>
    <cellStyle name="Normal 6 27 4" xfId="488"/>
    <cellStyle name="Normal 6 27 5" xfId="547"/>
    <cellStyle name="Normal 6 27 6" xfId="660"/>
    <cellStyle name="Normal 6 27 7" xfId="306"/>
    <cellStyle name="Normal 6 27 8" xfId="856"/>
    <cellStyle name="Normal 6 27 9" xfId="753"/>
    <cellStyle name="Normal 6 28" xfId="168"/>
    <cellStyle name="Normal 6 28 10" xfId="990"/>
    <cellStyle name="Normal 6 28 11" xfId="1012"/>
    <cellStyle name="Normal 6 28 12" xfId="1110"/>
    <cellStyle name="Normal 6 28 13" xfId="619"/>
    <cellStyle name="Normal 6 28 14" xfId="1166"/>
    <cellStyle name="Normal 6 28 2" xfId="369"/>
    <cellStyle name="Normal 6 28 3" xfId="434"/>
    <cellStyle name="Normal 6 28 4" xfId="259"/>
    <cellStyle name="Normal 6 28 5" xfId="385"/>
    <cellStyle name="Normal 6 28 6" xfId="693"/>
    <cellStyle name="Normal 6 28 7" xfId="713"/>
    <cellStyle name="Normal 6 28 8" xfId="735"/>
    <cellStyle name="Normal 6 28 9" xfId="930"/>
    <cellStyle name="Normal 6 29" xfId="174"/>
    <cellStyle name="Normal 6 29 10" xfId="1023"/>
    <cellStyle name="Normal 6 29 11" xfId="1081"/>
    <cellStyle name="Normal 6 29 12" xfId="1097"/>
    <cellStyle name="Normal 6 29 13" xfId="1154"/>
    <cellStyle name="Normal 6 29 14" xfId="1141"/>
    <cellStyle name="Normal 6 29 2" xfId="375"/>
    <cellStyle name="Normal 6 29 3" xfId="440"/>
    <cellStyle name="Normal 6 29 4" xfId="359"/>
    <cellStyle name="Normal 6 29 5" xfId="247"/>
    <cellStyle name="Normal 6 29 6" xfId="721"/>
    <cellStyle name="Normal 6 29 7" xfId="701"/>
    <cellStyle name="Normal 6 29 8" xfId="765"/>
    <cellStyle name="Normal 6 29 9" xfId="929"/>
    <cellStyle name="Normal 6 3" xfId="12"/>
    <cellStyle name="Normal 6 3 10" xfId="892"/>
    <cellStyle name="Normal 6 3 11" xfId="932"/>
    <cellStyle name="Normal 6 3 12" xfId="1094"/>
    <cellStyle name="Normal 6 3 13" xfId="970"/>
    <cellStyle name="Normal 6 3 14" xfId="1069"/>
    <cellStyle name="Normal 6 3 2" xfId="226"/>
    <cellStyle name="Normal 6 3 3" xfId="233"/>
    <cellStyle name="Normal 6 3 4" xfId="490"/>
    <cellStyle name="Normal 6 3 5" xfId="549"/>
    <cellStyle name="Normal 6 3 6" xfId="586"/>
    <cellStyle name="Normal 6 3 7" xfId="607"/>
    <cellStyle name="Normal 6 3 8" xfId="807"/>
    <cellStyle name="Normal 6 3 9" xfId="955"/>
    <cellStyle name="Normal 6 30" xfId="175"/>
    <cellStyle name="Normal 6 30 10" xfId="1007"/>
    <cellStyle name="Normal 6 30 11" xfId="1075"/>
    <cellStyle name="Normal 6 30 12" xfId="922"/>
    <cellStyle name="Normal 6 30 13" xfId="1149"/>
    <cellStyle name="Normal 6 30 14" xfId="1055"/>
    <cellStyle name="Normal 6 30 2" xfId="376"/>
    <cellStyle name="Normal 6 30 3" xfId="441"/>
    <cellStyle name="Normal 6 30 4" xfId="294"/>
    <cellStyle name="Normal 6 30 5" xfId="311"/>
    <cellStyle name="Normal 6 30 6" xfId="647"/>
    <cellStyle name="Normal 6 30 7" xfId="610"/>
    <cellStyle name="Normal 6 30 8" xfId="877"/>
    <cellStyle name="Normal 6 30 9" xfId="906"/>
    <cellStyle name="Normal 6 31" xfId="196"/>
    <cellStyle name="Normal 6 31 10" xfId="1009"/>
    <cellStyle name="Normal 6 31 11" xfId="1000"/>
    <cellStyle name="Normal 6 31 12" xfId="1105"/>
    <cellStyle name="Normal 6 31 13" xfId="1135"/>
    <cellStyle name="Normal 6 31 14" xfId="944"/>
    <cellStyle name="Normal 6 31 2" xfId="397"/>
    <cellStyle name="Normal 6 31 3" xfId="459"/>
    <cellStyle name="Normal 6 31 4" xfId="245"/>
    <cellStyle name="Normal 6 31 5" xfId="253"/>
    <cellStyle name="Normal 6 31 6" xfId="639"/>
    <cellStyle name="Normal 6 31 7" xfId="687"/>
    <cellStyle name="Normal 6 31 8" xfId="681"/>
    <cellStyle name="Normal 6 31 9" xfId="865"/>
    <cellStyle name="Normal 6 32" xfId="200"/>
    <cellStyle name="Normal 6 32 10" xfId="632"/>
    <cellStyle name="Normal 6 32 11" xfId="1050"/>
    <cellStyle name="Normal 6 32 12" xfId="814"/>
    <cellStyle name="Normal 6 32 13" xfId="1025"/>
    <cellStyle name="Normal 6 32 14" xfId="1169"/>
    <cellStyle name="Normal 6 32 2" xfId="400"/>
    <cellStyle name="Normal 6 32 3" xfId="461"/>
    <cellStyle name="Normal 6 32 4" xfId="265"/>
    <cellStyle name="Normal 6 32 5" xfId="512"/>
    <cellStyle name="Normal 6 32 6" xfId="717"/>
    <cellStyle name="Normal 6 32 7" xfId="684"/>
    <cellStyle name="Normal 6 32 8" xfId="813"/>
    <cellStyle name="Normal 6 32 9" xfId="808"/>
    <cellStyle name="Normal 6 33" xfId="180"/>
    <cellStyle name="Normal 6 33 10" xfId="916"/>
    <cellStyle name="Normal 6 33 11" xfId="984"/>
    <cellStyle name="Normal 6 33 12" xfId="978"/>
    <cellStyle name="Normal 6 33 13" xfId="1058"/>
    <cellStyle name="Normal 6 33 14" xfId="1158"/>
    <cellStyle name="Normal 6 33 2" xfId="381"/>
    <cellStyle name="Normal 6 33 3" xfId="446"/>
    <cellStyle name="Normal 6 33 4" xfId="367"/>
    <cellStyle name="Normal 6 33 5" xfId="444"/>
    <cellStyle name="Normal 6 33 6" xfId="719"/>
    <cellStyle name="Normal 6 33 7" xfId="668"/>
    <cellStyle name="Normal 6 33 8" xfId="874"/>
    <cellStyle name="Normal 6 33 9" xfId="921"/>
    <cellStyle name="Normal 6 34" xfId="104"/>
    <cellStyle name="Normal 6 34 10" xfId="1034"/>
    <cellStyle name="Normal 6 34 11" xfId="1039"/>
    <cellStyle name="Normal 6 34 12" xfId="1131"/>
    <cellStyle name="Normal 6 34 13" xfId="1117"/>
    <cellStyle name="Normal 6 34 14" xfId="994"/>
    <cellStyle name="Normal 6 34 2" xfId="313"/>
    <cellStyle name="Normal 6 34 3" xfId="322"/>
    <cellStyle name="Normal 6 34 4" xfId="506"/>
    <cellStyle name="Normal 6 34 5" xfId="563"/>
    <cellStyle name="Normal 6 34 6" xfId="708"/>
    <cellStyle name="Normal 6 34 7" xfId="485"/>
    <cellStyle name="Normal 6 34 8" xfId="795"/>
    <cellStyle name="Normal 6 34 9" xfId="893"/>
    <cellStyle name="Normal 6 35" xfId="194"/>
    <cellStyle name="Normal 6 35 10" xfId="698"/>
    <cellStyle name="Normal 6 35 11" xfId="787"/>
    <cellStyle name="Normal 6 35 12" xfId="1130"/>
    <cellStyle name="Normal 6 35 13" xfId="1152"/>
    <cellStyle name="Normal 6 35 14" xfId="833"/>
    <cellStyle name="Normal 6 35 2" xfId="395"/>
    <cellStyle name="Normal 6 35 3" xfId="457"/>
    <cellStyle name="Normal 6 35 4" xfId="428"/>
    <cellStyle name="Normal 6 35 5" xfId="508"/>
    <cellStyle name="Normal 6 35 6" xfId="688"/>
    <cellStyle name="Normal 6 35 7" xfId="778"/>
    <cellStyle name="Normal 6 35 8" xfId="725"/>
    <cellStyle name="Normal 6 35 9" xfId="432"/>
    <cellStyle name="Normal 6 36" xfId="221"/>
    <cellStyle name="Normal 6 37" xfId="249"/>
    <cellStyle name="Normal 6 38" xfId="378"/>
    <cellStyle name="Normal 6 39" xfId="487"/>
    <cellStyle name="Normal 6 4" xfId="18"/>
    <cellStyle name="Normal 6 4 10" xfId="966"/>
    <cellStyle name="Normal 6 4 11" xfId="1067"/>
    <cellStyle name="Normal 6 4 12" xfId="1126"/>
    <cellStyle name="Normal 6 4 13" xfId="481"/>
    <cellStyle name="Normal 6 4 14" xfId="838"/>
    <cellStyle name="Normal 6 4 2" xfId="231"/>
    <cellStyle name="Normal 6 4 3" xfId="314"/>
    <cellStyle name="Normal 6 4 4" xfId="478"/>
    <cellStyle name="Normal 6 4 5" xfId="537"/>
    <cellStyle name="Normal 6 4 6" xfId="697"/>
    <cellStyle name="Normal 6 4 7" xfId="819"/>
    <cellStyle name="Normal 6 4 8" xfId="702"/>
    <cellStyle name="Normal 6 4 9" xfId="920"/>
    <cellStyle name="Normal 6 40" xfId="561"/>
    <cellStyle name="Normal 6 41" xfId="718"/>
    <cellStyle name="Normal 6 42" xfId="569"/>
    <cellStyle name="Normal 6 43" xfId="491"/>
    <cellStyle name="Normal 6 44" xfId="716"/>
    <cellStyle name="Normal 6 45" xfId="431"/>
    <cellStyle name="Normal 6 46" xfId="677"/>
    <cellStyle name="Normal 6 47" xfId="953"/>
    <cellStyle name="Normal 6 48" xfId="1142"/>
    <cellStyle name="Normal 6 5" xfId="10"/>
    <cellStyle name="Normal 6 5 10" xfId="1019"/>
    <cellStyle name="Normal 6 5 11" xfId="1063"/>
    <cellStyle name="Normal 6 5 12" xfId="1102"/>
    <cellStyle name="Normal 6 5 13" xfId="912"/>
    <cellStyle name="Normal 6 5 14" xfId="1107"/>
    <cellStyle name="Normal 6 5 2" xfId="224"/>
    <cellStyle name="Normal 6 5 3" xfId="235"/>
    <cellStyle name="Normal 6 5 4" xfId="390"/>
    <cellStyle name="Normal 6 5 5" xfId="528"/>
    <cellStyle name="Normal 6 5 6" xfId="291"/>
    <cellStyle name="Normal 6 5 7" xfId="674"/>
    <cellStyle name="Normal 6 5 8" xfId="492"/>
    <cellStyle name="Normal 6 5 9" xfId="597"/>
    <cellStyle name="Normal 6 6" xfId="30"/>
    <cellStyle name="Normal 6 6 10" xfId="880"/>
    <cellStyle name="Normal 6 6 11" xfId="1086"/>
    <cellStyle name="Normal 6 6 12" xfId="811"/>
    <cellStyle name="Normal 6 6 13" xfId="781"/>
    <cellStyle name="Normal 6 6 14" xfId="784"/>
    <cellStyle name="Normal 6 6 2" xfId="242"/>
    <cellStyle name="Normal 6 6 3" xfId="345"/>
    <cellStyle name="Normal 6 6 4" xfId="514"/>
    <cellStyle name="Normal 6 6 5" xfId="571"/>
    <cellStyle name="Normal 6 6 6" xfId="669"/>
    <cellStyle name="Normal 6 6 7" xfId="804"/>
    <cellStyle name="Normal 6 6 8" xfId="886"/>
    <cellStyle name="Normal 6 6 9" xfId="940"/>
    <cellStyle name="Normal 6 7" xfId="36"/>
    <cellStyle name="Normal 6 7 10" xfId="980"/>
    <cellStyle name="Normal 6 7 11" xfId="749"/>
    <cellStyle name="Normal 6 7 12" xfId="773"/>
    <cellStyle name="Normal 6 7 13" xfId="1132"/>
    <cellStyle name="Normal 6 7 14" xfId="1038"/>
    <cellStyle name="Normal 6 7 2" xfId="248"/>
    <cellStyle name="Normal 6 7 3" xfId="404"/>
    <cellStyle name="Normal 6 7 4" xfId="480"/>
    <cellStyle name="Normal 6 7 5" xfId="539"/>
    <cellStyle name="Normal 6 7 6" xfId="715"/>
    <cellStyle name="Normal 6 7 7" xfId="433"/>
    <cellStyle name="Normal 6 7 8" xfId="853"/>
    <cellStyle name="Normal 6 7 9" xfId="935"/>
    <cellStyle name="Normal 6 8" xfId="26"/>
    <cellStyle name="Normal 6 8 10" xfId="933"/>
    <cellStyle name="Normal 6 8 11" xfId="802"/>
    <cellStyle name="Normal 6 8 12" xfId="1022"/>
    <cellStyle name="Normal 6 8 13" xfId="301"/>
    <cellStyle name="Normal 6 8 14" xfId="999"/>
    <cellStyle name="Normal 6 8 2" xfId="239"/>
    <cellStyle name="Normal 6 8 3" xfId="411"/>
    <cellStyle name="Normal 6 8 4" xfId="522"/>
    <cellStyle name="Normal 6 8 5" xfId="580"/>
    <cellStyle name="Normal 6 8 6" xfId="692"/>
    <cellStyle name="Normal 6 8 7" xfId="815"/>
    <cellStyle name="Normal 6 8 8" xfId="855"/>
    <cellStyle name="Normal 6 8 9" xfId="816"/>
    <cellStyle name="Normal 6 9" xfId="34"/>
    <cellStyle name="Normal 6 9 10" xfId="1030"/>
    <cellStyle name="Normal 6 9 11" xfId="733"/>
    <cellStyle name="Normal 6 9 12" xfId="1104"/>
    <cellStyle name="Normal 6 9 13" xfId="844"/>
    <cellStyle name="Normal 6 9 14" xfId="650"/>
    <cellStyle name="Normal 6 9 2" xfId="246"/>
    <cellStyle name="Normal 6 9 3" xfId="402"/>
    <cellStyle name="Normal 6 9 4" xfId="515"/>
    <cellStyle name="Normal 6 9 5" xfId="572"/>
    <cellStyle name="Normal 6 9 6" xfId="598"/>
    <cellStyle name="Normal 6 9 7" xfId="806"/>
    <cellStyle name="Normal 6 9 8" xfId="555"/>
    <cellStyle name="Normal 6 9 9" xfId="763"/>
    <cellStyle name="Normal 7 10" xfId="915"/>
    <cellStyle name="Normal 7 11" xfId="931"/>
    <cellStyle name="Normal 7 2" xfId="24"/>
    <cellStyle name="Normal 7 3" xfId="658"/>
    <cellStyle name="Normal 7 4" xfId="824"/>
    <cellStyle name="Normal 7 5" xfId="805"/>
    <cellStyle name="Normal 7 6" xfId="927"/>
    <cellStyle name="Normal 7 7" xfId="987"/>
    <cellStyle name="Normal 7 8" xfId="941"/>
    <cellStyle name="Normal 7 9" xfId="1101"/>
    <cellStyle name="Normal 8 2" xfId="22"/>
    <cellStyle name="Normal 8 3" xfId="771"/>
    <cellStyle name="Normal 8 4" xfId="859"/>
    <cellStyle name="Normal 8 5" xfId="285"/>
    <cellStyle name="Normal 8 6" xfId="904"/>
    <cellStyle name="Normal 8 7" xfId="1035"/>
    <cellStyle name="Normal 9 10" xfId="94"/>
    <cellStyle name="Normal 9 11" xfId="68"/>
    <cellStyle name="Normal 9 12" xfId="742"/>
    <cellStyle name="Normal 9 2" xfId="31"/>
    <cellStyle name="Normal 9 3" xfId="37"/>
    <cellStyle name="Normal 9 4" xfId="45"/>
    <cellStyle name="Normal 9 5" xfId="28"/>
    <cellStyle name="Normal 9 6" xfId="63"/>
    <cellStyle name="Normal 9 7" xfId="80"/>
    <cellStyle name="Normal 9 8" xfId="32"/>
    <cellStyle name="Normal 9 9" xfId="96"/>
    <cellStyle name="Obično_Knjiga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ostanjsek/Documents/IZVJE&#352;TAJI/BURZA/2019/II%20Q%202019/KONA&#268;NO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2"/>
  <sheetViews>
    <sheetView workbookViewId="0">
      <selection activeCell="D29" sqref="D29"/>
    </sheetView>
  </sheetViews>
  <sheetFormatPr defaultColWidth="9.140625" defaultRowHeight="15" x14ac:dyDescent="0.25"/>
  <cols>
    <col min="1" max="8" width="9.140625" style="77"/>
    <col min="9" max="9" width="20" style="77" customWidth="1"/>
    <col min="10" max="16384" width="9.140625" style="77"/>
  </cols>
  <sheetData>
    <row r="1" spans="1:10" ht="15.75" x14ac:dyDescent="0.25">
      <c r="A1" s="174" t="s">
        <v>326</v>
      </c>
      <c r="B1" s="175"/>
      <c r="C1" s="175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176" t="s">
        <v>343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179" t="s">
        <v>327</v>
      </c>
      <c r="B4" s="180"/>
      <c r="C4" s="180"/>
      <c r="D4" s="180"/>
      <c r="E4" s="181">
        <v>43466</v>
      </c>
      <c r="F4" s="182"/>
      <c r="G4" s="81" t="s">
        <v>328</v>
      </c>
      <c r="H4" s="181">
        <v>43830</v>
      </c>
      <c r="I4" s="182"/>
      <c r="J4" s="82"/>
    </row>
    <row r="5" spans="1:10" s="83" customFormat="1" ht="10.15" customHeight="1" x14ac:dyDescent="0.25">
      <c r="A5" s="183"/>
      <c r="B5" s="184"/>
      <c r="C5" s="184"/>
      <c r="D5" s="184"/>
      <c r="E5" s="184"/>
      <c r="F5" s="184"/>
      <c r="G5" s="184"/>
      <c r="H5" s="184"/>
      <c r="I5" s="184"/>
      <c r="J5" s="185"/>
    </row>
    <row r="6" spans="1:10" ht="20.45" customHeight="1" x14ac:dyDescent="0.25">
      <c r="A6" s="84"/>
      <c r="B6" s="85" t="s">
        <v>350</v>
      </c>
      <c r="C6" s="86"/>
      <c r="D6" s="86"/>
      <c r="E6" s="92">
        <v>2019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4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193" t="s">
        <v>352</v>
      </c>
      <c r="B10" s="194"/>
      <c r="C10" s="194"/>
      <c r="D10" s="194"/>
      <c r="E10" s="194"/>
      <c r="F10" s="194"/>
      <c r="G10" s="194"/>
      <c r="H10" s="194"/>
      <c r="I10" s="194"/>
      <c r="J10" s="94"/>
    </row>
    <row r="11" spans="1:10" ht="24.6" customHeight="1" x14ac:dyDescent="0.25">
      <c r="A11" s="195" t="s">
        <v>329</v>
      </c>
      <c r="B11" s="196"/>
      <c r="C11" s="188" t="s">
        <v>371</v>
      </c>
      <c r="D11" s="189"/>
      <c r="E11" s="95"/>
      <c r="F11" s="197" t="s">
        <v>353</v>
      </c>
      <c r="G11" s="187"/>
      <c r="H11" s="198" t="s">
        <v>372</v>
      </c>
      <c r="I11" s="199"/>
      <c r="J11" s="96"/>
    </row>
    <row r="12" spans="1:10" ht="14.45" customHeight="1" x14ac:dyDescent="0.25">
      <c r="A12" s="97"/>
      <c r="B12" s="98"/>
      <c r="C12" s="98"/>
      <c r="D12" s="98"/>
      <c r="E12" s="191"/>
      <c r="F12" s="191"/>
      <c r="G12" s="191"/>
      <c r="H12" s="191"/>
      <c r="I12" s="99"/>
      <c r="J12" s="96"/>
    </row>
    <row r="13" spans="1:10" ht="21" customHeight="1" x14ac:dyDescent="0.25">
      <c r="A13" s="186" t="s">
        <v>344</v>
      </c>
      <c r="B13" s="187"/>
      <c r="C13" s="188" t="s">
        <v>373</v>
      </c>
      <c r="D13" s="189"/>
      <c r="E13" s="190"/>
      <c r="F13" s="191"/>
      <c r="G13" s="191"/>
      <c r="H13" s="191"/>
      <c r="I13" s="99"/>
      <c r="J13" s="96"/>
    </row>
    <row r="14" spans="1:10" ht="10.9" customHeight="1" x14ac:dyDescent="0.25">
      <c r="A14" s="95"/>
      <c r="B14" s="99"/>
      <c r="C14" s="98"/>
      <c r="D14" s="98"/>
      <c r="E14" s="192"/>
      <c r="F14" s="192"/>
      <c r="G14" s="192"/>
      <c r="H14" s="192"/>
      <c r="I14" s="98"/>
      <c r="J14" s="100"/>
    </row>
    <row r="15" spans="1:10" ht="22.9" customHeight="1" x14ac:dyDescent="0.25">
      <c r="A15" s="186" t="s">
        <v>330</v>
      </c>
      <c r="B15" s="187"/>
      <c r="C15" s="188" t="s">
        <v>374</v>
      </c>
      <c r="D15" s="189"/>
      <c r="E15" s="206"/>
      <c r="F15" s="207"/>
      <c r="G15" s="101" t="s">
        <v>354</v>
      </c>
      <c r="H15" s="198" t="s">
        <v>375</v>
      </c>
      <c r="I15" s="199"/>
      <c r="J15" s="102"/>
    </row>
    <row r="16" spans="1:10" ht="10.9" customHeight="1" x14ac:dyDescent="0.25">
      <c r="A16" s="95"/>
      <c r="B16" s="99"/>
      <c r="C16" s="98"/>
      <c r="D16" s="98"/>
      <c r="E16" s="192"/>
      <c r="F16" s="192"/>
      <c r="G16" s="192"/>
      <c r="H16" s="192"/>
      <c r="I16" s="98"/>
      <c r="J16" s="100"/>
    </row>
    <row r="17" spans="1:10" ht="22.9" customHeight="1" x14ac:dyDescent="0.25">
      <c r="A17" s="103"/>
      <c r="B17" s="101" t="s">
        <v>355</v>
      </c>
      <c r="C17" s="188" t="s">
        <v>376</v>
      </c>
      <c r="D17" s="189"/>
      <c r="E17" s="104"/>
      <c r="F17" s="104"/>
      <c r="G17" s="104"/>
      <c r="H17" s="104"/>
      <c r="I17" s="104"/>
      <c r="J17" s="102"/>
    </row>
    <row r="18" spans="1:10" x14ac:dyDescent="0.25">
      <c r="A18" s="200"/>
      <c r="B18" s="201"/>
      <c r="C18" s="192"/>
      <c r="D18" s="192"/>
      <c r="E18" s="192"/>
      <c r="F18" s="192"/>
      <c r="G18" s="192"/>
      <c r="H18" s="192"/>
      <c r="I18" s="98"/>
      <c r="J18" s="100"/>
    </row>
    <row r="19" spans="1:10" x14ac:dyDescent="0.25">
      <c r="A19" s="195" t="s">
        <v>331</v>
      </c>
      <c r="B19" s="202"/>
      <c r="C19" s="203" t="s">
        <v>377</v>
      </c>
      <c r="D19" s="204"/>
      <c r="E19" s="204"/>
      <c r="F19" s="204"/>
      <c r="G19" s="204"/>
      <c r="H19" s="204"/>
      <c r="I19" s="204"/>
      <c r="J19" s="205"/>
    </row>
    <row r="20" spans="1:10" x14ac:dyDescent="0.25">
      <c r="A20" s="97"/>
      <c r="B20" s="98"/>
      <c r="C20" s="105"/>
      <c r="D20" s="98"/>
      <c r="E20" s="192"/>
      <c r="F20" s="192"/>
      <c r="G20" s="192"/>
      <c r="H20" s="192"/>
      <c r="I20" s="98"/>
      <c r="J20" s="100"/>
    </row>
    <row r="21" spans="1:10" x14ac:dyDescent="0.25">
      <c r="A21" s="195" t="s">
        <v>332</v>
      </c>
      <c r="B21" s="202"/>
      <c r="C21" s="198">
        <v>10000</v>
      </c>
      <c r="D21" s="199"/>
      <c r="E21" s="192"/>
      <c r="F21" s="192"/>
      <c r="G21" s="203" t="s">
        <v>378</v>
      </c>
      <c r="H21" s="204"/>
      <c r="I21" s="204"/>
      <c r="J21" s="205"/>
    </row>
    <row r="22" spans="1:10" x14ac:dyDescent="0.25">
      <c r="A22" s="97"/>
      <c r="B22" s="98"/>
      <c r="C22" s="98"/>
      <c r="D22" s="98"/>
      <c r="E22" s="192"/>
      <c r="F22" s="192"/>
      <c r="G22" s="192"/>
      <c r="H22" s="192"/>
      <c r="I22" s="98"/>
      <c r="J22" s="100"/>
    </row>
    <row r="23" spans="1:10" x14ac:dyDescent="0.25">
      <c r="A23" s="195" t="s">
        <v>333</v>
      </c>
      <c r="B23" s="202"/>
      <c r="C23" s="203" t="s">
        <v>379</v>
      </c>
      <c r="D23" s="204"/>
      <c r="E23" s="204"/>
      <c r="F23" s="204"/>
      <c r="G23" s="204"/>
      <c r="H23" s="204"/>
      <c r="I23" s="204"/>
      <c r="J23" s="205"/>
    </row>
    <row r="24" spans="1:10" x14ac:dyDescent="0.25">
      <c r="A24" s="97"/>
      <c r="B24" s="98"/>
      <c r="C24" s="98"/>
      <c r="D24" s="98"/>
      <c r="E24" s="192"/>
      <c r="F24" s="192"/>
      <c r="G24" s="192"/>
      <c r="H24" s="192"/>
      <c r="I24" s="98"/>
      <c r="J24" s="100"/>
    </row>
    <row r="25" spans="1:10" x14ac:dyDescent="0.25">
      <c r="A25" s="195" t="s">
        <v>334</v>
      </c>
      <c r="B25" s="202"/>
      <c r="C25" s="209" t="s">
        <v>380</v>
      </c>
      <c r="D25" s="210"/>
      <c r="E25" s="210"/>
      <c r="F25" s="210"/>
      <c r="G25" s="210"/>
      <c r="H25" s="210"/>
      <c r="I25" s="210"/>
      <c r="J25" s="211"/>
    </row>
    <row r="26" spans="1:10" x14ac:dyDescent="0.25">
      <c r="A26" s="97"/>
      <c r="B26" s="98"/>
      <c r="C26" s="105"/>
      <c r="D26" s="98"/>
      <c r="E26" s="192"/>
      <c r="F26" s="192"/>
      <c r="G26" s="192"/>
      <c r="H26" s="192"/>
      <c r="I26" s="98"/>
      <c r="J26" s="100"/>
    </row>
    <row r="27" spans="1:10" x14ac:dyDescent="0.25">
      <c r="A27" s="195" t="s">
        <v>335</v>
      </c>
      <c r="B27" s="202"/>
      <c r="C27" s="209" t="s">
        <v>381</v>
      </c>
      <c r="D27" s="210"/>
      <c r="E27" s="210"/>
      <c r="F27" s="210"/>
      <c r="G27" s="210"/>
      <c r="H27" s="210"/>
      <c r="I27" s="210"/>
      <c r="J27" s="211"/>
    </row>
    <row r="28" spans="1:10" ht="13.9" customHeight="1" x14ac:dyDescent="0.25">
      <c r="A28" s="97"/>
      <c r="B28" s="98"/>
      <c r="C28" s="105"/>
      <c r="D28" s="98"/>
      <c r="E28" s="192"/>
      <c r="F28" s="192"/>
      <c r="G28" s="192"/>
      <c r="H28" s="192"/>
      <c r="I28" s="98"/>
      <c r="J28" s="100"/>
    </row>
    <row r="29" spans="1:10" ht="22.9" customHeight="1" x14ac:dyDescent="0.25">
      <c r="A29" s="186" t="s">
        <v>345</v>
      </c>
      <c r="B29" s="202"/>
      <c r="C29" s="106">
        <v>842</v>
      </c>
      <c r="D29" s="107"/>
      <c r="E29" s="208"/>
      <c r="F29" s="208"/>
      <c r="G29" s="208"/>
      <c r="H29" s="208"/>
      <c r="I29" s="108"/>
      <c r="J29" s="109"/>
    </row>
    <row r="30" spans="1:10" x14ac:dyDescent="0.25">
      <c r="A30" s="97"/>
      <c r="B30" s="98"/>
      <c r="C30" s="98"/>
      <c r="D30" s="98"/>
      <c r="E30" s="192"/>
      <c r="F30" s="192"/>
      <c r="G30" s="192"/>
      <c r="H30" s="192"/>
      <c r="I30" s="108"/>
      <c r="J30" s="109"/>
    </row>
    <row r="31" spans="1:10" x14ac:dyDescent="0.25">
      <c r="A31" s="195" t="s">
        <v>336</v>
      </c>
      <c r="B31" s="202"/>
      <c r="C31" s="121" t="s">
        <v>358</v>
      </c>
      <c r="D31" s="212" t="s">
        <v>356</v>
      </c>
      <c r="E31" s="213"/>
      <c r="F31" s="213"/>
      <c r="G31" s="213"/>
      <c r="H31" s="110"/>
      <c r="I31" s="111" t="s">
        <v>357</v>
      </c>
      <c r="J31" s="112" t="s">
        <v>358</v>
      </c>
    </row>
    <row r="32" spans="1:10" x14ac:dyDescent="0.25">
      <c r="A32" s="195"/>
      <c r="B32" s="202"/>
      <c r="C32" s="113"/>
      <c r="D32" s="81"/>
      <c r="E32" s="207"/>
      <c r="F32" s="207"/>
      <c r="G32" s="207"/>
      <c r="H32" s="207"/>
      <c r="I32" s="108"/>
      <c r="J32" s="109"/>
    </row>
    <row r="33" spans="1:10" x14ac:dyDescent="0.25">
      <c r="A33" s="195" t="s">
        <v>346</v>
      </c>
      <c r="B33" s="202"/>
      <c r="C33" s="106" t="s">
        <v>360</v>
      </c>
      <c r="D33" s="212" t="s">
        <v>359</v>
      </c>
      <c r="E33" s="213"/>
      <c r="F33" s="213"/>
      <c r="G33" s="213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92"/>
      <c r="F34" s="192"/>
      <c r="G34" s="192"/>
      <c r="H34" s="192"/>
      <c r="I34" s="98"/>
      <c r="J34" s="100"/>
    </row>
    <row r="35" spans="1:10" x14ac:dyDescent="0.25">
      <c r="A35" s="212" t="s">
        <v>347</v>
      </c>
      <c r="B35" s="213"/>
      <c r="C35" s="213"/>
      <c r="D35" s="213"/>
      <c r="E35" s="213" t="s">
        <v>337</v>
      </c>
      <c r="F35" s="213"/>
      <c r="G35" s="213"/>
      <c r="H35" s="213"/>
      <c r="I35" s="213"/>
      <c r="J35" s="114" t="s">
        <v>338</v>
      </c>
    </row>
    <row r="36" spans="1:10" x14ac:dyDescent="0.25">
      <c r="A36" s="97"/>
      <c r="B36" s="98"/>
      <c r="C36" s="98"/>
      <c r="D36" s="98"/>
      <c r="E36" s="192"/>
      <c r="F36" s="192"/>
      <c r="G36" s="192"/>
      <c r="H36" s="192"/>
      <c r="I36" s="98"/>
      <c r="J36" s="109"/>
    </row>
    <row r="37" spans="1:10" x14ac:dyDescent="0.25">
      <c r="A37" s="198" t="s">
        <v>385</v>
      </c>
      <c r="B37" s="218"/>
      <c r="C37" s="218"/>
      <c r="D37" s="218"/>
      <c r="E37" s="198" t="s">
        <v>386</v>
      </c>
      <c r="F37" s="218"/>
      <c r="G37" s="218"/>
      <c r="H37" s="218"/>
      <c r="I37" s="199"/>
      <c r="J37" s="123">
        <v>2249022</v>
      </c>
    </row>
    <row r="38" spans="1:10" x14ac:dyDescent="0.25">
      <c r="A38" s="125"/>
      <c r="B38" s="126"/>
      <c r="C38" s="127"/>
      <c r="D38" s="219"/>
      <c r="E38" s="219"/>
      <c r="F38" s="219"/>
      <c r="G38" s="219"/>
      <c r="H38" s="219"/>
      <c r="I38" s="219"/>
      <c r="J38" s="128"/>
    </row>
    <row r="39" spans="1:10" x14ac:dyDescent="0.25">
      <c r="A39" s="220" t="s">
        <v>387</v>
      </c>
      <c r="B39" s="221"/>
      <c r="C39" s="221"/>
      <c r="D39" s="222"/>
      <c r="E39" s="220" t="s">
        <v>388</v>
      </c>
      <c r="F39" s="221"/>
      <c r="G39" s="221"/>
      <c r="H39" s="221"/>
      <c r="I39" s="222"/>
      <c r="J39" s="124" t="s">
        <v>389</v>
      </c>
    </row>
    <row r="40" spans="1:10" x14ac:dyDescent="0.25">
      <c r="A40" s="97"/>
      <c r="B40" s="98"/>
      <c r="C40" s="105"/>
      <c r="D40" s="115"/>
      <c r="E40" s="217"/>
      <c r="F40" s="217"/>
      <c r="G40" s="217"/>
      <c r="H40" s="217"/>
      <c r="I40" s="99"/>
      <c r="J40" s="100"/>
    </row>
    <row r="41" spans="1:10" x14ac:dyDescent="0.25">
      <c r="A41" s="214"/>
      <c r="B41" s="215"/>
      <c r="C41" s="215"/>
      <c r="D41" s="216"/>
      <c r="E41" s="214"/>
      <c r="F41" s="215"/>
      <c r="G41" s="215"/>
      <c r="H41" s="215"/>
      <c r="I41" s="216"/>
      <c r="J41" s="106"/>
    </row>
    <row r="42" spans="1:10" x14ac:dyDescent="0.25">
      <c r="A42" s="97"/>
      <c r="B42" s="98"/>
      <c r="C42" s="105"/>
      <c r="D42" s="115"/>
      <c r="E42" s="217"/>
      <c r="F42" s="217"/>
      <c r="G42" s="217"/>
      <c r="H42" s="217"/>
      <c r="I42" s="99"/>
      <c r="J42" s="100"/>
    </row>
    <row r="43" spans="1:10" x14ac:dyDescent="0.25">
      <c r="A43" s="214"/>
      <c r="B43" s="215"/>
      <c r="C43" s="215"/>
      <c r="D43" s="216"/>
      <c r="E43" s="214"/>
      <c r="F43" s="215"/>
      <c r="G43" s="215"/>
      <c r="H43" s="215"/>
      <c r="I43" s="216"/>
      <c r="J43" s="106"/>
    </row>
    <row r="44" spans="1:10" x14ac:dyDescent="0.25">
      <c r="A44" s="116"/>
      <c r="B44" s="105"/>
      <c r="C44" s="223"/>
      <c r="D44" s="223"/>
      <c r="E44" s="192"/>
      <c r="F44" s="192"/>
      <c r="G44" s="223"/>
      <c r="H44" s="223"/>
      <c r="I44" s="223"/>
      <c r="J44" s="100"/>
    </row>
    <row r="45" spans="1:10" x14ac:dyDescent="0.25">
      <c r="A45" s="214"/>
      <c r="B45" s="215"/>
      <c r="C45" s="215"/>
      <c r="D45" s="216"/>
      <c r="E45" s="214"/>
      <c r="F45" s="215"/>
      <c r="G45" s="215"/>
      <c r="H45" s="215"/>
      <c r="I45" s="216"/>
      <c r="J45" s="106"/>
    </row>
    <row r="46" spans="1:10" x14ac:dyDescent="0.25">
      <c r="A46" s="116"/>
      <c r="B46" s="105"/>
      <c r="C46" s="105"/>
      <c r="D46" s="98"/>
      <c r="E46" s="224"/>
      <c r="F46" s="224"/>
      <c r="G46" s="223"/>
      <c r="H46" s="223"/>
      <c r="I46" s="98"/>
      <c r="J46" s="100"/>
    </row>
    <row r="47" spans="1:10" x14ac:dyDescent="0.25">
      <c r="A47" s="214"/>
      <c r="B47" s="215"/>
      <c r="C47" s="215"/>
      <c r="D47" s="216"/>
      <c r="E47" s="214"/>
      <c r="F47" s="215"/>
      <c r="G47" s="215"/>
      <c r="H47" s="215"/>
      <c r="I47" s="216"/>
      <c r="J47" s="106"/>
    </row>
    <row r="48" spans="1:10" x14ac:dyDescent="0.25">
      <c r="A48" s="116"/>
      <c r="B48" s="105"/>
      <c r="C48" s="105"/>
      <c r="D48" s="98"/>
      <c r="E48" s="192"/>
      <c r="F48" s="192"/>
      <c r="G48" s="223"/>
      <c r="H48" s="223"/>
      <c r="I48" s="98"/>
      <c r="J48" s="117" t="s">
        <v>362</v>
      </c>
    </row>
    <row r="49" spans="1:10" x14ac:dyDescent="0.25">
      <c r="A49" s="116"/>
      <c r="B49" s="105"/>
      <c r="C49" s="105"/>
      <c r="D49" s="98"/>
      <c r="E49" s="192"/>
      <c r="F49" s="192"/>
      <c r="G49" s="223"/>
      <c r="H49" s="223"/>
      <c r="I49" s="98"/>
      <c r="J49" s="117" t="s">
        <v>363</v>
      </c>
    </row>
    <row r="50" spans="1:10" ht="14.45" customHeight="1" x14ac:dyDescent="0.25">
      <c r="A50" s="186" t="s">
        <v>339</v>
      </c>
      <c r="B50" s="197"/>
      <c r="C50" s="198" t="s">
        <v>363</v>
      </c>
      <c r="D50" s="199"/>
      <c r="E50" s="229" t="s">
        <v>364</v>
      </c>
      <c r="F50" s="230"/>
      <c r="G50" s="203"/>
      <c r="H50" s="204"/>
      <c r="I50" s="204"/>
      <c r="J50" s="205"/>
    </row>
    <row r="51" spans="1:10" x14ac:dyDescent="0.25">
      <c r="A51" s="116"/>
      <c r="B51" s="105"/>
      <c r="C51" s="223"/>
      <c r="D51" s="223"/>
      <c r="E51" s="192"/>
      <c r="F51" s="192"/>
      <c r="G51" s="231" t="s">
        <v>365</v>
      </c>
      <c r="H51" s="231"/>
      <c r="I51" s="231"/>
      <c r="J51" s="89"/>
    </row>
    <row r="52" spans="1:10" ht="13.9" customHeight="1" x14ac:dyDescent="0.25">
      <c r="A52" s="186" t="s">
        <v>340</v>
      </c>
      <c r="B52" s="197"/>
      <c r="C52" s="203" t="s">
        <v>382</v>
      </c>
      <c r="D52" s="204"/>
      <c r="E52" s="204"/>
      <c r="F52" s="204"/>
      <c r="G52" s="204"/>
      <c r="H52" s="204"/>
      <c r="I52" s="204"/>
      <c r="J52" s="205"/>
    </row>
    <row r="53" spans="1:10" x14ac:dyDescent="0.25">
      <c r="A53" s="97"/>
      <c r="B53" s="98"/>
      <c r="C53" s="208" t="s">
        <v>341</v>
      </c>
      <c r="D53" s="208"/>
      <c r="E53" s="208"/>
      <c r="F53" s="208"/>
      <c r="G53" s="208"/>
      <c r="H53" s="208"/>
      <c r="I53" s="208"/>
      <c r="J53" s="100"/>
    </row>
    <row r="54" spans="1:10" x14ac:dyDescent="0.25">
      <c r="A54" s="186" t="s">
        <v>342</v>
      </c>
      <c r="B54" s="197"/>
      <c r="C54" s="225" t="s">
        <v>383</v>
      </c>
      <c r="D54" s="226"/>
      <c r="E54" s="227"/>
      <c r="F54" s="192"/>
      <c r="G54" s="192"/>
      <c r="H54" s="213"/>
      <c r="I54" s="213"/>
      <c r="J54" s="228"/>
    </row>
    <row r="55" spans="1:10" x14ac:dyDescent="0.25">
      <c r="A55" s="97"/>
      <c r="B55" s="98"/>
      <c r="C55" s="105"/>
      <c r="D55" s="98"/>
      <c r="E55" s="192"/>
      <c r="F55" s="192"/>
      <c r="G55" s="192"/>
      <c r="H55" s="192"/>
      <c r="I55" s="98"/>
      <c r="J55" s="100"/>
    </row>
    <row r="56" spans="1:10" ht="14.45" customHeight="1" x14ac:dyDescent="0.25">
      <c r="A56" s="186" t="s">
        <v>334</v>
      </c>
      <c r="B56" s="197"/>
      <c r="C56" s="232" t="s">
        <v>384</v>
      </c>
      <c r="D56" s="233"/>
      <c r="E56" s="233"/>
      <c r="F56" s="233"/>
      <c r="G56" s="233"/>
      <c r="H56" s="233"/>
      <c r="I56" s="233"/>
      <c r="J56" s="234"/>
    </row>
    <row r="57" spans="1:10" x14ac:dyDescent="0.25">
      <c r="A57" s="97"/>
      <c r="B57" s="98"/>
      <c r="C57" s="98"/>
      <c r="D57" s="98"/>
      <c r="E57" s="192"/>
      <c r="F57" s="192"/>
      <c r="G57" s="192"/>
      <c r="H57" s="192"/>
      <c r="I57" s="98"/>
      <c r="J57" s="100"/>
    </row>
    <row r="58" spans="1:10" x14ac:dyDescent="0.25">
      <c r="A58" s="186" t="s">
        <v>366</v>
      </c>
      <c r="B58" s="197"/>
      <c r="C58" s="232"/>
      <c r="D58" s="233"/>
      <c r="E58" s="233"/>
      <c r="F58" s="233"/>
      <c r="G58" s="233"/>
      <c r="H58" s="233"/>
      <c r="I58" s="233"/>
      <c r="J58" s="234"/>
    </row>
    <row r="59" spans="1:10" ht="14.45" customHeight="1" x14ac:dyDescent="0.25">
      <c r="A59" s="97"/>
      <c r="B59" s="98"/>
      <c r="C59" s="235" t="s">
        <v>367</v>
      </c>
      <c r="D59" s="235"/>
      <c r="E59" s="235"/>
      <c r="F59" s="235"/>
      <c r="G59" s="98"/>
      <c r="H59" s="98"/>
      <c r="I59" s="98"/>
      <c r="J59" s="100"/>
    </row>
    <row r="60" spans="1:10" x14ac:dyDescent="0.25">
      <c r="A60" s="186" t="s">
        <v>368</v>
      </c>
      <c r="B60" s="197"/>
      <c r="C60" s="232"/>
      <c r="D60" s="233"/>
      <c r="E60" s="233"/>
      <c r="F60" s="233"/>
      <c r="G60" s="233"/>
      <c r="H60" s="233"/>
      <c r="I60" s="233"/>
      <c r="J60" s="234"/>
    </row>
    <row r="61" spans="1:10" ht="14.45" customHeight="1" x14ac:dyDescent="0.25">
      <c r="A61" s="118"/>
      <c r="B61" s="119"/>
      <c r="C61" s="236" t="s">
        <v>369</v>
      </c>
      <c r="D61" s="236"/>
      <c r="E61" s="236"/>
      <c r="F61" s="236"/>
      <c r="G61" s="236"/>
      <c r="H61" s="119"/>
      <c r="I61" s="119"/>
      <c r="J61" s="120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topLeftCell="A4" zoomScaleSheetLayoutView="85" workbookViewId="0">
      <selection activeCell="H103" sqref="H103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9" style="1" customWidth="1"/>
    <col min="11" max="12" width="12.7109375" style="3" bestFit="1" customWidth="1"/>
    <col min="13" max="13" width="12" style="3" bestFit="1" customWidth="1"/>
    <col min="14" max="14" width="10.140625" style="3" bestFit="1" customWidth="1"/>
    <col min="15" max="16" width="11.7109375" style="3" bestFit="1" customWidth="1"/>
    <col min="17" max="17" width="13.85546875" style="3" bestFit="1" customWidth="1"/>
    <col min="18" max="19" width="15.42578125" style="3" bestFit="1" customWidth="1"/>
    <col min="20" max="20" width="13.85546875" style="3" bestFit="1" customWidth="1"/>
    <col min="21" max="22" width="15.42578125" style="3" bestFit="1" customWidth="1"/>
    <col min="23" max="23" width="14.42578125" style="3" bestFit="1" customWidth="1"/>
    <col min="24" max="16384" width="8.85546875" style="3"/>
  </cols>
  <sheetData>
    <row r="1" spans="1:9" ht="27" customHeight="1" x14ac:dyDescent="0.2">
      <c r="A1" s="241" t="s">
        <v>68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">
      <c r="A2" s="243" t="s">
        <v>390</v>
      </c>
      <c r="B2" s="244"/>
      <c r="C2" s="244"/>
      <c r="D2" s="244"/>
      <c r="E2" s="244"/>
      <c r="F2" s="244"/>
      <c r="G2" s="244"/>
      <c r="H2" s="244"/>
      <c r="I2" s="244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45" t="s">
        <v>0</v>
      </c>
      <c r="B4" s="246"/>
      <c r="C4" s="245" t="s">
        <v>77</v>
      </c>
      <c r="D4" s="247" t="s">
        <v>284</v>
      </c>
      <c r="E4" s="248"/>
      <c r="F4" s="248"/>
      <c r="G4" s="247" t="s">
        <v>293</v>
      </c>
      <c r="H4" s="248"/>
      <c r="I4" s="248"/>
    </row>
    <row r="5" spans="1:9" x14ac:dyDescent="0.2">
      <c r="A5" s="246"/>
      <c r="B5" s="246"/>
      <c r="C5" s="24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45">
        <v>1</v>
      </c>
      <c r="B6" s="24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52" t="s">
        <v>1</v>
      </c>
      <c r="B7" s="253"/>
      <c r="C7" s="253"/>
      <c r="D7" s="253"/>
      <c r="E7" s="253"/>
      <c r="F7" s="253"/>
      <c r="G7" s="253"/>
      <c r="H7" s="253"/>
      <c r="I7" s="253"/>
    </row>
    <row r="8" spans="1:9" ht="12.75" customHeight="1" x14ac:dyDescent="0.2">
      <c r="A8" s="238" t="s">
        <v>136</v>
      </c>
      <c r="B8" s="239"/>
      <c r="C8" s="26">
        <v>1</v>
      </c>
      <c r="D8" s="40">
        <f>D9+D10</f>
        <v>0</v>
      </c>
      <c r="E8" s="40">
        <f>E9+E10</f>
        <v>35502712</v>
      </c>
      <c r="F8" s="40">
        <f>D8+E8</f>
        <v>35502712</v>
      </c>
      <c r="G8" s="40">
        <f t="shared" ref="G8:H8" si="0">G9+G10</f>
        <v>0</v>
      </c>
      <c r="H8" s="40">
        <f t="shared" si="0"/>
        <v>35390539</v>
      </c>
      <c r="I8" s="40">
        <f>G8+H8</f>
        <v>35390539</v>
      </c>
    </row>
    <row r="9" spans="1:9" ht="12.75" customHeight="1" x14ac:dyDescent="0.2">
      <c r="A9" s="237" t="s">
        <v>111</v>
      </c>
      <c r="B9" s="237"/>
      <c r="C9" s="27">
        <v>2</v>
      </c>
      <c r="D9" s="41">
        <v>0</v>
      </c>
      <c r="E9" s="41">
        <v>35159886</v>
      </c>
      <c r="F9" s="40">
        <f t="shared" ref="F9:F73" si="1">D9+E9</f>
        <v>35159886</v>
      </c>
      <c r="G9" s="41">
        <v>0</v>
      </c>
      <c r="H9" s="41">
        <v>35118598</v>
      </c>
      <c r="I9" s="40">
        <f>G9+H9</f>
        <v>35118598</v>
      </c>
    </row>
    <row r="10" spans="1:9" x14ac:dyDescent="0.2">
      <c r="A10" s="237" t="s">
        <v>112</v>
      </c>
      <c r="B10" s="237"/>
      <c r="C10" s="27">
        <v>3</v>
      </c>
      <c r="D10" s="41">
        <v>0</v>
      </c>
      <c r="E10" s="41">
        <v>342826</v>
      </c>
      <c r="F10" s="40">
        <f t="shared" si="1"/>
        <v>342826</v>
      </c>
      <c r="G10" s="41">
        <v>0</v>
      </c>
      <c r="H10" s="41">
        <v>271941</v>
      </c>
      <c r="I10" s="40">
        <f t="shared" ref="I10:I72" si="2">G10+H10</f>
        <v>271941</v>
      </c>
    </row>
    <row r="11" spans="1:9" x14ac:dyDescent="0.2">
      <c r="A11" s="238" t="s">
        <v>137</v>
      </c>
      <c r="B11" s="239"/>
      <c r="C11" s="26">
        <v>4</v>
      </c>
      <c r="D11" s="40">
        <f>D12+D13+D14</f>
        <v>0</v>
      </c>
      <c r="E11" s="40">
        <f>E12+E13+E14</f>
        <v>318865084</v>
      </c>
      <c r="F11" s="40">
        <f t="shared" si="1"/>
        <v>318865084</v>
      </c>
      <c r="G11" s="40">
        <f t="shared" ref="G11:H11" si="3">G12+G13+G14</f>
        <v>0</v>
      </c>
      <c r="H11" s="40">
        <f t="shared" si="3"/>
        <v>371924693</v>
      </c>
      <c r="I11" s="40">
        <f t="shared" si="2"/>
        <v>371924693</v>
      </c>
    </row>
    <row r="12" spans="1:9" x14ac:dyDescent="0.2">
      <c r="A12" s="237" t="s">
        <v>113</v>
      </c>
      <c r="B12" s="237"/>
      <c r="C12" s="27">
        <v>5</v>
      </c>
      <c r="D12" s="41">
        <v>0</v>
      </c>
      <c r="E12" s="41">
        <v>304429860</v>
      </c>
      <c r="F12" s="40">
        <f t="shared" si="1"/>
        <v>304429860</v>
      </c>
      <c r="G12" s="41">
        <v>0</v>
      </c>
      <c r="H12" s="41">
        <v>346589147</v>
      </c>
      <c r="I12" s="40">
        <f t="shared" si="2"/>
        <v>346589147</v>
      </c>
    </row>
    <row r="13" spans="1:9" x14ac:dyDescent="0.2">
      <c r="A13" s="237" t="s">
        <v>114</v>
      </c>
      <c r="B13" s="237"/>
      <c r="C13" s="27">
        <v>6</v>
      </c>
      <c r="D13" s="41">
        <v>0</v>
      </c>
      <c r="E13" s="41">
        <v>14435224</v>
      </c>
      <c r="F13" s="40">
        <f t="shared" si="1"/>
        <v>14435224</v>
      </c>
      <c r="G13" s="41">
        <v>0</v>
      </c>
      <c r="H13" s="41">
        <v>25335546</v>
      </c>
      <c r="I13" s="40">
        <f t="shared" si="2"/>
        <v>25335546</v>
      </c>
    </row>
    <row r="14" spans="1:9" x14ac:dyDescent="0.2">
      <c r="A14" s="237" t="s">
        <v>115</v>
      </c>
      <c r="B14" s="237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238" t="s">
        <v>138</v>
      </c>
      <c r="B15" s="239"/>
      <c r="C15" s="26">
        <v>8</v>
      </c>
      <c r="D15" s="40">
        <f>D16+D17+D21+D40</f>
        <v>0</v>
      </c>
      <c r="E15" s="40">
        <f>E16+E17+E21+E40</f>
        <v>1522549233</v>
      </c>
      <c r="F15" s="40">
        <f t="shared" si="1"/>
        <v>1522549233</v>
      </c>
      <c r="G15" s="40">
        <f t="shared" ref="G15:H15" si="4">G16+G17+G21+G40</f>
        <v>0</v>
      </c>
      <c r="H15" s="40">
        <f t="shared" si="4"/>
        <v>1563286157</v>
      </c>
      <c r="I15" s="40">
        <f t="shared" si="2"/>
        <v>1563286157</v>
      </c>
    </row>
    <row r="16" spans="1:9" ht="22.5" customHeight="1" x14ac:dyDescent="0.2">
      <c r="A16" s="240" t="s">
        <v>139</v>
      </c>
      <c r="B16" s="237"/>
      <c r="C16" s="27">
        <v>9</v>
      </c>
      <c r="D16" s="41">
        <v>0</v>
      </c>
      <c r="E16" s="41">
        <v>425817792</v>
      </c>
      <c r="F16" s="40">
        <f t="shared" si="1"/>
        <v>425817792</v>
      </c>
      <c r="G16" s="41">
        <v>0</v>
      </c>
      <c r="H16" s="41">
        <v>442703194</v>
      </c>
      <c r="I16" s="40">
        <f t="shared" si="2"/>
        <v>442703194</v>
      </c>
    </row>
    <row r="17" spans="1:9" ht="29.25" customHeight="1" x14ac:dyDescent="0.2">
      <c r="A17" s="238" t="s">
        <v>140</v>
      </c>
      <c r="B17" s="239"/>
      <c r="C17" s="26">
        <v>10</v>
      </c>
      <c r="D17" s="40">
        <f>D18+D19+D20</f>
        <v>0</v>
      </c>
      <c r="E17" s="40">
        <f>E18+E19+E20</f>
        <v>41786875</v>
      </c>
      <c r="F17" s="40">
        <f t="shared" si="1"/>
        <v>41786875</v>
      </c>
      <c r="G17" s="40">
        <f>G18+G19+G20</f>
        <v>0</v>
      </c>
      <c r="H17" s="40">
        <f t="shared" ref="H17" si="5">H18+H19+H20</f>
        <v>43928195</v>
      </c>
      <c r="I17" s="40">
        <f t="shared" si="2"/>
        <v>43928195</v>
      </c>
    </row>
    <row r="18" spans="1:9" x14ac:dyDescent="0.2">
      <c r="A18" s="237" t="s">
        <v>116</v>
      </c>
      <c r="B18" s="237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237" t="s">
        <v>117</v>
      </c>
      <c r="B19" s="237"/>
      <c r="C19" s="27">
        <v>12</v>
      </c>
      <c r="D19" s="41">
        <v>0</v>
      </c>
      <c r="E19" s="41">
        <v>41786875</v>
      </c>
      <c r="F19" s="40">
        <f t="shared" si="1"/>
        <v>41786875</v>
      </c>
      <c r="G19" s="41">
        <v>0</v>
      </c>
      <c r="H19" s="41">
        <v>43928195</v>
      </c>
      <c r="I19" s="40">
        <f t="shared" si="2"/>
        <v>43928195</v>
      </c>
    </row>
    <row r="20" spans="1:9" x14ac:dyDescent="0.2">
      <c r="A20" s="237" t="s">
        <v>141</v>
      </c>
      <c r="B20" s="237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238" t="s">
        <v>142</v>
      </c>
      <c r="B21" s="239"/>
      <c r="C21" s="26">
        <v>14</v>
      </c>
      <c r="D21" s="40">
        <f>D22+D25+D30+D36</f>
        <v>0</v>
      </c>
      <c r="E21" s="40">
        <f>E22+E25+E30+E36</f>
        <v>1054944566</v>
      </c>
      <c r="F21" s="40">
        <f t="shared" si="1"/>
        <v>1054944566</v>
      </c>
      <c r="G21" s="40">
        <f t="shared" ref="G21:H21" si="6">G22+G25+G30+G36</f>
        <v>0</v>
      </c>
      <c r="H21" s="40">
        <f t="shared" si="6"/>
        <v>1076654768</v>
      </c>
      <c r="I21" s="40">
        <f t="shared" si="2"/>
        <v>1076654768</v>
      </c>
    </row>
    <row r="22" spans="1:9" x14ac:dyDescent="0.2">
      <c r="A22" s="239" t="s">
        <v>143</v>
      </c>
      <c r="B22" s="239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237" t="s">
        <v>144</v>
      </c>
      <c r="B23" s="237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237" t="s">
        <v>145</v>
      </c>
      <c r="B24" s="237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239" t="s">
        <v>146</v>
      </c>
      <c r="B25" s="239"/>
      <c r="C25" s="26">
        <v>18</v>
      </c>
      <c r="D25" s="40">
        <f>D26+D27+D28+D29</f>
        <v>0</v>
      </c>
      <c r="E25" s="40">
        <f>E26+E27+E28+E29</f>
        <v>554962288</v>
      </c>
      <c r="F25" s="40">
        <f t="shared" si="1"/>
        <v>554962288</v>
      </c>
      <c r="G25" s="40">
        <f t="shared" ref="G25:H25" si="8">G26+G27+G28+G29</f>
        <v>0</v>
      </c>
      <c r="H25" s="40">
        <f t="shared" si="8"/>
        <v>551211952</v>
      </c>
      <c r="I25" s="40">
        <f t="shared" si="2"/>
        <v>551211952</v>
      </c>
    </row>
    <row r="26" spans="1:9" x14ac:dyDescent="0.2">
      <c r="A26" s="237" t="s">
        <v>147</v>
      </c>
      <c r="B26" s="237"/>
      <c r="C26" s="27">
        <v>19</v>
      </c>
      <c r="D26" s="41">
        <v>0</v>
      </c>
      <c r="E26" s="41">
        <v>369698458</v>
      </c>
      <c r="F26" s="40">
        <f t="shared" si="1"/>
        <v>369698458</v>
      </c>
      <c r="G26" s="41">
        <v>0</v>
      </c>
      <c r="H26" s="41">
        <v>370186408</v>
      </c>
      <c r="I26" s="40">
        <f t="shared" si="2"/>
        <v>370186408</v>
      </c>
    </row>
    <row r="27" spans="1:9" x14ac:dyDescent="0.2">
      <c r="A27" s="237" t="s">
        <v>148</v>
      </c>
      <c r="B27" s="237"/>
      <c r="C27" s="27">
        <v>20</v>
      </c>
      <c r="D27" s="41">
        <v>0</v>
      </c>
      <c r="E27" s="41">
        <v>115151962</v>
      </c>
      <c r="F27" s="40">
        <f t="shared" si="1"/>
        <v>115151962</v>
      </c>
      <c r="G27" s="41">
        <v>0</v>
      </c>
      <c r="H27" s="41">
        <v>123286886</v>
      </c>
      <c r="I27" s="40">
        <f t="shared" si="2"/>
        <v>123286886</v>
      </c>
    </row>
    <row r="28" spans="1:9" x14ac:dyDescent="0.2">
      <c r="A28" s="237" t="s">
        <v>118</v>
      </c>
      <c r="B28" s="237"/>
      <c r="C28" s="27">
        <v>21</v>
      </c>
      <c r="D28" s="41">
        <v>0</v>
      </c>
      <c r="E28" s="41">
        <v>20328251</v>
      </c>
      <c r="F28" s="40">
        <f t="shared" si="1"/>
        <v>20328251</v>
      </c>
      <c r="G28" s="41">
        <v>0</v>
      </c>
      <c r="H28" s="41">
        <v>7955041</v>
      </c>
      <c r="I28" s="40">
        <f t="shared" si="2"/>
        <v>7955041</v>
      </c>
    </row>
    <row r="29" spans="1:9" x14ac:dyDescent="0.2">
      <c r="A29" s="237" t="s">
        <v>149</v>
      </c>
      <c r="B29" s="237"/>
      <c r="C29" s="27">
        <v>22</v>
      </c>
      <c r="D29" s="41">
        <v>0</v>
      </c>
      <c r="E29" s="41">
        <v>49783617</v>
      </c>
      <c r="F29" s="40">
        <f t="shared" si="1"/>
        <v>49783617</v>
      </c>
      <c r="G29" s="41">
        <v>0</v>
      </c>
      <c r="H29" s="41">
        <v>49783617</v>
      </c>
      <c r="I29" s="40">
        <f t="shared" si="2"/>
        <v>49783617</v>
      </c>
    </row>
    <row r="30" spans="1:9" ht="21" customHeight="1" x14ac:dyDescent="0.2">
      <c r="A30" s="239" t="s">
        <v>150</v>
      </c>
      <c r="B30" s="239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237" t="s">
        <v>151</v>
      </c>
      <c r="B31" s="237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237" t="s">
        <v>152</v>
      </c>
      <c r="B32" s="237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237" t="s">
        <v>153</v>
      </c>
      <c r="B33" s="237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237" t="s">
        <v>119</v>
      </c>
      <c r="B34" s="237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237" t="s">
        <v>154</v>
      </c>
      <c r="B35" s="237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239" t="s">
        <v>155</v>
      </c>
      <c r="B36" s="239"/>
      <c r="C36" s="26">
        <v>29</v>
      </c>
      <c r="D36" s="40">
        <f>D37+D38+D39</f>
        <v>0</v>
      </c>
      <c r="E36" s="40">
        <f>E37+E38+E39</f>
        <v>499982278</v>
      </c>
      <c r="F36" s="40">
        <f t="shared" si="1"/>
        <v>499982278</v>
      </c>
      <c r="G36" s="40">
        <f t="shared" ref="G36:H36" si="10">G37+G38+G39</f>
        <v>0</v>
      </c>
      <c r="H36" s="40">
        <f t="shared" si="10"/>
        <v>525442816</v>
      </c>
      <c r="I36" s="40">
        <f t="shared" si="2"/>
        <v>525442816</v>
      </c>
    </row>
    <row r="37" spans="1:9" x14ac:dyDescent="0.2">
      <c r="A37" s="249" t="s">
        <v>156</v>
      </c>
      <c r="B37" s="249"/>
      <c r="C37" s="27">
        <v>30</v>
      </c>
      <c r="D37" s="41">
        <v>0</v>
      </c>
      <c r="E37" s="41">
        <v>30226727</v>
      </c>
      <c r="F37" s="40">
        <f t="shared" si="1"/>
        <v>30226727</v>
      </c>
      <c r="G37" s="41">
        <v>0</v>
      </c>
      <c r="H37" s="41">
        <v>50024735</v>
      </c>
      <c r="I37" s="40">
        <f t="shared" si="2"/>
        <v>50024735</v>
      </c>
    </row>
    <row r="38" spans="1:9" x14ac:dyDescent="0.2">
      <c r="A38" s="237" t="s">
        <v>120</v>
      </c>
      <c r="B38" s="237"/>
      <c r="C38" s="27">
        <v>31</v>
      </c>
      <c r="D38" s="41">
        <v>0</v>
      </c>
      <c r="E38" s="41">
        <v>469755551</v>
      </c>
      <c r="F38" s="40">
        <f t="shared" si="1"/>
        <v>469755551</v>
      </c>
      <c r="G38" s="41">
        <v>0</v>
      </c>
      <c r="H38" s="41">
        <v>475418081</v>
      </c>
      <c r="I38" s="40">
        <f t="shared" si="2"/>
        <v>475418081</v>
      </c>
    </row>
    <row r="39" spans="1:9" x14ac:dyDescent="0.2">
      <c r="A39" s="237" t="s">
        <v>157</v>
      </c>
      <c r="B39" s="237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40" t="s">
        <v>158</v>
      </c>
      <c r="B40" s="237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240" t="s">
        <v>159</v>
      </c>
      <c r="B41" s="237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238" t="s">
        <v>160</v>
      </c>
      <c r="B42" s="239"/>
      <c r="C42" s="26">
        <v>35</v>
      </c>
      <c r="D42" s="40">
        <f>D43+D44+D45+D46+D47+D48+D49</f>
        <v>0</v>
      </c>
      <c r="E42" s="40">
        <f>E43+E44+E45+E46+E47+E48+E49</f>
        <v>15066921</v>
      </c>
      <c r="F42" s="40">
        <f t="shared" si="1"/>
        <v>15066921</v>
      </c>
      <c r="G42" s="40">
        <f>G43+G44+G45+G46+G47+G48+G49</f>
        <v>0</v>
      </c>
      <c r="H42" s="40">
        <f>H43+H44+H45+H46+H47+H48+H49</f>
        <v>16595059</v>
      </c>
      <c r="I42" s="40">
        <f t="shared" si="2"/>
        <v>16595059</v>
      </c>
    </row>
    <row r="43" spans="1:9" x14ac:dyDescent="0.2">
      <c r="A43" s="237" t="s">
        <v>161</v>
      </c>
      <c r="B43" s="237"/>
      <c r="C43" s="27">
        <v>36</v>
      </c>
      <c r="D43" s="41">
        <v>0</v>
      </c>
      <c r="E43" s="41">
        <v>5918302</v>
      </c>
      <c r="F43" s="40">
        <f t="shared" si="1"/>
        <v>5918302</v>
      </c>
      <c r="G43" s="41">
        <v>0</v>
      </c>
      <c r="H43" s="41">
        <v>7323957</v>
      </c>
      <c r="I43" s="40">
        <f t="shared" si="2"/>
        <v>7323957</v>
      </c>
    </row>
    <row r="44" spans="1:9" x14ac:dyDescent="0.2">
      <c r="A44" s="237" t="s">
        <v>162</v>
      </c>
      <c r="B44" s="237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237" t="s">
        <v>121</v>
      </c>
      <c r="B45" s="237"/>
      <c r="C45" s="27">
        <v>38</v>
      </c>
      <c r="D45" s="41">
        <v>0</v>
      </c>
      <c r="E45" s="41">
        <v>9148619</v>
      </c>
      <c r="F45" s="40">
        <f t="shared" si="1"/>
        <v>9148619</v>
      </c>
      <c r="G45" s="41">
        <v>0</v>
      </c>
      <c r="H45" s="41">
        <v>9271102</v>
      </c>
      <c r="I45" s="40">
        <f t="shared" si="2"/>
        <v>9271102</v>
      </c>
    </row>
    <row r="46" spans="1:9" x14ac:dyDescent="0.2">
      <c r="A46" s="237" t="s">
        <v>163</v>
      </c>
      <c r="B46" s="237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49" t="s">
        <v>106</v>
      </c>
      <c r="B47" s="249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237" t="s">
        <v>164</v>
      </c>
      <c r="B48" s="237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237" t="s">
        <v>165</v>
      </c>
      <c r="B49" s="237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238" t="s">
        <v>166</v>
      </c>
      <c r="B50" s="239"/>
      <c r="C50" s="26">
        <v>43</v>
      </c>
      <c r="D50" s="40">
        <f>D51+D52</f>
        <v>0</v>
      </c>
      <c r="E50" s="40">
        <f>E51+E52</f>
        <v>16896691</v>
      </c>
      <c r="F50" s="40">
        <f t="shared" si="1"/>
        <v>16896691</v>
      </c>
      <c r="G50" s="40">
        <f>G51+G52</f>
        <v>0</v>
      </c>
      <c r="H50" s="40">
        <f>H51+H52</f>
        <v>13945183</v>
      </c>
      <c r="I50" s="40">
        <f t="shared" si="2"/>
        <v>13945183</v>
      </c>
    </row>
    <row r="51" spans="1:9" x14ac:dyDescent="0.2">
      <c r="A51" s="237" t="s">
        <v>122</v>
      </c>
      <c r="B51" s="237"/>
      <c r="C51" s="27">
        <v>44</v>
      </c>
      <c r="D51" s="41">
        <v>0</v>
      </c>
      <c r="E51" s="41">
        <v>12873316</v>
      </c>
      <c r="F51" s="40">
        <f t="shared" si="1"/>
        <v>12873316</v>
      </c>
      <c r="G51" s="41">
        <v>0</v>
      </c>
      <c r="H51" s="41">
        <v>12873316</v>
      </c>
      <c r="I51" s="40">
        <f t="shared" si="2"/>
        <v>12873316</v>
      </c>
    </row>
    <row r="52" spans="1:9" x14ac:dyDescent="0.2">
      <c r="A52" s="237" t="s">
        <v>123</v>
      </c>
      <c r="B52" s="237"/>
      <c r="C52" s="27">
        <v>45</v>
      </c>
      <c r="D52" s="41">
        <v>0</v>
      </c>
      <c r="E52" s="41">
        <v>4023375</v>
      </c>
      <c r="F52" s="40">
        <f t="shared" si="1"/>
        <v>4023375</v>
      </c>
      <c r="G52" s="41">
        <v>0</v>
      </c>
      <c r="H52" s="41">
        <v>1071867</v>
      </c>
      <c r="I52" s="40">
        <f t="shared" si="2"/>
        <v>1071867</v>
      </c>
    </row>
    <row r="53" spans="1:9" x14ac:dyDescent="0.2">
      <c r="A53" s="238" t="s">
        <v>167</v>
      </c>
      <c r="B53" s="239"/>
      <c r="C53" s="26">
        <v>46</v>
      </c>
      <c r="D53" s="40">
        <f>D54+D57+D58</f>
        <v>0</v>
      </c>
      <c r="E53" s="40">
        <f>E54+E57+E58</f>
        <v>133932772</v>
      </c>
      <c r="F53" s="40">
        <f t="shared" si="1"/>
        <v>133932772</v>
      </c>
      <c r="G53" s="40">
        <f>G54+G57+G58</f>
        <v>0</v>
      </c>
      <c r="H53" s="40">
        <f>H54+H57+H58</f>
        <v>161454019</v>
      </c>
      <c r="I53" s="40">
        <f t="shared" si="2"/>
        <v>161454019</v>
      </c>
    </row>
    <row r="54" spans="1:9" x14ac:dyDescent="0.2">
      <c r="A54" s="238" t="s">
        <v>168</v>
      </c>
      <c r="B54" s="239"/>
      <c r="C54" s="26">
        <v>47</v>
      </c>
      <c r="D54" s="40">
        <f>D55+D56</f>
        <v>0</v>
      </c>
      <c r="E54" s="40">
        <f>E55+E56</f>
        <v>66138826</v>
      </c>
      <c r="F54" s="40">
        <f t="shared" si="1"/>
        <v>66138826</v>
      </c>
      <c r="G54" s="40">
        <f>G55+G56</f>
        <v>0</v>
      </c>
      <c r="H54" s="40">
        <f>H55+H56</f>
        <v>82405134</v>
      </c>
      <c r="I54" s="40">
        <f t="shared" si="2"/>
        <v>82405134</v>
      </c>
    </row>
    <row r="55" spans="1:9" x14ac:dyDescent="0.2">
      <c r="A55" s="237" t="s">
        <v>107</v>
      </c>
      <c r="B55" s="237"/>
      <c r="C55" s="27">
        <v>48</v>
      </c>
      <c r="D55" s="41">
        <v>0</v>
      </c>
      <c r="E55" s="41">
        <v>66057772</v>
      </c>
      <c r="F55" s="40">
        <f t="shared" si="1"/>
        <v>66057772</v>
      </c>
      <c r="G55" s="41">
        <v>0</v>
      </c>
      <c r="H55" s="41">
        <v>82353187</v>
      </c>
      <c r="I55" s="40">
        <f t="shared" si="2"/>
        <v>82353187</v>
      </c>
    </row>
    <row r="56" spans="1:9" x14ac:dyDescent="0.2">
      <c r="A56" s="237" t="s">
        <v>169</v>
      </c>
      <c r="B56" s="237"/>
      <c r="C56" s="27">
        <v>49</v>
      </c>
      <c r="D56" s="41">
        <v>0</v>
      </c>
      <c r="E56" s="41">
        <v>81054</v>
      </c>
      <c r="F56" s="40">
        <f t="shared" si="1"/>
        <v>81054</v>
      </c>
      <c r="G56" s="41">
        <v>0</v>
      </c>
      <c r="H56" s="41">
        <v>51947</v>
      </c>
      <c r="I56" s="40">
        <f t="shared" si="2"/>
        <v>51947</v>
      </c>
    </row>
    <row r="57" spans="1:9" x14ac:dyDescent="0.2">
      <c r="A57" s="240" t="s">
        <v>170</v>
      </c>
      <c r="B57" s="237"/>
      <c r="C57" s="27">
        <v>50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324753</v>
      </c>
      <c r="I57" s="40">
        <f t="shared" si="2"/>
        <v>324753</v>
      </c>
    </row>
    <row r="58" spans="1:9" x14ac:dyDescent="0.2">
      <c r="A58" s="238" t="s">
        <v>171</v>
      </c>
      <c r="B58" s="239"/>
      <c r="C58" s="26">
        <v>51</v>
      </c>
      <c r="D58" s="40">
        <f>D59+D60+D61</f>
        <v>0</v>
      </c>
      <c r="E58" s="40">
        <f>E59+E60+E61</f>
        <v>67793946</v>
      </c>
      <c r="F58" s="40">
        <f t="shared" si="1"/>
        <v>67793946</v>
      </c>
      <c r="G58" s="40">
        <f>G59+G60+G61</f>
        <v>0</v>
      </c>
      <c r="H58" s="40">
        <f>H59+H60+H61</f>
        <v>78724132</v>
      </c>
      <c r="I58" s="40">
        <f t="shared" si="2"/>
        <v>78724132</v>
      </c>
    </row>
    <row r="59" spans="1:9" x14ac:dyDescent="0.2">
      <c r="A59" s="237" t="s">
        <v>105</v>
      </c>
      <c r="B59" s="237"/>
      <c r="C59" s="27">
        <v>52</v>
      </c>
      <c r="D59" s="41">
        <v>0</v>
      </c>
      <c r="E59" s="41">
        <v>39246996</v>
      </c>
      <c r="F59" s="40">
        <f t="shared" si="1"/>
        <v>39246996</v>
      </c>
      <c r="G59" s="41">
        <v>0</v>
      </c>
      <c r="H59" s="41">
        <v>38631237</v>
      </c>
      <c r="I59" s="40">
        <f t="shared" si="2"/>
        <v>38631237</v>
      </c>
    </row>
    <row r="60" spans="1:9" x14ac:dyDescent="0.2">
      <c r="A60" s="237" t="s">
        <v>172</v>
      </c>
      <c r="B60" s="237"/>
      <c r="C60" s="27">
        <v>53</v>
      </c>
      <c r="D60" s="41">
        <v>0</v>
      </c>
      <c r="E60" s="41">
        <v>2898786</v>
      </c>
      <c r="F60" s="40">
        <f t="shared" si="1"/>
        <v>2898786</v>
      </c>
      <c r="G60" s="41">
        <v>0</v>
      </c>
      <c r="H60" s="41">
        <v>8303320</v>
      </c>
      <c r="I60" s="40">
        <f t="shared" si="2"/>
        <v>8303320</v>
      </c>
    </row>
    <row r="61" spans="1:9" x14ac:dyDescent="0.2">
      <c r="A61" s="237" t="s">
        <v>124</v>
      </c>
      <c r="B61" s="237"/>
      <c r="C61" s="27">
        <v>54</v>
      </c>
      <c r="D61" s="41">
        <v>0</v>
      </c>
      <c r="E61" s="41">
        <v>25648164</v>
      </c>
      <c r="F61" s="40">
        <f t="shared" si="1"/>
        <v>25648164</v>
      </c>
      <c r="G61" s="41">
        <v>0</v>
      </c>
      <c r="H61" s="41">
        <v>31789575</v>
      </c>
      <c r="I61" s="40">
        <f t="shared" si="2"/>
        <v>31789575</v>
      </c>
    </row>
    <row r="62" spans="1:9" x14ac:dyDescent="0.2">
      <c r="A62" s="238" t="s">
        <v>173</v>
      </c>
      <c r="B62" s="239"/>
      <c r="C62" s="26">
        <v>55</v>
      </c>
      <c r="D62" s="40">
        <f>D63+D67+D68</f>
        <v>0</v>
      </c>
      <c r="E62" s="40">
        <f>E63+E67+E68</f>
        <v>25684990</v>
      </c>
      <c r="F62" s="40">
        <f t="shared" si="1"/>
        <v>25684990</v>
      </c>
      <c r="G62" s="40">
        <f>G63+G67+G68</f>
        <v>0</v>
      </c>
      <c r="H62" s="40">
        <f>H63+H67+H68</f>
        <v>29524275</v>
      </c>
      <c r="I62" s="40">
        <f t="shared" si="2"/>
        <v>29524275</v>
      </c>
    </row>
    <row r="63" spans="1:9" x14ac:dyDescent="0.2">
      <c r="A63" s="238" t="s">
        <v>174</v>
      </c>
      <c r="B63" s="239"/>
      <c r="C63" s="26">
        <v>56</v>
      </c>
      <c r="D63" s="40">
        <f>D64+D65+D66</f>
        <v>0</v>
      </c>
      <c r="E63" s="40">
        <f>E64+E65+E66</f>
        <v>25684743</v>
      </c>
      <c r="F63" s="40">
        <f t="shared" si="1"/>
        <v>25684743</v>
      </c>
      <c r="G63" s="40">
        <f>G64+G65+G66</f>
        <v>0</v>
      </c>
      <c r="H63" s="40">
        <f>H64+H65+H66</f>
        <v>29524275</v>
      </c>
      <c r="I63" s="40">
        <f t="shared" si="2"/>
        <v>29524275</v>
      </c>
    </row>
    <row r="64" spans="1:9" x14ac:dyDescent="0.2">
      <c r="A64" s="237" t="s">
        <v>125</v>
      </c>
      <c r="B64" s="237"/>
      <c r="C64" s="27">
        <v>57</v>
      </c>
      <c r="D64" s="41">
        <v>0</v>
      </c>
      <c r="E64" s="41">
        <v>25561470</v>
      </c>
      <c r="F64" s="40">
        <f t="shared" si="1"/>
        <v>25561470</v>
      </c>
      <c r="G64" s="41">
        <v>0</v>
      </c>
      <c r="H64" s="41">
        <v>29425939</v>
      </c>
      <c r="I64" s="40">
        <f t="shared" si="2"/>
        <v>29425939</v>
      </c>
    </row>
    <row r="65" spans="1:9" x14ac:dyDescent="0.2">
      <c r="A65" s="237" t="s">
        <v>126</v>
      </c>
      <c r="B65" s="237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237" t="s">
        <v>127</v>
      </c>
      <c r="B66" s="237"/>
      <c r="C66" s="27">
        <v>59</v>
      </c>
      <c r="D66" s="41">
        <v>0</v>
      </c>
      <c r="E66" s="41">
        <v>123273</v>
      </c>
      <c r="F66" s="40">
        <f t="shared" si="1"/>
        <v>123273</v>
      </c>
      <c r="G66" s="41">
        <v>0</v>
      </c>
      <c r="H66" s="41">
        <v>98336</v>
      </c>
      <c r="I66" s="40">
        <f t="shared" si="2"/>
        <v>98336</v>
      </c>
    </row>
    <row r="67" spans="1:9" x14ac:dyDescent="0.2">
      <c r="A67" s="240" t="s">
        <v>128</v>
      </c>
      <c r="B67" s="237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240" t="s">
        <v>129</v>
      </c>
      <c r="B68" s="237"/>
      <c r="C68" s="27">
        <v>61</v>
      </c>
      <c r="D68" s="41">
        <v>0</v>
      </c>
      <c r="E68" s="41">
        <v>247</v>
      </c>
      <c r="F68" s="40">
        <f t="shared" si="1"/>
        <v>247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238" t="s">
        <v>175</v>
      </c>
      <c r="B69" s="239"/>
      <c r="C69" s="26">
        <v>62</v>
      </c>
      <c r="D69" s="40">
        <f>D70+D71+D72</f>
        <v>0</v>
      </c>
      <c r="E69" s="40">
        <f>E70+E71+E72</f>
        <v>19359803</v>
      </c>
      <c r="F69" s="40">
        <f t="shared" si="1"/>
        <v>19359803</v>
      </c>
      <c r="G69" s="40">
        <f>G70+G71+G72</f>
        <v>0</v>
      </c>
      <c r="H69" s="40">
        <f>H70+H71+H72</f>
        <v>16403239</v>
      </c>
      <c r="I69" s="40">
        <f t="shared" si="2"/>
        <v>16403239</v>
      </c>
    </row>
    <row r="70" spans="1:9" x14ac:dyDescent="0.2">
      <c r="A70" s="237" t="s">
        <v>130</v>
      </c>
      <c r="B70" s="237"/>
      <c r="C70" s="27">
        <v>63</v>
      </c>
      <c r="D70" s="41">
        <v>0</v>
      </c>
      <c r="E70" s="41">
        <v>240174</v>
      </c>
      <c r="F70" s="40">
        <f t="shared" si="1"/>
        <v>240174</v>
      </c>
      <c r="G70" s="41">
        <v>0</v>
      </c>
      <c r="H70" s="41">
        <v>177951</v>
      </c>
      <c r="I70" s="40">
        <f t="shared" si="2"/>
        <v>177951</v>
      </c>
    </row>
    <row r="71" spans="1:9" x14ac:dyDescent="0.2">
      <c r="A71" s="237" t="s">
        <v>131</v>
      </c>
      <c r="B71" s="237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237" t="s">
        <v>135</v>
      </c>
      <c r="B72" s="237"/>
      <c r="C72" s="27">
        <v>65</v>
      </c>
      <c r="D72" s="41">
        <v>0</v>
      </c>
      <c r="E72" s="41">
        <v>19119629</v>
      </c>
      <c r="F72" s="40">
        <f t="shared" si="1"/>
        <v>19119629</v>
      </c>
      <c r="G72" s="41">
        <v>0</v>
      </c>
      <c r="H72" s="41">
        <v>16225288</v>
      </c>
      <c r="I72" s="40">
        <f t="shared" si="2"/>
        <v>16225288</v>
      </c>
    </row>
    <row r="73" spans="1:9" x14ac:dyDescent="0.2">
      <c r="A73" s="238" t="s">
        <v>176</v>
      </c>
      <c r="B73" s="239"/>
      <c r="C73" s="26">
        <v>66</v>
      </c>
      <c r="D73" s="40">
        <f>D8+D11+D15+D41+D42+D50+D53+D62+D69</f>
        <v>0</v>
      </c>
      <c r="E73" s="40">
        <f>E8+E11+E15+E41+E42+E50+E53+E62+E69</f>
        <v>2087858206</v>
      </c>
      <c r="F73" s="40">
        <f t="shared" si="1"/>
        <v>2087858206</v>
      </c>
      <c r="G73" s="40">
        <f>G8+G11+G15+G41+G42+G50+G53+G62+G69</f>
        <v>0</v>
      </c>
      <c r="H73" s="40">
        <f>H8+H11+H15+H41+H42+H50+H53+H62+H69</f>
        <v>2208523164</v>
      </c>
      <c r="I73" s="40">
        <f>G73+H73</f>
        <v>2208523164</v>
      </c>
    </row>
    <row r="74" spans="1:9" x14ac:dyDescent="0.2">
      <c r="A74" s="240" t="s">
        <v>177</v>
      </c>
      <c r="B74" s="237"/>
      <c r="C74" s="27">
        <v>67</v>
      </c>
      <c r="D74" s="41">
        <v>0</v>
      </c>
      <c r="E74" s="41">
        <v>121316995</v>
      </c>
      <c r="F74" s="40">
        <f t="shared" ref="F74" si="11">D74+E74</f>
        <v>121316995</v>
      </c>
      <c r="G74" s="41">
        <v>0</v>
      </c>
      <c r="H74" s="41">
        <v>60113645</v>
      </c>
      <c r="I74" s="40">
        <f t="shared" ref="I74" si="12">G74+H74</f>
        <v>60113645</v>
      </c>
    </row>
    <row r="75" spans="1:9" x14ac:dyDescent="0.2">
      <c r="A75" s="250" t="s">
        <v>78</v>
      </c>
      <c r="B75" s="251"/>
      <c r="C75" s="251"/>
      <c r="D75" s="251"/>
      <c r="E75" s="251"/>
      <c r="F75" s="251"/>
      <c r="G75" s="251"/>
      <c r="H75" s="251"/>
      <c r="I75" s="251"/>
    </row>
    <row r="76" spans="1:9" x14ac:dyDescent="0.2">
      <c r="A76" s="238" t="s">
        <v>178</v>
      </c>
      <c r="B76" s="239"/>
      <c r="C76" s="26">
        <v>68</v>
      </c>
      <c r="D76" s="40">
        <f>D77+D80+D81+D85+D89+D92</f>
        <v>0</v>
      </c>
      <c r="E76" s="40">
        <f>E77+E80+E81+E85+E89+E92</f>
        <v>976063019</v>
      </c>
      <c r="F76" s="40">
        <f>D76+E76</f>
        <v>976063019</v>
      </c>
      <c r="G76" s="40">
        <f t="shared" ref="G76:H76" si="13">G77+G80+G81+G85+G89+G92</f>
        <v>0</v>
      </c>
      <c r="H76" s="40">
        <f t="shared" si="13"/>
        <v>1053209177</v>
      </c>
      <c r="I76" s="40">
        <f>G76+H76</f>
        <v>1053209177</v>
      </c>
    </row>
    <row r="77" spans="1:9" x14ac:dyDescent="0.2">
      <c r="A77" s="238" t="s">
        <v>179</v>
      </c>
      <c r="B77" s="239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237" t="s">
        <v>18</v>
      </c>
      <c r="B78" s="237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237" t="s">
        <v>180</v>
      </c>
      <c r="B79" s="237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240" t="s">
        <v>19</v>
      </c>
      <c r="B80" s="237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9" x14ac:dyDescent="0.2">
      <c r="A81" s="238" t="s">
        <v>181</v>
      </c>
      <c r="B81" s="239"/>
      <c r="C81" s="26">
        <v>73</v>
      </c>
      <c r="D81" s="40">
        <f>D82+D83+D84</f>
        <v>0</v>
      </c>
      <c r="E81" s="40">
        <f>E82+E83+E84</f>
        <v>365319123</v>
      </c>
      <c r="F81" s="40">
        <f t="shared" si="14"/>
        <v>365319123</v>
      </c>
      <c r="G81" s="40">
        <f t="shared" ref="G81:H81" si="17">G82+G83+G84</f>
        <v>0</v>
      </c>
      <c r="H81" s="40">
        <f t="shared" si="17"/>
        <v>377532604</v>
      </c>
      <c r="I81" s="40">
        <f t="shared" si="16"/>
        <v>377532604</v>
      </c>
    </row>
    <row r="82" spans="1:9" x14ac:dyDescent="0.2">
      <c r="A82" s="237" t="s">
        <v>20</v>
      </c>
      <c r="B82" s="237"/>
      <c r="C82" s="27">
        <v>74</v>
      </c>
      <c r="D82" s="41">
        <v>0</v>
      </c>
      <c r="E82" s="41">
        <v>268429794</v>
      </c>
      <c r="F82" s="40">
        <f t="shared" si="14"/>
        <v>268429794</v>
      </c>
      <c r="G82" s="41">
        <v>0</v>
      </c>
      <c r="H82" s="41">
        <v>280667053</v>
      </c>
      <c r="I82" s="40">
        <f t="shared" si="16"/>
        <v>280667053</v>
      </c>
    </row>
    <row r="83" spans="1:9" x14ac:dyDescent="0.2">
      <c r="A83" s="237" t="s">
        <v>182</v>
      </c>
      <c r="B83" s="237"/>
      <c r="C83" s="27">
        <v>75</v>
      </c>
      <c r="D83" s="41">
        <v>0</v>
      </c>
      <c r="E83" s="41">
        <v>96889329</v>
      </c>
      <c r="F83" s="40">
        <f t="shared" si="14"/>
        <v>96889329</v>
      </c>
      <c r="G83" s="41">
        <v>0</v>
      </c>
      <c r="H83" s="41">
        <v>96865551</v>
      </c>
      <c r="I83" s="40">
        <f t="shared" si="16"/>
        <v>96865551</v>
      </c>
    </row>
    <row r="84" spans="1:9" x14ac:dyDescent="0.2">
      <c r="A84" s="237" t="s">
        <v>21</v>
      </c>
      <c r="B84" s="237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">
      <c r="A85" s="238" t="s">
        <v>183</v>
      </c>
      <c r="B85" s="239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9" x14ac:dyDescent="0.2">
      <c r="A86" s="237" t="s">
        <v>22</v>
      </c>
      <c r="B86" s="237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9" x14ac:dyDescent="0.2">
      <c r="A87" s="237" t="s">
        <v>23</v>
      </c>
      <c r="B87" s="237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9" x14ac:dyDescent="0.2">
      <c r="A88" s="237" t="s">
        <v>24</v>
      </c>
      <c r="B88" s="237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9" x14ac:dyDescent="0.2">
      <c r="A89" s="238" t="s">
        <v>184</v>
      </c>
      <c r="B89" s="239"/>
      <c r="C89" s="26">
        <v>81</v>
      </c>
      <c r="D89" s="40">
        <f>D90+D91</f>
        <v>0</v>
      </c>
      <c r="E89" s="40">
        <f>E90+E91</f>
        <v>360576202</v>
      </c>
      <c r="F89" s="40">
        <f t="shared" si="14"/>
        <v>360576202</v>
      </c>
      <c r="G89" s="40">
        <f t="shared" ref="G89:H89" si="19">G90+G91</f>
        <v>0</v>
      </c>
      <c r="H89" s="40">
        <f t="shared" si="19"/>
        <v>425751293</v>
      </c>
      <c r="I89" s="40">
        <f t="shared" si="16"/>
        <v>425751293</v>
      </c>
    </row>
    <row r="90" spans="1:9" x14ac:dyDescent="0.2">
      <c r="A90" s="237" t="s">
        <v>2</v>
      </c>
      <c r="B90" s="237"/>
      <c r="C90" s="27">
        <v>82</v>
      </c>
      <c r="D90" s="41">
        <v>0</v>
      </c>
      <c r="E90" s="41">
        <v>360576202</v>
      </c>
      <c r="F90" s="40">
        <f t="shared" si="14"/>
        <v>360576202</v>
      </c>
      <c r="G90" s="41">
        <v>0</v>
      </c>
      <c r="H90" s="41">
        <v>425751293</v>
      </c>
      <c r="I90" s="40">
        <f t="shared" si="16"/>
        <v>425751293</v>
      </c>
    </row>
    <row r="91" spans="1:9" x14ac:dyDescent="0.2">
      <c r="A91" s="237" t="s">
        <v>86</v>
      </c>
      <c r="B91" s="237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">
      <c r="A92" s="238" t="s">
        <v>185</v>
      </c>
      <c r="B92" s="239"/>
      <c r="C92" s="26">
        <v>84</v>
      </c>
      <c r="D92" s="40">
        <f>D93+D94</f>
        <v>0</v>
      </c>
      <c r="E92" s="40">
        <f>E93+E94</f>
        <v>61406159</v>
      </c>
      <c r="F92" s="40">
        <f t="shared" si="14"/>
        <v>61406159</v>
      </c>
      <c r="G92" s="40">
        <f t="shared" ref="G92:H92" si="20">G93+G94</f>
        <v>0</v>
      </c>
      <c r="H92" s="40">
        <f t="shared" si="20"/>
        <v>61163745</v>
      </c>
      <c r="I92" s="40">
        <f t="shared" si="16"/>
        <v>61163745</v>
      </c>
    </row>
    <row r="93" spans="1:9" x14ac:dyDescent="0.2">
      <c r="A93" s="237" t="s">
        <v>87</v>
      </c>
      <c r="B93" s="237"/>
      <c r="C93" s="27">
        <v>85</v>
      </c>
      <c r="D93" s="41">
        <v>0</v>
      </c>
      <c r="E93" s="41">
        <v>61406159</v>
      </c>
      <c r="F93" s="40">
        <f t="shared" si="14"/>
        <v>61406159</v>
      </c>
      <c r="G93" s="41">
        <v>0</v>
      </c>
      <c r="H93" s="41">
        <v>61163745</v>
      </c>
      <c r="I93" s="40">
        <f t="shared" si="16"/>
        <v>61163745</v>
      </c>
    </row>
    <row r="94" spans="1:9" x14ac:dyDescent="0.2">
      <c r="A94" s="237" t="s">
        <v>108</v>
      </c>
      <c r="B94" s="237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">
      <c r="A95" s="240" t="s">
        <v>186</v>
      </c>
      <c r="B95" s="237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">
      <c r="A96" s="240" t="s">
        <v>187</v>
      </c>
      <c r="B96" s="237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238" t="s">
        <v>188</v>
      </c>
      <c r="B97" s="239"/>
      <c r="C97" s="26">
        <v>89</v>
      </c>
      <c r="D97" s="40">
        <f>D98+D99+D100+D101+D102+D103</f>
        <v>0</v>
      </c>
      <c r="E97" s="40">
        <f>E98+E99+E100+E101+E102+E103</f>
        <v>840450955</v>
      </c>
      <c r="F97" s="40">
        <f t="shared" si="14"/>
        <v>840450955</v>
      </c>
      <c r="G97" s="40">
        <f t="shared" ref="G97:H97" si="21">G98+G99+G100+G101+G102+G103</f>
        <v>0</v>
      </c>
      <c r="H97" s="40">
        <f t="shared" si="21"/>
        <v>884605081</v>
      </c>
      <c r="I97" s="40">
        <f t="shared" si="16"/>
        <v>884605081</v>
      </c>
    </row>
    <row r="98" spans="1:9" x14ac:dyDescent="0.2">
      <c r="A98" s="237" t="s">
        <v>189</v>
      </c>
      <c r="B98" s="237"/>
      <c r="C98" s="27">
        <v>90</v>
      </c>
      <c r="D98" s="41">
        <v>0</v>
      </c>
      <c r="E98" s="41">
        <v>341496656</v>
      </c>
      <c r="F98" s="40">
        <f t="shared" si="14"/>
        <v>341496656</v>
      </c>
      <c r="G98" s="41">
        <v>0</v>
      </c>
      <c r="H98" s="41">
        <v>386711854</v>
      </c>
      <c r="I98" s="40">
        <f t="shared" si="16"/>
        <v>386711854</v>
      </c>
    </row>
    <row r="99" spans="1:9" x14ac:dyDescent="0.2">
      <c r="A99" s="237" t="s">
        <v>190</v>
      </c>
      <c r="B99" s="237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237" t="s">
        <v>191</v>
      </c>
      <c r="B100" s="237"/>
      <c r="C100" s="27">
        <v>92</v>
      </c>
      <c r="D100" s="41">
        <v>0</v>
      </c>
      <c r="E100" s="41">
        <v>498457249</v>
      </c>
      <c r="F100" s="40">
        <f t="shared" si="14"/>
        <v>498457249</v>
      </c>
      <c r="G100" s="41">
        <v>0</v>
      </c>
      <c r="H100" s="41">
        <v>497608684</v>
      </c>
      <c r="I100" s="40">
        <f t="shared" si="16"/>
        <v>497608684</v>
      </c>
    </row>
    <row r="101" spans="1:9" x14ac:dyDescent="0.2">
      <c r="A101" s="237" t="s">
        <v>192</v>
      </c>
      <c r="B101" s="237"/>
      <c r="C101" s="27">
        <v>93</v>
      </c>
      <c r="D101" s="41">
        <v>0</v>
      </c>
      <c r="E101" s="41">
        <v>277247</v>
      </c>
      <c r="F101" s="40">
        <f t="shared" si="14"/>
        <v>277247</v>
      </c>
      <c r="G101" s="41">
        <v>0</v>
      </c>
      <c r="H101" s="41">
        <v>284543</v>
      </c>
      <c r="I101" s="40">
        <f t="shared" si="16"/>
        <v>284543</v>
      </c>
    </row>
    <row r="102" spans="1:9" x14ac:dyDescent="0.2">
      <c r="A102" s="237" t="s">
        <v>109</v>
      </c>
      <c r="B102" s="237"/>
      <c r="C102" s="27">
        <v>94</v>
      </c>
      <c r="D102" s="41">
        <v>0</v>
      </c>
      <c r="E102" s="41">
        <v>219803</v>
      </c>
      <c r="F102" s="40">
        <f t="shared" si="14"/>
        <v>219803</v>
      </c>
      <c r="G102" s="41">
        <v>0</v>
      </c>
      <c r="H102" s="41">
        <v>0</v>
      </c>
      <c r="I102" s="40">
        <f t="shared" si="16"/>
        <v>0</v>
      </c>
    </row>
    <row r="103" spans="1:9" x14ac:dyDescent="0.2">
      <c r="A103" s="237" t="s">
        <v>193</v>
      </c>
      <c r="B103" s="237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240" t="s">
        <v>194</v>
      </c>
      <c r="B104" s="237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238" t="s">
        <v>195</v>
      </c>
      <c r="B105" s="239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49" t="s">
        <v>88</v>
      </c>
      <c r="B106" s="249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237" t="s">
        <v>89</v>
      </c>
      <c r="B107" s="237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238" t="s">
        <v>196</v>
      </c>
      <c r="B108" s="239"/>
      <c r="C108" s="26">
        <v>100</v>
      </c>
      <c r="D108" s="40">
        <f>D109+D110</f>
        <v>0</v>
      </c>
      <c r="E108" s="40">
        <f>E109+E110</f>
        <v>84787034</v>
      </c>
      <c r="F108" s="40">
        <f t="shared" si="14"/>
        <v>84787034</v>
      </c>
      <c r="G108" s="40">
        <f t="shared" ref="G108:H108" si="23">G109+G110</f>
        <v>0</v>
      </c>
      <c r="H108" s="40">
        <f t="shared" si="23"/>
        <v>87509310</v>
      </c>
      <c r="I108" s="40">
        <f t="shared" si="16"/>
        <v>87509310</v>
      </c>
    </row>
    <row r="109" spans="1:9" x14ac:dyDescent="0.2">
      <c r="A109" s="237" t="s">
        <v>90</v>
      </c>
      <c r="B109" s="237"/>
      <c r="C109" s="27">
        <v>101</v>
      </c>
      <c r="D109" s="41">
        <v>0</v>
      </c>
      <c r="E109" s="41">
        <v>84787034</v>
      </c>
      <c r="F109" s="40">
        <f t="shared" si="14"/>
        <v>84787034</v>
      </c>
      <c r="G109" s="41">
        <v>0</v>
      </c>
      <c r="H109" s="41">
        <v>87509310</v>
      </c>
      <c r="I109" s="40">
        <f t="shared" si="16"/>
        <v>87509310</v>
      </c>
    </row>
    <row r="110" spans="1:9" x14ac:dyDescent="0.2">
      <c r="A110" s="237" t="s">
        <v>91</v>
      </c>
      <c r="B110" s="237"/>
      <c r="C110" s="27">
        <v>102</v>
      </c>
      <c r="D110" s="41">
        <v>0</v>
      </c>
      <c r="E110" s="41">
        <v>0</v>
      </c>
      <c r="F110" s="40">
        <f t="shared" si="14"/>
        <v>0</v>
      </c>
      <c r="G110" s="41">
        <v>0</v>
      </c>
      <c r="H110" s="41">
        <v>0</v>
      </c>
      <c r="I110" s="40">
        <f t="shared" si="16"/>
        <v>0</v>
      </c>
    </row>
    <row r="111" spans="1:9" x14ac:dyDescent="0.2">
      <c r="A111" s="240" t="s">
        <v>197</v>
      </c>
      <c r="B111" s="237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238" t="s">
        <v>198</v>
      </c>
      <c r="B112" s="239"/>
      <c r="C112" s="26">
        <v>104</v>
      </c>
      <c r="D112" s="40">
        <f>D113+D114+D115</f>
        <v>0</v>
      </c>
      <c r="E112" s="40">
        <f>E113+E114+E115</f>
        <v>102279381</v>
      </c>
      <c r="F112" s="40">
        <f t="shared" si="14"/>
        <v>102279381</v>
      </c>
      <c r="G112" s="40">
        <f t="shared" ref="G112:H112" si="24">G113+G114+G115</f>
        <v>0</v>
      </c>
      <c r="H112" s="40">
        <f t="shared" si="24"/>
        <v>107881263</v>
      </c>
      <c r="I112" s="40">
        <f t="shared" si="16"/>
        <v>107881263</v>
      </c>
    </row>
    <row r="113" spans="1:9" x14ac:dyDescent="0.2">
      <c r="A113" s="237" t="s">
        <v>79</v>
      </c>
      <c r="B113" s="237"/>
      <c r="C113" s="27">
        <v>105</v>
      </c>
      <c r="D113" s="41">
        <v>0</v>
      </c>
      <c r="E113" s="41">
        <v>102279381</v>
      </c>
      <c r="F113" s="40">
        <f t="shared" si="14"/>
        <v>102279381</v>
      </c>
      <c r="G113" s="41">
        <v>0</v>
      </c>
      <c r="H113" s="41">
        <v>88416376</v>
      </c>
      <c r="I113" s="40">
        <f t="shared" si="16"/>
        <v>88416376</v>
      </c>
    </row>
    <row r="114" spans="1:9" x14ac:dyDescent="0.2">
      <c r="A114" s="237" t="s">
        <v>199</v>
      </c>
      <c r="B114" s="237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237" t="s">
        <v>80</v>
      </c>
      <c r="B115" s="237"/>
      <c r="C115" s="27">
        <v>107</v>
      </c>
      <c r="D115" s="41">
        <v>0</v>
      </c>
      <c r="E115" s="41">
        <v>0</v>
      </c>
      <c r="F115" s="40">
        <f t="shared" si="14"/>
        <v>0</v>
      </c>
      <c r="G115" s="41">
        <v>0</v>
      </c>
      <c r="H115" s="41">
        <v>19464887</v>
      </c>
      <c r="I115" s="40">
        <f t="shared" si="16"/>
        <v>19464887</v>
      </c>
    </row>
    <row r="116" spans="1:9" x14ac:dyDescent="0.2">
      <c r="A116" s="238" t="s">
        <v>200</v>
      </c>
      <c r="B116" s="239"/>
      <c r="C116" s="26">
        <v>108</v>
      </c>
      <c r="D116" s="40">
        <f>D117+D118+D119+D120</f>
        <v>0</v>
      </c>
      <c r="E116" s="40">
        <f>E117+E118+E119+E120</f>
        <v>70250207</v>
      </c>
      <c r="F116" s="40">
        <f t="shared" si="14"/>
        <v>70250207</v>
      </c>
      <c r="G116" s="40">
        <f t="shared" ref="G116:H116" si="25">G117+G118+G119+G120</f>
        <v>0</v>
      </c>
      <c r="H116" s="40">
        <f t="shared" si="25"/>
        <v>64699651</v>
      </c>
      <c r="I116" s="40">
        <f t="shared" si="16"/>
        <v>64699651</v>
      </c>
    </row>
    <row r="117" spans="1:9" x14ac:dyDescent="0.2">
      <c r="A117" s="237" t="s">
        <v>201</v>
      </c>
      <c r="B117" s="237"/>
      <c r="C117" s="27">
        <v>109</v>
      </c>
      <c r="D117" s="41">
        <v>0</v>
      </c>
      <c r="E117" s="41">
        <v>26911331</v>
      </c>
      <c r="F117" s="40">
        <f t="shared" si="14"/>
        <v>26911331</v>
      </c>
      <c r="G117" s="41">
        <v>0</v>
      </c>
      <c r="H117" s="41">
        <v>28603383</v>
      </c>
      <c r="I117" s="40">
        <f t="shared" si="16"/>
        <v>28603383</v>
      </c>
    </row>
    <row r="118" spans="1:9" x14ac:dyDescent="0.2">
      <c r="A118" s="237" t="s">
        <v>81</v>
      </c>
      <c r="B118" s="237"/>
      <c r="C118" s="27">
        <v>110</v>
      </c>
      <c r="D118" s="41">
        <v>0</v>
      </c>
      <c r="E118" s="41">
        <v>4780938</v>
      </c>
      <c r="F118" s="40">
        <f t="shared" si="14"/>
        <v>4780938</v>
      </c>
      <c r="G118" s="41">
        <v>0</v>
      </c>
      <c r="H118" s="41">
        <v>3376330</v>
      </c>
      <c r="I118" s="40">
        <f t="shared" si="16"/>
        <v>3376330</v>
      </c>
    </row>
    <row r="119" spans="1:9" x14ac:dyDescent="0.2">
      <c r="A119" s="237" t="s">
        <v>82</v>
      </c>
      <c r="B119" s="237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237" t="s">
        <v>83</v>
      </c>
      <c r="B120" s="237"/>
      <c r="C120" s="27">
        <v>112</v>
      </c>
      <c r="D120" s="41">
        <v>0</v>
      </c>
      <c r="E120" s="41">
        <v>38557938</v>
      </c>
      <c r="F120" s="40">
        <f t="shared" si="14"/>
        <v>38557938</v>
      </c>
      <c r="G120" s="41">
        <v>0</v>
      </c>
      <c r="H120" s="41">
        <v>32719938</v>
      </c>
      <c r="I120" s="40">
        <f t="shared" si="16"/>
        <v>32719938</v>
      </c>
    </row>
    <row r="121" spans="1:9" ht="22.5" customHeight="1" x14ac:dyDescent="0.2">
      <c r="A121" s="238" t="s">
        <v>202</v>
      </c>
      <c r="B121" s="239"/>
      <c r="C121" s="26">
        <v>113</v>
      </c>
      <c r="D121" s="40">
        <f>D122+D123</f>
        <v>0</v>
      </c>
      <c r="E121" s="40">
        <f>E122+E123</f>
        <v>14027610</v>
      </c>
      <c r="F121" s="40">
        <f t="shared" si="14"/>
        <v>14027610</v>
      </c>
      <c r="G121" s="40">
        <f t="shared" ref="G121:H121" si="26">G122+G123</f>
        <v>0</v>
      </c>
      <c r="H121" s="40">
        <f t="shared" si="26"/>
        <v>10618682</v>
      </c>
      <c r="I121" s="40">
        <f t="shared" si="16"/>
        <v>10618682</v>
      </c>
    </row>
    <row r="122" spans="1:9" x14ac:dyDescent="0.2">
      <c r="A122" s="237" t="s">
        <v>84</v>
      </c>
      <c r="B122" s="237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237" t="s">
        <v>85</v>
      </c>
      <c r="B123" s="237"/>
      <c r="C123" s="27">
        <v>115</v>
      </c>
      <c r="D123" s="41">
        <v>0</v>
      </c>
      <c r="E123" s="41">
        <v>14027610</v>
      </c>
      <c r="F123" s="40">
        <f t="shared" si="14"/>
        <v>14027610</v>
      </c>
      <c r="G123" s="41">
        <v>0</v>
      </c>
      <c r="H123" s="41">
        <v>10618682</v>
      </c>
      <c r="I123" s="40">
        <f t="shared" si="16"/>
        <v>10618682</v>
      </c>
    </row>
    <row r="124" spans="1:9" x14ac:dyDescent="0.2">
      <c r="A124" s="238" t="s">
        <v>203</v>
      </c>
      <c r="B124" s="239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2087858206</v>
      </c>
      <c r="F124" s="40">
        <f t="shared" si="14"/>
        <v>2087858206</v>
      </c>
      <c r="G124" s="40">
        <f t="shared" ref="G124:H124" si="27">G95++G96+G97+G104+G105+G108+G111+G112+G116+G121+G76</f>
        <v>0</v>
      </c>
      <c r="H124" s="40">
        <f t="shared" si="27"/>
        <v>2208523164</v>
      </c>
      <c r="I124" s="40">
        <f t="shared" si="16"/>
        <v>2208523164</v>
      </c>
    </row>
    <row r="125" spans="1:9" x14ac:dyDescent="0.2">
      <c r="A125" s="240" t="s">
        <v>204</v>
      </c>
      <c r="B125" s="237"/>
      <c r="C125" s="27">
        <v>117</v>
      </c>
      <c r="D125" s="41">
        <v>0</v>
      </c>
      <c r="E125" s="41">
        <v>121316995</v>
      </c>
      <c r="F125" s="40">
        <f t="shared" si="14"/>
        <v>121316995</v>
      </c>
      <c r="G125" s="41">
        <v>0</v>
      </c>
      <c r="H125" s="41">
        <v>60113645</v>
      </c>
      <c r="I125" s="40">
        <f t="shared" si="16"/>
        <v>60113645</v>
      </c>
    </row>
  </sheetData>
  <sheetProtection sheet="1" objects="1" scenarios="1"/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5" type="noConversion"/>
  <dataValidations count="1">
    <dataValidation type="whole" operator="greaterThanOrEqual" allowBlank="1" showInputMessage="1" showErrorMessage="1" sqref="D8:I74 D76:I125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ustomProperties>
    <customPr name="EpmWorksheetKeyString_GUID" r:id="rId2"/>
  </customProperties>
  <ignoredErrors>
    <ignoredError sqref="F8:F74 F76:F1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6"/>
  <sheetViews>
    <sheetView zoomScaleSheetLayoutView="100" workbookViewId="0">
      <selection activeCell="H76" sqref="H76"/>
    </sheetView>
  </sheetViews>
  <sheetFormatPr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9.140625" style="3"/>
  </cols>
  <sheetData>
    <row r="1" spans="1:9" ht="15.75" x14ac:dyDescent="0.2">
      <c r="A1" s="254" t="s">
        <v>348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">
      <c r="A2" s="243" t="s">
        <v>391</v>
      </c>
      <c r="B2" s="255"/>
      <c r="C2" s="255"/>
      <c r="D2" s="255"/>
      <c r="E2" s="255"/>
      <c r="F2" s="255"/>
      <c r="G2" s="255"/>
      <c r="H2" s="255"/>
      <c r="I2" s="255"/>
    </row>
    <row r="3" spans="1:9" x14ac:dyDescent="0.2">
      <c r="A3" s="256" t="s">
        <v>35</v>
      </c>
      <c r="B3" s="257"/>
      <c r="C3" s="257"/>
      <c r="D3" s="257"/>
      <c r="E3" s="257"/>
      <c r="F3" s="257"/>
      <c r="G3" s="257"/>
      <c r="H3" s="257"/>
      <c r="I3" s="257"/>
    </row>
    <row r="4" spans="1:9" ht="33.75" customHeight="1" x14ac:dyDescent="0.2">
      <c r="A4" s="258" t="s">
        <v>0</v>
      </c>
      <c r="B4" s="259"/>
      <c r="C4" s="262" t="s">
        <v>77</v>
      </c>
      <c r="D4" s="264" t="s">
        <v>4</v>
      </c>
      <c r="E4" s="265"/>
      <c r="F4" s="266"/>
      <c r="G4" s="264" t="s">
        <v>93</v>
      </c>
      <c r="H4" s="265"/>
      <c r="I4" s="266"/>
    </row>
    <row r="5" spans="1:9" ht="24" customHeight="1" thickBot="1" x14ac:dyDescent="0.25">
      <c r="A5" s="260"/>
      <c r="B5" s="261"/>
      <c r="C5" s="263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68">
        <v>1</v>
      </c>
      <c r="B6" s="269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70" t="s">
        <v>205</v>
      </c>
      <c r="B7" s="271"/>
      <c r="C7" s="31">
        <v>118</v>
      </c>
      <c r="D7" s="49">
        <f>D8+D9+D10+D11+D12</f>
        <v>0</v>
      </c>
      <c r="E7" s="50">
        <f>E8+E9+E10+E11+E12</f>
        <v>609997644</v>
      </c>
      <c r="F7" s="50">
        <f>D7+E7</f>
        <v>609997644</v>
      </c>
      <c r="G7" s="49">
        <f t="shared" ref="G7:H7" si="0">G8+G9+G10+G11+G12</f>
        <v>0</v>
      </c>
      <c r="H7" s="50">
        <f t="shared" si="0"/>
        <v>684157517</v>
      </c>
      <c r="I7" s="51">
        <f>G7+H7</f>
        <v>684157517</v>
      </c>
    </row>
    <row r="8" spans="1:9" x14ac:dyDescent="0.2">
      <c r="A8" s="267" t="s">
        <v>67</v>
      </c>
      <c r="B8" s="267"/>
      <c r="C8" s="29">
        <v>119</v>
      </c>
      <c r="D8" s="52">
        <v>0</v>
      </c>
      <c r="E8" s="53">
        <v>662491637</v>
      </c>
      <c r="F8" s="54">
        <f t="shared" ref="F8:F71" si="1">D8+E8</f>
        <v>662491637</v>
      </c>
      <c r="G8" s="52">
        <v>0</v>
      </c>
      <c r="H8" s="53">
        <v>752657494</v>
      </c>
      <c r="I8" s="54">
        <f t="shared" ref="I8:I71" si="2">G8+H8</f>
        <v>752657494</v>
      </c>
    </row>
    <row r="9" spans="1:9" ht="19.5" customHeight="1" x14ac:dyDescent="0.2">
      <c r="A9" s="267" t="s">
        <v>206</v>
      </c>
      <c r="B9" s="267"/>
      <c r="C9" s="29">
        <v>120</v>
      </c>
      <c r="D9" s="52">
        <v>0</v>
      </c>
      <c r="E9" s="129">
        <v>-3181502</v>
      </c>
      <c r="F9" s="54">
        <f>D9+E9</f>
        <v>-3181502</v>
      </c>
      <c r="G9" s="52">
        <v>0</v>
      </c>
      <c r="H9" s="139">
        <v>-1902223</v>
      </c>
      <c r="I9" s="54">
        <f t="shared" si="2"/>
        <v>-1902223</v>
      </c>
    </row>
    <row r="10" spans="1:9" x14ac:dyDescent="0.2">
      <c r="A10" s="267" t="s">
        <v>207</v>
      </c>
      <c r="B10" s="267"/>
      <c r="C10" s="29">
        <v>121</v>
      </c>
      <c r="D10" s="52">
        <v>0</v>
      </c>
      <c r="E10" s="130">
        <v>-18799108</v>
      </c>
      <c r="F10" s="54">
        <f t="shared" si="1"/>
        <v>-18799108</v>
      </c>
      <c r="G10" s="52">
        <v>0</v>
      </c>
      <c r="H10" s="139">
        <v>-22788210</v>
      </c>
      <c r="I10" s="54">
        <f t="shared" si="2"/>
        <v>-22788210</v>
      </c>
    </row>
    <row r="11" spans="1:9" ht="22.5" customHeight="1" x14ac:dyDescent="0.2">
      <c r="A11" s="267" t="s">
        <v>208</v>
      </c>
      <c r="B11" s="267"/>
      <c r="C11" s="29">
        <v>122</v>
      </c>
      <c r="D11" s="52">
        <v>0</v>
      </c>
      <c r="E11" s="130">
        <v>-30752307</v>
      </c>
      <c r="F11" s="54">
        <f t="shared" si="1"/>
        <v>-30752307</v>
      </c>
      <c r="G11" s="52">
        <v>0</v>
      </c>
      <c r="H11" s="139">
        <v>-45215199</v>
      </c>
      <c r="I11" s="54">
        <f t="shared" si="2"/>
        <v>-45215199</v>
      </c>
    </row>
    <row r="12" spans="1:9" ht="21.75" customHeight="1" x14ac:dyDescent="0.2">
      <c r="A12" s="267" t="s">
        <v>209</v>
      </c>
      <c r="B12" s="267"/>
      <c r="C12" s="29">
        <v>123</v>
      </c>
      <c r="D12" s="52">
        <v>0</v>
      </c>
      <c r="E12" s="130">
        <v>238924</v>
      </c>
      <c r="F12" s="54">
        <f t="shared" si="1"/>
        <v>238924</v>
      </c>
      <c r="G12" s="52">
        <v>0</v>
      </c>
      <c r="H12" s="139">
        <v>1405655</v>
      </c>
      <c r="I12" s="54">
        <f t="shared" si="2"/>
        <v>1405655</v>
      </c>
    </row>
    <row r="13" spans="1:9" x14ac:dyDescent="0.2">
      <c r="A13" s="272" t="s">
        <v>210</v>
      </c>
      <c r="B13" s="273"/>
      <c r="C13" s="32">
        <v>124</v>
      </c>
      <c r="D13" s="55">
        <f>D14+D15+D16+D17+D18+D19+D20</f>
        <v>0</v>
      </c>
      <c r="E13" s="56">
        <f>E14+E15+E16+E17+E18+E19+E20</f>
        <v>71010547</v>
      </c>
      <c r="F13" s="54">
        <f t="shared" si="1"/>
        <v>71010547</v>
      </c>
      <c r="G13" s="55">
        <f t="shared" ref="G13" si="3">G14+G15+G16+G17+G18+G19+G20</f>
        <v>0</v>
      </c>
      <c r="H13" s="56">
        <f>H14+H15+H16+H17+H18+H19+H20</f>
        <v>69560853</v>
      </c>
      <c r="I13" s="54">
        <f t="shared" si="2"/>
        <v>69560853</v>
      </c>
    </row>
    <row r="14" spans="1:9" ht="24" customHeight="1" x14ac:dyDescent="0.2">
      <c r="A14" s="267" t="s">
        <v>211</v>
      </c>
      <c r="B14" s="267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</row>
    <row r="15" spans="1:9" ht="17.45" customHeight="1" x14ac:dyDescent="0.2">
      <c r="A15" s="267" t="s">
        <v>212</v>
      </c>
      <c r="B15" s="267"/>
      <c r="C15" s="29">
        <v>126</v>
      </c>
      <c r="D15" s="52">
        <v>0</v>
      </c>
      <c r="E15" s="53">
        <v>16517442</v>
      </c>
      <c r="F15" s="54">
        <f t="shared" si="1"/>
        <v>16517442</v>
      </c>
      <c r="G15" s="52">
        <v>0</v>
      </c>
      <c r="H15" s="53">
        <v>18431242</v>
      </c>
      <c r="I15" s="54">
        <f t="shared" si="2"/>
        <v>18431242</v>
      </c>
    </row>
    <row r="16" spans="1:9" x14ac:dyDescent="0.2">
      <c r="A16" s="267" t="s">
        <v>92</v>
      </c>
      <c r="B16" s="267"/>
      <c r="C16" s="29">
        <v>127</v>
      </c>
      <c r="D16" s="52">
        <v>0</v>
      </c>
      <c r="E16" s="53">
        <v>27616125</v>
      </c>
      <c r="F16" s="54">
        <f t="shared" si="1"/>
        <v>27616125</v>
      </c>
      <c r="G16" s="52">
        <v>0</v>
      </c>
      <c r="H16" s="53">
        <v>23260506</v>
      </c>
      <c r="I16" s="54">
        <f t="shared" si="2"/>
        <v>23260506</v>
      </c>
    </row>
    <row r="17" spans="1:9" x14ac:dyDescent="0.2">
      <c r="A17" s="267" t="s">
        <v>213</v>
      </c>
      <c r="B17" s="267"/>
      <c r="C17" s="29">
        <v>128</v>
      </c>
      <c r="D17" s="52">
        <v>0</v>
      </c>
      <c r="E17" s="53">
        <v>16667811</v>
      </c>
      <c r="F17" s="54">
        <f t="shared" si="1"/>
        <v>16667811</v>
      </c>
      <c r="G17" s="52">
        <v>0</v>
      </c>
      <c r="H17" s="53">
        <v>13536903</v>
      </c>
      <c r="I17" s="54">
        <f t="shared" si="2"/>
        <v>13536903</v>
      </c>
    </row>
    <row r="18" spans="1:9" x14ac:dyDescent="0.2">
      <c r="A18" s="267" t="s">
        <v>214</v>
      </c>
      <c r="B18" s="267"/>
      <c r="C18" s="29">
        <v>129</v>
      </c>
      <c r="D18" s="52">
        <v>0</v>
      </c>
      <c r="E18" s="53">
        <v>2702539</v>
      </c>
      <c r="F18" s="54">
        <f t="shared" si="1"/>
        <v>2702539</v>
      </c>
      <c r="G18" s="52">
        <v>0</v>
      </c>
      <c r="H18" s="53">
        <v>2887989</v>
      </c>
      <c r="I18" s="54">
        <f t="shared" si="2"/>
        <v>2887989</v>
      </c>
    </row>
    <row r="19" spans="1:9" x14ac:dyDescent="0.2">
      <c r="A19" s="267" t="s">
        <v>6</v>
      </c>
      <c r="B19" s="267"/>
      <c r="C19" s="29">
        <v>130</v>
      </c>
      <c r="D19" s="52">
        <v>0</v>
      </c>
      <c r="E19" s="53">
        <v>623223</v>
      </c>
      <c r="F19" s="54">
        <f t="shared" si="1"/>
        <v>623223</v>
      </c>
      <c r="G19" s="52">
        <v>0</v>
      </c>
      <c r="H19" s="53">
        <v>1108154</v>
      </c>
      <c r="I19" s="54">
        <f t="shared" si="2"/>
        <v>1108154</v>
      </c>
    </row>
    <row r="20" spans="1:9" x14ac:dyDescent="0.2">
      <c r="A20" s="267" t="s">
        <v>7</v>
      </c>
      <c r="B20" s="267"/>
      <c r="C20" s="29">
        <v>131</v>
      </c>
      <c r="D20" s="52">
        <v>0</v>
      </c>
      <c r="E20" s="53">
        <v>6883407</v>
      </c>
      <c r="F20" s="54">
        <f t="shared" si="1"/>
        <v>6883407</v>
      </c>
      <c r="G20" s="52">
        <v>0</v>
      </c>
      <c r="H20" s="53">
        <v>10336059</v>
      </c>
      <c r="I20" s="54">
        <f t="shared" si="2"/>
        <v>10336059</v>
      </c>
    </row>
    <row r="21" spans="1:9" x14ac:dyDescent="0.2">
      <c r="A21" s="274" t="s">
        <v>8</v>
      </c>
      <c r="B21" s="267"/>
      <c r="C21" s="29">
        <v>132</v>
      </c>
      <c r="D21" s="52">
        <v>0</v>
      </c>
      <c r="E21" s="53">
        <v>776638</v>
      </c>
      <c r="F21" s="54">
        <f t="shared" si="1"/>
        <v>776638</v>
      </c>
      <c r="G21" s="52">
        <v>0</v>
      </c>
      <c r="H21" s="53">
        <v>2214078</v>
      </c>
      <c r="I21" s="54">
        <f t="shared" si="2"/>
        <v>2214078</v>
      </c>
    </row>
    <row r="22" spans="1:9" ht="24.75" customHeight="1" x14ac:dyDescent="0.2">
      <c r="A22" s="274" t="s">
        <v>9</v>
      </c>
      <c r="B22" s="267"/>
      <c r="C22" s="29">
        <v>133</v>
      </c>
      <c r="D22" s="52">
        <v>0</v>
      </c>
      <c r="E22" s="53">
        <v>8897182</v>
      </c>
      <c r="F22" s="54">
        <f t="shared" si="1"/>
        <v>8897182</v>
      </c>
      <c r="G22" s="52">
        <v>0</v>
      </c>
      <c r="H22" s="53">
        <v>5206860</v>
      </c>
      <c r="I22" s="54">
        <f t="shared" si="2"/>
        <v>5206860</v>
      </c>
    </row>
    <row r="23" spans="1:9" x14ac:dyDescent="0.2">
      <c r="A23" s="274" t="s">
        <v>10</v>
      </c>
      <c r="B23" s="267"/>
      <c r="C23" s="29">
        <v>134</v>
      </c>
      <c r="D23" s="52">
        <v>0</v>
      </c>
      <c r="E23" s="53">
        <v>7918175</v>
      </c>
      <c r="F23" s="54">
        <f t="shared" si="1"/>
        <v>7918175</v>
      </c>
      <c r="G23" s="52">
        <v>0</v>
      </c>
      <c r="H23" s="53">
        <v>13750169</v>
      </c>
      <c r="I23" s="54">
        <f t="shared" si="2"/>
        <v>13750169</v>
      </c>
    </row>
    <row r="24" spans="1:9" ht="21" customHeight="1" x14ac:dyDescent="0.2">
      <c r="A24" s="272" t="s">
        <v>215</v>
      </c>
      <c r="B24" s="273"/>
      <c r="C24" s="32">
        <v>135</v>
      </c>
      <c r="D24" s="55">
        <f>D25+D28</f>
        <v>0</v>
      </c>
      <c r="E24" s="56">
        <f>E25+E28</f>
        <v>-268385058</v>
      </c>
      <c r="F24" s="54">
        <f t="shared" si="1"/>
        <v>-268385058</v>
      </c>
      <c r="G24" s="55">
        <f t="shared" ref="G24:H24" si="4">G25+G28</f>
        <v>0</v>
      </c>
      <c r="H24" s="56">
        <f t="shared" si="4"/>
        <v>-305813302</v>
      </c>
      <c r="I24" s="54">
        <f t="shared" si="2"/>
        <v>-305813302</v>
      </c>
    </row>
    <row r="25" spans="1:9" x14ac:dyDescent="0.2">
      <c r="A25" s="273" t="s">
        <v>216</v>
      </c>
      <c r="B25" s="273"/>
      <c r="C25" s="32">
        <v>136</v>
      </c>
      <c r="D25" s="55">
        <f>D26+D27</f>
        <v>0</v>
      </c>
      <c r="E25" s="56">
        <f>E26+E27</f>
        <v>-256587278</v>
      </c>
      <c r="F25" s="54">
        <f t="shared" si="1"/>
        <v>-256587278</v>
      </c>
      <c r="G25" s="55">
        <f t="shared" ref="G25:H25" si="5">G26+G27</f>
        <v>0</v>
      </c>
      <c r="H25" s="56">
        <f t="shared" si="5"/>
        <v>-306784351</v>
      </c>
      <c r="I25" s="54">
        <f t="shared" si="2"/>
        <v>-306784351</v>
      </c>
    </row>
    <row r="26" spans="1:9" x14ac:dyDescent="0.2">
      <c r="A26" s="267" t="s">
        <v>217</v>
      </c>
      <c r="B26" s="267"/>
      <c r="C26" s="29">
        <v>137</v>
      </c>
      <c r="D26" s="52">
        <v>0</v>
      </c>
      <c r="E26" s="131">
        <v>-259042807</v>
      </c>
      <c r="F26" s="54">
        <f t="shared" si="1"/>
        <v>-259042807</v>
      </c>
      <c r="G26" s="52">
        <v>0</v>
      </c>
      <c r="H26" s="140">
        <v>-312104717</v>
      </c>
      <c r="I26" s="54">
        <f t="shared" si="2"/>
        <v>-312104717</v>
      </c>
    </row>
    <row r="27" spans="1:9" x14ac:dyDescent="0.2">
      <c r="A27" s="267" t="s">
        <v>218</v>
      </c>
      <c r="B27" s="267"/>
      <c r="C27" s="29">
        <v>138</v>
      </c>
      <c r="D27" s="52">
        <v>0</v>
      </c>
      <c r="E27" s="131">
        <v>2455529</v>
      </c>
      <c r="F27" s="54">
        <f t="shared" si="1"/>
        <v>2455529</v>
      </c>
      <c r="G27" s="52">
        <v>0</v>
      </c>
      <c r="H27" s="140">
        <v>5320366</v>
      </c>
      <c r="I27" s="54">
        <f t="shared" si="2"/>
        <v>5320366</v>
      </c>
    </row>
    <row r="28" spans="1:9" x14ac:dyDescent="0.2">
      <c r="A28" s="273" t="s">
        <v>219</v>
      </c>
      <c r="B28" s="273"/>
      <c r="C28" s="32">
        <v>139</v>
      </c>
      <c r="D28" s="55">
        <f>D29+D30</f>
        <v>0</v>
      </c>
      <c r="E28" s="56">
        <f>E29+E30</f>
        <v>-11797780</v>
      </c>
      <c r="F28" s="54">
        <f t="shared" si="1"/>
        <v>-11797780</v>
      </c>
      <c r="G28" s="55">
        <f t="shared" ref="G28:H28" si="6">G29+G30</f>
        <v>0</v>
      </c>
      <c r="H28" s="56">
        <f t="shared" si="6"/>
        <v>971049</v>
      </c>
      <c r="I28" s="54">
        <f t="shared" si="2"/>
        <v>971049</v>
      </c>
    </row>
    <row r="29" spans="1:9" x14ac:dyDescent="0.2">
      <c r="A29" s="267" t="s">
        <v>11</v>
      </c>
      <c r="B29" s="267"/>
      <c r="C29" s="29">
        <v>140</v>
      </c>
      <c r="D29" s="52">
        <v>0</v>
      </c>
      <c r="E29" s="132">
        <v>-9574799</v>
      </c>
      <c r="F29" s="54">
        <f t="shared" si="1"/>
        <v>-9574799</v>
      </c>
      <c r="G29" s="52">
        <v>0</v>
      </c>
      <c r="H29" s="141">
        <v>848565</v>
      </c>
      <c r="I29" s="54">
        <f t="shared" si="2"/>
        <v>848565</v>
      </c>
    </row>
    <row r="30" spans="1:9" x14ac:dyDescent="0.2">
      <c r="A30" s="267" t="s">
        <v>12</v>
      </c>
      <c r="B30" s="267"/>
      <c r="C30" s="29">
        <v>141</v>
      </c>
      <c r="D30" s="52">
        <v>0</v>
      </c>
      <c r="E30" s="132">
        <v>-2222981</v>
      </c>
      <c r="F30" s="54">
        <f t="shared" si="1"/>
        <v>-2222981</v>
      </c>
      <c r="G30" s="52">
        <v>0</v>
      </c>
      <c r="H30" s="141">
        <v>122484</v>
      </c>
      <c r="I30" s="54">
        <f t="shared" si="2"/>
        <v>122484</v>
      </c>
    </row>
    <row r="31" spans="1:9" ht="31.5" customHeight="1" x14ac:dyDescent="0.2">
      <c r="A31" s="272" t="s">
        <v>248</v>
      </c>
      <c r="B31" s="273"/>
      <c r="C31" s="32">
        <v>142</v>
      </c>
      <c r="D31" s="55">
        <f>D32+D35</f>
        <v>0</v>
      </c>
      <c r="E31" s="56">
        <f>E32+E35</f>
        <v>219950</v>
      </c>
      <c r="F31" s="54">
        <f t="shared" si="1"/>
        <v>219950</v>
      </c>
      <c r="G31" s="55">
        <f t="shared" ref="G31:H31" si="7">G32+G35</f>
        <v>0</v>
      </c>
      <c r="H31" s="56">
        <f t="shared" si="7"/>
        <v>219803</v>
      </c>
      <c r="I31" s="54">
        <f t="shared" si="2"/>
        <v>219803</v>
      </c>
    </row>
    <row r="32" spans="1:9" x14ac:dyDescent="0.2">
      <c r="A32" s="273" t="s">
        <v>220</v>
      </c>
      <c r="B32" s="273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</row>
    <row r="33" spans="1:9" x14ac:dyDescent="0.2">
      <c r="A33" s="267" t="s">
        <v>221</v>
      </c>
      <c r="B33" s="267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</row>
    <row r="34" spans="1:9" x14ac:dyDescent="0.2">
      <c r="A34" s="267" t="s">
        <v>222</v>
      </c>
      <c r="B34" s="267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</row>
    <row r="35" spans="1:9" ht="31.5" customHeight="1" x14ac:dyDescent="0.2">
      <c r="A35" s="273" t="s">
        <v>223</v>
      </c>
      <c r="B35" s="273"/>
      <c r="C35" s="32">
        <v>146</v>
      </c>
      <c r="D35" s="55">
        <f>D36+D37</f>
        <v>0</v>
      </c>
      <c r="E35" s="56">
        <f>E36+E37</f>
        <v>219950</v>
      </c>
      <c r="F35" s="54">
        <f t="shared" si="1"/>
        <v>219950</v>
      </c>
      <c r="G35" s="55">
        <f t="shared" ref="G35:H35" si="9">G36+G37</f>
        <v>0</v>
      </c>
      <c r="H35" s="56">
        <f t="shared" si="9"/>
        <v>219803</v>
      </c>
      <c r="I35" s="54">
        <f t="shared" si="2"/>
        <v>219803</v>
      </c>
    </row>
    <row r="36" spans="1:9" x14ac:dyDescent="0.2">
      <c r="A36" s="267" t="s">
        <v>224</v>
      </c>
      <c r="B36" s="267"/>
      <c r="C36" s="29">
        <v>147</v>
      </c>
      <c r="D36" s="52">
        <v>0</v>
      </c>
      <c r="E36" s="53">
        <v>219950</v>
      </c>
      <c r="F36" s="54">
        <f t="shared" si="1"/>
        <v>219950</v>
      </c>
      <c r="G36" s="52">
        <v>0</v>
      </c>
      <c r="H36" s="53">
        <v>219803</v>
      </c>
      <c r="I36" s="54">
        <f t="shared" si="2"/>
        <v>219803</v>
      </c>
    </row>
    <row r="37" spans="1:9" x14ac:dyDescent="0.2">
      <c r="A37" s="267" t="s">
        <v>225</v>
      </c>
      <c r="B37" s="267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">
      <c r="A38" s="272" t="s">
        <v>317</v>
      </c>
      <c r="B38" s="273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</row>
    <row r="39" spans="1:9" x14ac:dyDescent="0.2">
      <c r="A39" s="267" t="s">
        <v>226</v>
      </c>
      <c r="B39" s="267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</row>
    <row r="40" spans="1:9" x14ac:dyDescent="0.2">
      <c r="A40" s="267" t="s">
        <v>227</v>
      </c>
      <c r="B40" s="267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">
      <c r="A41" s="272" t="s">
        <v>228</v>
      </c>
      <c r="B41" s="273"/>
      <c r="C41" s="32">
        <v>152</v>
      </c>
      <c r="D41" s="55">
        <f>D42+D43</f>
        <v>0</v>
      </c>
      <c r="E41" s="55">
        <f>E42+E43</f>
        <v>9446</v>
      </c>
      <c r="F41" s="54">
        <f t="shared" si="1"/>
        <v>9446</v>
      </c>
      <c r="G41" s="55">
        <f>G42+G43</f>
        <v>0</v>
      </c>
      <c r="H41" s="55">
        <f>H42+H43</f>
        <v>-7296</v>
      </c>
      <c r="I41" s="54">
        <f t="shared" si="2"/>
        <v>-7296</v>
      </c>
    </row>
    <row r="42" spans="1:9" x14ac:dyDescent="0.2">
      <c r="A42" s="267" t="s">
        <v>13</v>
      </c>
      <c r="B42" s="267"/>
      <c r="C42" s="29">
        <v>153</v>
      </c>
      <c r="D42" s="52">
        <v>0</v>
      </c>
      <c r="E42" s="53">
        <v>9446</v>
      </c>
      <c r="F42" s="54">
        <f t="shared" si="1"/>
        <v>9446</v>
      </c>
      <c r="G42" s="52">
        <v>0</v>
      </c>
      <c r="H42" s="142">
        <v>-7296</v>
      </c>
      <c r="I42" s="54">
        <f t="shared" si="2"/>
        <v>-7296</v>
      </c>
    </row>
    <row r="43" spans="1:9" x14ac:dyDescent="0.2">
      <c r="A43" s="267" t="s">
        <v>14</v>
      </c>
      <c r="B43" s="267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">
      <c r="A44" s="272" t="s">
        <v>229</v>
      </c>
      <c r="B44" s="273"/>
      <c r="C44" s="32">
        <v>155</v>
      </c>
      <c r="D44" s="55">
        <f>D45+D49</f>
        <v>0</v>
      </c>
      <c r="E44" s="56">
        <f>E45+E49</f>
        <v>-289852302</v>
      </c>
      <c r="F44" s="54">
        <f t="shared" si="1"/>
        <v>-289852302</v>
      </c>
      <c r="G44" s="55">
        <f t="shared" ref="G44:H44" si="11">G45+G49</f>
        <v>0</v>
      </c>
      <c r="H44" s="56">
        <f t="shared" si="11"/>
        <v>-331894796</v>
      </c>
      <c r="I44" s="54">
        <f t="shared" si="2"/>
        <v>-331894796</v>
      </c>
    </row>
    <row r="45" spans="1:9" x14ac:dyDescent="0.2">
      <c r="A45" s="273" t="s">
        <v>230</v>
      </c>
      <c r="B45" s="273"/>
      <c r="C45" s="32">
        <v>156</v>
      </c>
      <c r="D45" s="55">
        <f>D46+D47+D48</f>
        <v>0</v>
      </c>
      <c r="E45" s="56">
        <f>E46+E47+E48</f>
        <v>-209392111</v>
      </c>
      <c r="F45" s="54">
        <f t="shared" si="1"/>
        <v>-209392111</v>
      </c>
      <c r="G45" s="55">
        <f t="shared" ref="G45:H45" si="12">G46+G47+G48</f>
        <v>0</v>
      </c>
      <c r="H45" s="56">
        <f t="shared" si="12"/>
        <v>-239820432</v>
      </c>
      <c r="I45" s="54">
        <f t="shared" si="2"/>
        <v>-239820432</v>
      </c>
    </row>
    <row r="46" spans="1:9" x14ac:dyDescent="0.2">
      <c r="A46" s="267" t="s">
        <v>15</v>
      </c>
      <c r="B46" s="267"/>
      <c r="C46" s="29">
        <v>157</v>
      </c>
      <c r="D46" s="52">
        <v>0</v>
      </c>
      <c r="E46" s="133">
        <v>-20899854</v>
      </c>
      <c r="F46" s="54">
        <f t="shared" si="1"/>
        <v>-20899854</v>
      </c>
      <c r="G46" s="52">
        <v>0</v>
      </c>
      <c r="H46" s="143">
        <v>-27046470</v>
      </c>
      <c r="I46" s="54">
        <f t="shared" si="2"/>
        <v>-27046470</v>
      </c>
    </row>
    <row r="47" spans="1:9" x14ac:dyDescent="0.2">
      <c r="A47" s="267" t="s">
        <v>16</v>
      </c>
      <c r="B47" s="267"/>
      <c r="C47" s="29">
        <v>158</v>
      </c>
      <c r="D47" s="52">
        <v>0</v>
      </c>
      <c r="E47" s="133">
        <v>-188492257</v>
      </c>
      <c r="F47" s="54">
        <f t="shared" si="1"/>
        <v>-188492257</v>
      </c>
      <c r="G47" s="52">
        <v>0</v>
      </c>
      <c r="H47" s="143">
        <v>-212773962</v>
      </c>
      <c r="I47" s="54">
        <f t="shared" si="2"/>
        <v>-212773962</v>
      </c>
    </row>
    <row r="48" spans="1:9" x14ac:dyDescent="0.2">
      <c r="A48" s="267" t="s">
        <v>17</v>
      </c>
      <c r="B48" s="267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</row>
    <row r="49" spans="1:9" ht="24.75" customHeight="1" x14ac:dyDescent="0.2">
      <c r="A49" s="273" t="s">
        <v>231</v>
      </c>
      <c r="B49" s="273"/>
      <c r="C49" s="32">
        <v>160</v>
      </c>
      <c r="D49" s="55">
        <f>D50+D51+D52</f>
        <v>0</v>
      </c>
      <c r="E49" s="56">
        <f>E50+E51+E52</f>
        <v>-80460191</v>
      </c>
      <c r="F49" s="54">
        <f t="shared" si="1"/>
        <v>-80460191</v>
      </c>
      <c r="G49" s="55">
        <f t="shared" ref="G49:H49" si="13">G50+G51+G52</f>
        <v>0</v>
      </c>
      <c r="H49" s="56">
        <f t="shared" si="13"/>
        <v>-92074364</v>
      </c>
      <c r="I49" s="54">
        <f t="shared" si="2"/>
        <v>-92074364</v>
      </c>
    </row>
    <row r="50" spans="1:9" x14ac:dyDescent="0.2">
      <c r="A50" s="267" t="s">
        <v>232</v>
      </c>
      <c r="B50" s="267"/>
      <c r="C50" s="29">
        <v>161</v>
      </c>
      <c r="D50" s="52">
        <v>0</v>
      </c>
      <c r="E50" s="134">
        <v>-10100839</v>
      </c>
      <c r="F50" s="54">
        <f t="shared" si="1"/>
        <v>-10100839</v>
      </c>
      <c r="G50" s="52">
        <v>0</v>
      </c>
      <c r="H50" s="144">
        <v>-17561551</v>
      </c>
      <c r="I50" s="54">
        <f t="shared" si="2"/>
        <v>-17561551</v>
      </c>
    </row>
    <row r="51" spans="1:9" x14ac:dyDescent="0.2">
      <c r="A51" s="267" t="s">
        <v>28</v>
      </c>
      <c r="B51" s="267"/>
      <c r="C51" s="29">
        <v>162</v>
      </c>
      <c r="D51" s="52">
        <v>0</v>
      </c>
      <c r="E51" s="134">
        <v>-31638713</v>
      </c>
      <c r="F51" s="54">
        <f t="shared" si="1"/>
        <v>-31638713</v>
      </c>
      <c r="G51" s="52">
        <v>0</v>
      </c>
      <c r="H51" s="144">
        <v>-33847075</v>
      </c>
      <c r="I51" s="54">
        <f t="shared" si="2"/>
        <v>-33847075</v>
      </c>
    </row>
    <row r="52" spans="1:9" x14ac:dyDescent="0.2">
      <c r="A52" s="267" t="s">
        <v>29</v>
      </c>
      <c r="B52" s="267"/>
      <c r="C52" s="29">
        <v>163</v>
      </c>
      <c r="D52" s="52">
        <v>0</v>
      </c>
      <c r="E52" s="134">
        <v>-38720639</v>
      </c>
      <c r="F52" s="54">
        <f t="shared" si="1"/>
        <v>-38720639</v>
      </c>
      <c r="G52" s="52">
        <v>0</v>
      </c>
      <c r="H52" s="144">
        <v>-40665738</v>
      </c>
      <c r="I52" s="54">
        <f t="shared" si="2"/>
        <v>-40665738</v>
      </c>
    </row>
    <row r="53" spans="1:9" x14ac:dyDescent="0.2">
      <c r="A53" s="272" t="s">
        <v>233</v>
      </c>
      <c r="B53" s="273"/>
      <c r="C53" s="32">
        <v>164</v>
      </c>
      <c r="D53" s="55">
        <f>D54+D55+D56+D57+D58+D59+D60</f>
        <v>0</v>
      </c>
      <c r="E53" s="56">
        <f>E54+E55+E56+E57+E58+E59+E60</f>
        <v>-37690111</v>
      </c>
      <c r="F53" s="54">
        <f t="shared" si="1"/>
        <v>-37690111</v>
      </c>
      <c r="G53" s="55">
        <f t="shared" ref="G53:H53" si="14">G54+G55+G56+G57+G58+G59+G60</f>
        <v>0</v>
      </c>
      <c r="H53" s="56">
        <f t="shared" si="14"/>
        <v>-32225725</v>
      </c>
      <c r="I53" s="54">
        <f t="shared" si="2"/>
        <v>-32225725</v>
      </c>
    </row>
    <row r="54" spans="1:9" ht="24" customHeight="1" x14ac:dyDescent="0.2">
      <c r="A54" s="267" t="s">
        <v>318</v>
      </c>
      <c r="B54" s="267"/>
      <c r="C54" s="29">
        <v>165</v>
      </c>
      <c r="D54" s="52">
        <v>0</v>
      </c>
      <c r="E54" s="135">
        <v>-1625504</v>
      </c>
      <c r="F54" s="54">
        <f t="shared" si="1"/>
        <v>-1625504</v>
      </c>
      <c r="G54" s="52">
        <v>0</v>
      </c>
      <c r="H54" s="145">
        <v>-2102524</v>
      </c>
      <c r="I54" s="54">
        <f t="shared" si="2"/>
        <v>-2102524</v>
      </c>
    </row>
    <row r="55" spans="1:9" x14ac:dyDescent="0.2">
      <c r="A55" s="267" t="s">
        <v>30</v>
      </c>
      <c r="B55" s="267"/>
      <c r="C55" s="29">
        <v>166</v>
      </c>
      <c r="D55" s="52">
        <v>0</v>
      </c>
      <c r="E55" s="135">
        <v>-2332020</v>
      </c>
      <c r="F55" s="54">
        <f t="shared" si="1"/>
        <v>-2332020</v>
      </c>
      <c r="G55" s="52">
        <v>0</v>
      </c>
      <c r="H55" s="145">
        <v>-3985514</v>
      </c>
      <c r="I55" s="54">
        <f t="shared" si="2"/>
        <v>-3985514</v>
      </c>
    </row>
    <row r="56" spans="1:9" x14ac:dyDescent="0.2">
      <c r="A56" s="267" t="s">
        <v>69</v>
      </c>
      <c r="B56" s="267"/>
      <c r="C56" s="29">
        <v>167</v>
      </c>
      <c r="D56" s="52">
        <v>0</v>
      </c>
      <c r="E56" s="135">
        <v>-2815650</v>
      </c>
      <c r="F56" s="54">
        <f t="shared" si="1"/>
        <v>-2815650</v>
      </c>
      <c r="G56" s="52">
        <v>0</v>
      </c>
      <c r="H56" s="145">
        <v>0</v>
      </c>
      <c r="I56" s="54">
        <f t="shared" si="2"/>
        <v>0</v>
      </c>
    </row>
    <row r="57" spans="1:9" x14ac:dyDescent="0.2">
      <c r="A57" s="267" t="s">
        <v>234</v>
      </c>
      <c r="B57" s="267"/>
      <c r="C57" s="29">
        <v>168</v>
      </c>
      <c r="D57" s="52">
        <v>0</v>
      </c>
      <c r="E57" s="135">
        <v>-421060</v>
      </c>
      <c r="F57" s="54">
        <f t="shared" si="1"/>
        <v>-421060</v>
      </c>
      <c r="G57" s="52">
        <v>0</v>
      </c>
      <c r="H57" s="145">
        <v>0</v>
      </c>
      <c r="I57" s="54">
        <f t="shared" si="2"/>
        <v>0</v>
      </c>
    </row>
    <row r="58" spans="1:9" x14ac:dyDescent="0.2">
      <c r="A58" s="267" t="s">
        <v>235</v>
      </c>
      <c r="B58" s="267"/>
      <c r="C58" s="29">
        <v>169</v>
      </c>
      <c r="D58" s="52">
        <v>0</v>
      </c>
      <c r="E58" s="135">
        <v>-6582148</v>
      </c>
      <c r="F58" s="54">
        <f t="shared" si="1"/>
        <v>-6582148</v>
      </c>
      <c r="G58" s="52">
        <v>0</v>
      </c>
      <c r="H58" s="145">
        <v>-3144431</v>
      </c>
      <c r="I58" s="54">
        <f t="shared" si="2"/>
        <v>-3144431</v>
      </c>
    </row>
    <row r="59" spans="1:9" x14ac:dyDescent="0.2">
      <c r="A59" s="267" t="s">
        <v>236</v>
      </c>
      <c r="B59" s="267"/>
      <c r="C59" s="29">
        <v>170</v>
      </c>
      <c r="D59" s="52">
        <v>0</v>
      </c>
      <c r="E59" s="135">
        <v>-1452494</v>
      </c>
      <c r="F59" s="54">
        <f t="shared" si="1"/>
        <v>-1452494</v>
      </c>
      <c r="G59" s="52">
        <v>0</v>
      </c>
      <c r="H59" s="145">
        <v>-1347927</v>
      </c>
      <c r="I59" s="54">
        <f t="shared" si="2"/>
        <v>-1347927</v>
      </c>
    </row>
    <row r="60" spans="1:9" x14ac:dyDescent="0.2">
      <c r="A60" s="267" t="s">
        <v>94</v>
      </c>
      <c r="B60" s="267"/>
      <c r="C60" s="29">
        <v>171</v>
      </c>
      <c r="D60" s="52">
        <v>0</v>
      </c>
      <c r="E60" s="135">
        <v>-22461235</v>
      </c>
      <c r="F60" s="54">
        <f t="shared" si="1"/>
        <v>-22461235</v>
      </c>
      <c r="G60" s="52">
        <v>0</v>
      </c>
      <c r="H60" s="145">
        <v>-21645329</v>
      </c>
      <c r="I60" s="54">
        <f t="shared" si="2"/>
        <v>-21645329</v>
      </c>
    </row>
    <row r="61" spans="1:9" ht="29.25" customHeight="1" x14ac:dyDescent="0.2">
      <c r="A61" s="272" t="s">
        <v>319</v>
      </c>
      <c r="B61" s="273"/>
      <c r="C61" s="32">
        <v>172</v>
      </c>
      <c r="D61" s="55">
        <f>D62+D63</f>
        <v>0</v>
      </c>
      <c r="E61" s="56">
        <f>E62+E63</f>
        <v>-20552441</v>
      </c>
      <c r="F61" s="54">
        <f t="shared" si="1"/>
        <v>-20552441</v>
      </c>
      <c r="G61" s="55">
        <f t="shared" ref="G61:H61" si="15">G62+G63</f>
        <v>0</v>
      </c>
      <c r="H61" s="56">
        <f t="shared" si="15"/>
        <v>-20189684</v>
      </c>
      <c r="I61" s="54">
        <f t="shared" si="2"/>
        <v>-20189684</v>
      </c>
    </row>
    <row r="62" spans="1:9" x14ac:dyDescent="0.2">
      <c r="A62" s="267" t="s">
        <v>31</v>
      </c>
      <c r="B62" s="267"/>
      <c r="C62" s="29">
        <v>173</v>
      </c>
      <c r="D62" s="52">
        <v>0</v>
      </c>
      <c r="E62" s="136">
        <v>-522068</v>
      </c>
      <c r="F62" s="54">
        <f t="shared" si="1"/>
        <v>-522068</v>
      </c>
      <c r="G62" s="52">
        <v>0</v>
      </c>
      <c r="H62" s="146">
        <v>-1021118</v>
      </c>
      <c r="I62" s="54">
        <f t="shared" si="2"/>
        <v>-1021118</v>
      </c>
    </row>
    <row r="63" spans="1:9" x14ac:dyDescent="0.2">
      <c r="A63" s="267" t="s">
        <v>32</v>
      </c>
      <c r="B63" s="267"/>
      <c r="C63" s="29">
        <v>174</v>
      </c>
      <c r="D63" s="52">
        <v>0</v>
      </c>
      <c r="E63" s="136">
        <v>-20030373</v>
      </c>
      <c r="F63" s="54">
        <f t="shared" si="1"/>
        <v>-20030373</v>
      </c>
      <c r="G63" s="52">
        <v>0</v>
      </c>
      <c r="H63" s="146">
        <v>-19168566</v>
      </c>
      <c r="I63" s="54">
        <f t="shared" si="2"/>
        <v>-19168566</v>
      </c>
    </row>
    <row r="64" spans="1:9" ht="19.5" customHeight="1" x14ac:dyDescent="0.2">
      <c r="A64" s="274" t="s">
        <v>238</v>
      </c>
      <c r="B64" s="267"/>
      <c r="C64" s="29">
        <v>175</v>
      </c>
      <c r="D64" s="52">
        <v>0</v>
      </c>
      <c r="E64" s="136">
        <v>-5620979</v>
      </c>
      <c r="F64" s="54">
        <f t="shared" si="1"/>
        <v>-5620979</v>
      </c>
      <c r="G64" s="52">
        <v>0</v>
      </c>
      <c r="H64" s="146">
        <v>-10378957</v>
      </c>
      <c r="I64" s="54">
        <f t="shared" si="2"/>
        <v>-10378957</v>
      </c>
    </row>
    <row r="65" spans="1:9" ht="42" customHeight="1" x14ac:dyDescent="0.2">
      <c r="A65" s="272" t="s">
        <v>249</v>
      </c>
      <c r="B65" s="273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76728691</v>
      </c>
      <c r="F65" s="54">
        <f t="shared" si="1"/>
        <v>76728691</v>
      </c>
      <c r="G65" s="55">
        <f t="shared" ref="G65:H65" si="16">G7+G13+G21+G22+G23+G24+G31+G38+G41+G53+G61+G64+G44</f>
        <v>0</v>
      </c>
      <c r="H65" s="56">
        <f>H7+H13+H21+H22+H23+H24+H31+H38+H41+H53+H61+H64+H44</f>
        <v>74599520</v>
      </c>
      <c r="I65" s="54">
        <f t="shared" si="2"/>
        <v>74599520</v>
      </c>
    </row>
    <row r="66" spans="1:9" x14ac:dyDescent="0.2">
      <c r="A66" s="272" t="s">
        <v>239</v>
      </c>
      <c r="B66" s="273"/>
      <c r="C66" s="32">
        <v>177</v>
      </c>
      <c r="D66" s="55">
        <f>D67+D68</f>
        <v>0</v>
      </c>
      <c r="E66" s="56">
        <f>E67+E68</f>
        <v>-15322532</v>
      </c>
      <c r="F66" s="54">
        <f t="shared" si="1"/>
        <v>-15322532</v>
      </c>
      <c r="G66" s="55">
        <f t="shared" ref="G66:H66" si="17">G67+G68</f>
        <v>0</v>
      </c>
      <c r="H66" s="56">
        <f t="shared" si="17"/>
        <v>-13435775</v>
      </c>
      <c r="I66" s="54">
        <f t="shared" si="2"/>
        <v>-13435775</v>
      </c>
    </row>
    <row r="67" spans="1:9" x14ac:dyDescent="0.2">
      <c r="A67" s="267" t="s">
        <v>240</v>
      </c>
      <c r="B67" s="267"/>
      <c r="C67" s="29">
        <v>178</v>
      </c>
      <c r="D67" s="52">
        <v>0</v>
      </c>
      <c r="E67" s="137">
        <v>-13002395</v>
      </c>
      <c r="F67" s="54">
        <f t="shared" si="1"/>
        <v>-13002395</v>
      </c>
      <c r="G67" s="52">
        <v>0</v>
      </c>
      <c r="H67" s="147">
        <v>-13435775</v>
      </c>
      <c r="I67" s="54">
        <f t="shared" si="2"/>
        <v>-13435775</v>
      </c>
    </row>
    <row r="68" spans="1:9" x14ac:dyDescent="0.2">
      <c r="A68" s="267" t="s">
        <v>241</v>
      </c>
      <c r="B68" s="267"/>
      <c r="C68" s="29">
        <v>179</v>
      </c>
      <c r="D68" s="52">
        <v>0</v>
      </c>
      <c r="E68" s="53">
        <v>-2320137</v>
      </c>
      <c r="F68" s="54">
        <f t="shared" si="1"/>
        <v>-2320137</v>
      </c>
      <c r="G68" s="52">
        <v>0</v>
      </c>
      <c r="H68" s="53">
        <v>0</v>
      </c>
      <c r="I68" s="54">
        <f t="shared" si="2"/>
        <v>0</v>
      </c>
    </row>
    <row r="69" spans="1:9" ht="24" customHeight="1" x14ac:dyDescent="0.2">
      <c r="A69" s="272" t="s">
        <v>320</v>
      </c>
      <c r="B69" s="273"/>
      <c r="C69" s="32">
        <v>180</v>
      </c>
      <c r="D69" s="55">
        <f>D65+D66</f>
        <v>0</v>
      </c>
      <c r="E69" s="56">
        <f>E65+E66</f>
        <v>61406159</v>
      </c>
      <c r="F69" s="54">
        <f t="shared" si="1"/>
        <v>61406159</v>
      </c>
      <c r="G69" s="55">
        <f t="shared" ref="G69:H69" si="18">G65+G66</f>
        <v>0</v>
      </c>
      <c r="H69" s="56">
        <f t="shared" si="18"/>
        <v>61163745</v>
      </c>
      <c r="I69" s="54">
        <f t="shared" si="2"/>
        <v>61163745</v>
      </c>
    </row>
    <row r="70" spans="1:9" x14ac:dyDescent="0.2">
      <c r="A70" s="276" t="s">
        <v>95</v>
      </c>
      <c r="B70" s="276"/>
      <c r="C70" s="29">
        <v>181</v>
      </c>
      <c r="D70" s="52">
        <v>0</v>
      </c>
      <c r="E70" s="53">
        <f>E69</f>
        <v>61406159</v>
      </c>
      <c r="F70" s="54">
        <f t="shared" si="1"/>
        <v>61406159</v>
      </c>
      <c r="G70" s="52">
        <v>0</v>
      </c>
      <c r="H70" s="53">
        <f>H69</f>
        <v>61163745</v>
      </c>
      <c r="I70" s="54">
        <f t="shared" si="2"/>
        <v>61163745</v>
      </c>
    </row>
    <row r="71" spans="1:9" x14ac:dyDescent="0.2">
      <c r="A71" s="276" t="s">
        <v>242</v>
      </c>
      <c r="B71" s="276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">
      <c r="A72" s="272" t="s">
        <v>243</v>
      </c>
      <c r="B72" s="272"/>
      <c r="C72" s="32">
        <v>183</v>
      </c>
      <c r="D72" s="55">
        <f>D7+D13+D21+D22+D23+D68</f>
        <v>0</v>
      </c>
      <c r="E72" s="56">
        <f>E7+E13+E21+E22+E23+E68</f>
        <v>696280049</v>
      </c>
      <c r="F72" s="54">
        <f t="shared" ref="F72:F86" si="19">D72+E72</f>
        <v>696280049</v>
      </c>
      <c r="G72" s="55">
        <f t="shared" ref="G72:H72" si="20">G7+G13+G21+G22+G23+G68</f>
        <v>0</v>
      </c>
      <c r="H72" s="56">
        <f t="shared" si="20"/>
        <v>774889477</v>
      </c>
      <c r="I72" s="54">
        <f t="shared" ref="I72:I86" si="21">G72+H72</f>
        <v>774889477</v>
      </c>
    </row>
    <row r="73" spans="1:9" ht="31.5" customHeight="1" x14ac:dyDescent="0.2">
      <c r="A73" s="272" t="s">
        <v>316</v>
      </c>
      <c r="B73" s="272"/>
      <c r="C73" s="32">
        <v>184</v>
      </c>
      <c r="D73" s="55">
        <f>D24+D31+D38+D41+D44+D53+D61+D64+D67</f>
        <v>0</v>
      </c>
      <c r="E73" s="56">
        <f>E24+E31+E38+E41+E44+E53+E61+E64+E67</f>
        <v>-634873890</v>
      </c>
      <c r="F73" s="54">
        <f t="shared" si="19"/>
        <v>-634873890</v>
      </c>
      <c r="G73" s="55">
        <f t="shared" ref="G73:H73" si="22">G24+G31+G38+G41+G44+G53+G61+G64+G67</f>
        <v>0</v>
      </c>
      <c r="H73" s="56">
        <f t="shared" si="22"/>
        <v>-713725732</v>
      </c>
      <c r="I73" s="54">
        <f t="shared" si="21"/>
        <v>-713725732</v>
      </c>
    </row>
    <row r="74" spans="1:9" x14ac:dyDescent="0.2">
      <c r="A74" s="272" t="s">
        <v>244</v>
      </c>
      <c r="B74" s="273"/>
      <c r="C74" s="32">
        <v>185</v>
      </c>
      <c r="D74" s="55">
        <f>D75+D76+D77+D78+D79+D80+D81+D82</f>
        <v>0</v>
      </c>
      <c r="E74" s="56">
        <f>E75+E76+E77+E78+E79+E80+E81+E82</f>
        <v>-981519</v>
      </c>
      <c r="F74" s="54">
        <f t="shared" si="19"/>
        <v>-981519</v>
      </c>
      <c r="G74" s="55">
        <f t="shared" ref="G74:H74" si="23">G75+G76+G77+G78+G79+G80+G81+G82</f>
        <v>0</v>
      </c>
      <c r="H74" s="56">
        <f t="shared" si="23"/>
        <v>15297655</v>
      </c>
      <c r="I74" s="54">
        <f t="shared" si="21"/>
        <v>15297655</v>
      </c>
    </row>
    <row r="75" spans="1:9" ht="27.75" customHeight="1" x14ac:dyDescent="0.2">
      <c r="A75" s="275" t="s">
        <v>321</v>
      </c>
      <c r="B75" s="275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</row>
    <row r="76" spans="1:9" ht="21.6" customHeight="1" x14ac:dyDescent="0.2">
      <c r="A76" s="275" t="s">
        <v>322</v>
      </c>
      <c r="B76" s="275"/>
      <c r="C76" s="29">
        <v>187</v>
      </c>
      <c r="D76" s="57">
        <v>0</v>
      </c>
      <c r="E76" s="138">
        <v>9923655</v>
      </c>
      <c r="F76" s="54">
        <f t="shared" si="19"/>
        <v>9923655</v>
      </c>
      <c r="G76" s="57">
        <v>0</v>
      </c>
      <c r="H76" s="58">
        <v>-1491</v>
      </c>
      <c r="I76" s="54">
        <f t="shared" si="21"/>
        <v>-1491</v>
      </c>
    </row>
    <row r="77" spans="1:9" ht="28.15" customHeight="1" x14ac:dyDescent="0.2">
      <c r="A77" s="275" t="s">
        <v>323</v>
      </c>
      <c r="B77" s="275"/>
      <c r="C77" s="29">
        <v>188</v>
      </c>
      <c r="D77" s="57">
        <v>0</v>
      </c>
      <c r="E77" s="138">
        <v>-11120629</v>
      </c>
      <c r="F77" s="54">
        <f t="shared" si="19"/>
        <v>-11120629</v>
      </c>
      <c r="G77" s="57">
        <v>0</v>
      </c>
      <c r="H77" s="148">
        <v>18717800</v>
      </c>
      <c r="I77" s="54">
        <f t="shared" si="21"/>
        <v>18717800</v>
      </c>
    </row>
    <row r="78" spans="1:9" ht="25.15" customHeight="1" x14ac:dyDescent="0.2">
      <c r="A78" s="275" t="s">
        <v>324</v>
      </c>
      <c r="B78" s="275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">
      <c r="A79" s="275" t="s">
        <v>96</v>
      </c>
      <c r="B79" s="275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">
      <c r="A80" s="275" t="s">
        <v>97</v>
      </c>
      <c r="B80" s="275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">
      <c r="A81" s="275" t="s">
        <v>98</v>
      </c>
      <c r="B81" s="275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">
      <c r="A82" s="275" t="s">
        <v>99</v>
      </c>
      <c r="B82" s="275"/>
      <c r="C82" s="29">
        <v>193</v>
      </c>
      <c r="D82" s="57">
        <v>0</v>
      </c>
      <c r="E82" s="138">
        <v>215455</v>
      </c>
      <c r="F82" s="54">
        <f t="shared" si="19"/>
        <v>215455</v>
      </c>
      <c r="G82" s="57">
        <v>0</v>
      </c>
      <c r="H82" s="149">
        <v>-3418654</v>
      </c>
      <c r="I82" s="54">
        <f t="shared" si="21"/>
        <v>-3418654</v>
      </c>
    </row>
    <row r="83" spans="1:9" x14ac:dyDescent="0.2">
      <c r="A83" s="272" t="s">
        <v>245</v>
      </c>
      <c r="B83" s="273"/>
      <c r="C83" s="32">
        <v>194</v>
      </c>
      <c r="D83" s="55">
        <f>D69+D74</f>
        <v>0</v>
      </c>
      <c r="E83" s="56">
        <f>E69+E74</f>
        <v>60424640</v>
      </c>
      <c r="F83" s="54">
        <f t="shared" si="19"/>
        <v>60424640</v>
      </c>
      <c r="G83" s="55">
        <f t="shared" ref="G83:H83" si="24">G69+G74</f>
        <v>0</v>
      </c>
      <c r="H83" s="56">
        <f t="shared" si="24"/>
        <v>76461400</v>
      </c>
      <c r="I83" s="54">
        <f t="shared" si="21"/>
        <v>76461400</v>
      </c>
    </row>
    <row r="84" spans="1:9" x14ac:dyDescent="0.2">
      <c r="A84" s="276" t="s">
        <v>246</v>
      </c>
      <c r="B84" s="276"/>
      <c r="C84" s="29">
        <v>195</v>
      </c>
      <c r="D84" s="52">
        <v>0</v>
      </c>
      <c r="E84" s="53">
        <f>E83</f>
        <v>60424640</v>
      </c>
      <c r="F84" s="54">
        <f t="shared" si="19"/>
        <v>60424640</v>
      </c>
      <c r="G84" s="52">
        <v>0</v>
      </c>
      <c r="H84" s="53">
        <f>H83</f>
        <v>76461400</v>
      </c>
      <c r="I84" s="54">
        <f t="shared" si="21"/>
        <v>76461400</v>
      </c>
    </row>
    <row r="85" spans="1:9" x14ac:dyDescent="0.2">
      <c r="A85" s="276" t="s">
        <v>247</v>
      </c>
      <c r="B85" s="276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">
      <c r="A86" s="277" t="s">
        <v>110</v>
      </c>
      <c r="B86" s="278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3">
    <dataValidation allowBlank="1" sqref="A87:I1048576 C6 A6 C4 H5:I6 A1:A4 D4:D6 E5:F6 G4:G6 J1:XFD1048576"/>
    <dataValidation type="whole" operator="greaterThanOrEqual" allowBlank="1" showInputMessage="1" showErrorMessage="1" sqref="D7:D86 E64:E86 E7:E62 F7:G86 I7:I86 H7:H63 H65:H86">
      <formula1>0</formula1>
    </dataValidation>
    <dataValidation operator="greaterThanOrEqual" allowBlank="1" showInputMessage="1" showErrorMessage="1" sqref="E63 H64"/>
  </dataValidation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ignoredErrors>
    <ignoredError sqref="F7:F8" formula="1"/>
    <ignoredError sqref="E13 G13:H13 E71:E74 G71:H74 G70 E85:E86 G85:H86 G84 I9:I12 I24:I26 I44:I59 I60:I69 I73 I77 I82 E65:E66 G9:G12 G24:H25 G14:G21 G22:G23 G28:H28 G26:G27 G31:H35 G29:G30 E28 E31:E35 E24:E25 E43:E45 E48:E49 E53 E61 E69 E83 G43:H45 G42 G48:H49 G46:G47 G53:H53 G50:G52 G61:H61 G54:G60 G66:H66 G62:G64 G68:H69 G67 G83:H83 G75:G82 E37:E41 G37:H41 G36 G65" listDataValidation="1"/>
    <ignoredError sqref="F9:F86" formula="1" listDataValidation="1"/>
    <ignoredError sqref="E70 H70 H84 E8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topLeftCell="A58" zoomScaleSheetLayoutView="110" workbookViewId="0">
      <selection activeCell="H59" sqref="H59"/>
    </sheetView>
  </sheetViews>
  <sheetFormatPr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6.28515625" style="3" bestFit="1" customWidth="1"/>
    <col min="11" max="11" width="14.7109375" style="3" bestFit="1" customWidth="1"/>
    <col min="12" max="13" width="11.28515625" style="3" customWidth="1"/>
    <col min="14" max="14" width="12.85546875" style="3" bestFit="1" customWidth="1"/>
    <col min="15" max="15" width="11.85546875" style="3" bestFit="1" customWidth="1"/>
    <col min="16" max="19" width="12.85546875" style="3" bestFit="1" customWidth="1"/>
    <col min="20" max="20" width="13.7109375" style="3" bestFit="1" customWidth="1"/>
    <col min="21" max="16384" width="9.140625" style="3"/>
  </cols>
  <sheetData>
    <row r="1" spans="1:9" ht="15.75" x14ac:dyDescent="0.2">
      <c r="A1" s="254" t="s">
        <v>349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">
      <c r="A2" s="243" t="s">
        <v>392</v>
      </c>
      <c r="B2" s="255"/>
      <c r="C2" s="255"/>
      <c r="D2" s="255"/>
      <c r="E2" s="255"/>
      <c r="F2" s="255"/>
      <c r="G2" s="255"/>
      <c r="H2" s="255"/>
      <c r="I2" s="255"/>
    </row>
    <row r="3" spans="1:9" x14ac:dyDescent="0.2">
      <c r="A3" s="256" t="s">
        <v>35</v>
      </c>
      <c r="B3" s="257"/>
      <c r="C3" s="257"/>
      <c r="D3" s="257"/>
      <c r="E3" s="257"/>
      <c r="F3" s="257"/>
      <c r="G3" s="257"/>
      <c r="H3" s="257"/>
      <c r="I3" s="257"/>
    </row>
    <row r="4" spans="1:9" ht="33.75" customHeight="1" x14ac:dyDescent="0.2">
      <c r="A4" s="245" t="s">
        <v>0</v>
      </c>
      <c r="B4" s="246"/>
      <c r="C4" s="245" t="s">
        <v>77</v>
      </c>
      <c r="D4" s="247" t="s">
        <v>4</v>
      </c>
      <c r="E4" s="248"/>
      <c r="F4" s="248"/>
      <c r="G4" s="247" t="s">
        <v>285</v>
      </c>
      <c r="H4" s="248"/>
      <c r="I4" s="248"/>
    </row>
    <row r="5" spans="1:9" ht="24" customHeight="1" x14ac:dyDescent="0.2">
      <c r="A5" s="246"/>
      <c r="B5" s="246"/>
      <c r="C5" s="24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45">
        <v>1</v>
      </c>
      <c r="B6" s="24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">
      <c r="A7" s="238" t="s">
        <v>205</v>
      </c>
      <c r="B7" s="239"/>
      <c r="C7" s="26">
        <v>118</v>
      </c>
      <c r="D7" s="40">
        <f>D8+D9+D10+D11+D12</f>
        <v>0</v>
      </c>
      <c r="E7" s="40">
        <f>E8+E9+E10+E11+E12</f>
        <v>157628276</v>
      </c>
      <c r="F7" s="40">
        <f>D7+E7</f>
        <v>157628276</v>
      </c>
      <c r="G7" s="40">
        <f t="shared" ref="G7:H7" si="0">G8+G9+G10+G11+G12</f>
        <v>0</v>
      </c>
      <c r="H7" s="40">
        <f t="shared" si="0"/>
        <v>176587264</v>
      </c>
      <c r="I7" s="40">
        <f>G7+H7</f>
        <v>176587264</v>
      </c>
    </row>
    <row r="8" spans="1:9" x14ac:dyDescent="0.2">
      <c r="A8" s="249" t="s">
        <v>67</v>
      </c>
      <c r="B8" s="249"/>
      <c r="C8" s="27">
        <v>119</v>
      </c>
      <c r="D8" s="41">
        <v>0</v>
      </c>
      <c r="E8" s="41">
        <v>188754959</v>
      </c>
      <c r="F8" s="40">
        <f t="shared" ref="F8:F71" si="1">D8+E8</f>
        <v>188754959</v>
      </c>
      <c r="G8" s="41">
        <v>0</v>
      </c>
      <c r="H8" s="41">
        <v>212955237</v>
      </c>
      <c r="I8" s="40">
        <f t="shared" ref="I8:I71" si="2">G8+H8</f>
        <v>212955237</v>
      </c>
    </row>
    <row r="9" spans="1:9" ht="19.5" customHeight="1" x14ac:dyDescent="0.2">
      <c r="A9" s="249" t="s">
        <v>206</v>
      </c>
      <c r="B9" s="249"/>
      <c r="C9" s="27">
        <v>120</v>
      </c>
      <c r="D9" s="41">
        <v>0</v>
      </c>
      <c r="E9" s="41">
        <v>-1221533</v>
      </c>
      <c r="F9" s="40">
        <f t="shared" si="1"/>
        <v>-1221533</v>
      </c>
      <c r="G9" s="41">
        <v>0</v>
      </c>
      <c r="H9" s="41">
        <v>-1788898</v>
      </c>
      <c r="I9" s="40">
        <f t="shared" si="2"/>
        <v>-1788898</v>
      </c>
    </row>
    <row r="10" spans="1:9" x14ac:dyDescent="0.2">
      <c r="A10" s="249" t="s">
        <v>207</v>
      </c>
      <c r="B10" s="249"/>
      <c r="C10" s="27">
        <v>121</v>
      </c>
      <c r="D10" s="41">
        <v>0</v>
      </c>
      <c r="E10" s="150">
        <v>-7311907</v>
      </c>
      <c r="F10" s="40">
        <f t="shared" si="1"/>
        <v>-7311907</v>
      </c>
      <c r="G10" s="41">
        <v>0</v>
      </c>
      <c r="H10" s="164">
        <v>-7115756</v>
      </c>
      <c r="I10" s="40">
        <f t="shared" si="2"/>
        <v>-7115756</v>
      </c>
    </row>
    <row r="11" spans="1:9" ht="22.5" customHeight="1" x14ac:dyDescent="0.2">
      <c r="A11" s="249" t="s">
        <v>208</v>
      </c>
      <c r="B11" s="249"/>
      <c r="C11" s="27">
        <v>122</v>
      </c>
      <c r="D11" s="41">
        <v>0</v>
      </c>
      <c r="E11" s="41">
        <v>-23893684</v>
      </c>
      <c r="F11" s="40">
        <f t="shared" si="1"/>
        <v>-23893684</v>
      </c>
      <c r="G11" s="41">
        <v>0</v>
      </c>
      <c r="H11" s="41">
        <v>-27227716</v>
      </c>
      <c r="I11" s="40">
        <f t="shared" si="2"/>
        <v>-27227716</v>
      </c>
    </row>
    <row r="12" spans="1:9" ht="21.75" customHeight="1" x14ac:dyDescent="0.2">
      <c r="A12" s="249" t="s">
        <v>209</v>
      </c>
      <c r="B12" s="249"/>
      <c r="C12" s="27">
        <v>123</v>
      </c>
      <c r="D12" s="41">
        <v>0</v>
      </c>
      <c r="E12" s="41">
        <v>1300441</v>
      </c>
      <c r="F12" s="40">
        <f t="shared" si="1"/>
        <v>1300441</v>
      </c>
      <c r="G12" s="41">
        <v>0</v>
      </c>
      <c r="H12" s="41">
        <v>-235603</v>
      </c>
      <c r="I12" s="40">
        <f t="shared" si="2"/>
        <v>-235603</v>
      </c>
    </row>
    <row r="13" spans="1:9" x14ac:dyDescent="0.2">
      <c r="A13" s="238" t="s">
        <v>210</v>
      </c>
      <c r="B13" s="239"/>
      <c r="C13" s="26">
        <v>124</v>
      </c>
      <c r="D13" s="40">
        <f>D14+D15+D16+D17+D18+D19+D20</f>
        <v>0</v>
      </c>
      <c r="E13" s="40">
        <f>E14+E15+E16+E17+E18+E19+E20</f>
        <v>17524222</v>
      </c>
      <c r="F13" s="40">
        <f t="shared" si="1"/>
        <v>17524222</v>
      </c>
      <c r="G13" s="40">
        <f t="shared" ref="G13" si="3">G14+G15+G16+G17+G18+G19+G20</f>
        <v>0</v>
      </c>
      <c r="H13" s="40">
        <f>H14+H15+H16+H17+H18+H19+H20</f>
        <v>24789506</v>
      </c>
      <c r="I13" s="40">
        <f t="shared" si="2"/>
        <v>24789506</v>
      </c>
    </row>
    <row r="14" spans="1:9" ht="24" customHeight="1" x14ac:dyDescent="0.2">
      <c r="A14" s="249" t="s">
        <v>211</v>
      </c>
      <c r="B14" s="249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ht="24.75" customHeight="1" x14ac:dyDescent="0.2">
      <c r="A15" s="249" t="s">
        <v>212</v>
      </c>
      <c r="B15" s="249"/>
      <c r="C15" s="27">
        <v>126</v>
      </c>
      <c r="D15" s="41">
        <v>0</v>
      </c>
      <c r="E15" s="41">
        <v>4263399</v>
      </c>
      <c r="F15" s="40">
        <f t="shared" si="1"/>
        <v>4263399</v>
      </c>
      <c r="G15" s="41">
        <v>0</v>
      </c>
      <c r="H15" s="41">
        <v>4717277</v>
      </c>
      <c r="I15" s="40">
        <f t="shared" si="2"/>
        <v>4717277</v>
      </c>
    </row>
    <row r="16" spans="1:9" x14ac:dyDescent="0.2">
      <c r="A16" s="249" t="s">
        <v>92</v>
      </c>
      <c r="B16" s="249"/>
      <c r="C16" s="27">
        <v>127</v>
      </c>
      <c r="D16" s="41">
        <v>0</v>
      </c>
      <c r="E16" s="41">
        <v>5255362</v>
      </c>
      <c r="F16" s="40">
        <f t="shared" si="1"/>
        <v>5255362</v>
      </c>
      <c r="G16" s="41">
        <v>0</v>
      </c>
      <c r="H16" s="41">
        <v>5623095</v>
      </c>
      <c r="I16" s="40">
        <f t="shared" si="2"/>
        <v>5623095</v>
      </c>
    </row>
    <row r="17" spans="1:9" x14ac:dyDescent="0.2">
      <c r="A17" s="249" t="s">
        <v>213</v>
      </c>
      <c r="B17" s="249"/>
      <c r="C17" s="27">
        <v>128</v>
      </c>
      <c r="D17" s="41">
        <v>0</v>
      </c>
      <c r="E17" s="173">
        <v>16667811</v>
      </c>
      <c r="F17" s="40">
        <f t="shared" si="1"/>
        <v>16667811</v>
      </c>
      <c r="G17" s="41">
        <v>0</v>
      </c>
      <c r="H17" s="41">
        <v>13536903</v>
      </c>
      <c r="I17" s="40">
        <f t="shared" si="2"/>
        <v>13536903</v>
      </c>
    </row>
    <row r="18" spans="1:9" x14ac:dyDescent="0.2">
      <c r="A18" s="249" t="s">
        <v>214</v>
      </c>
      <c r="B18" s="249"/>
      <c r="C18" s="27">
        <v>129</v>
      </c>
      <c r="D18" s="41">
        <v>0</v>
      </c>
      <c r="E18" s="41">
        <v>-11404507</v>
      </c>
      <c r="F18" s="40">
        <f t="shared" si="1"/>
        <v>-11404507</v>
      </c>
      <c r="G18" s="41">
        <v>0</v>
      </c>
      <c r="H18" s="41">
        <v>275984</v>
      </c>
      <c r="I18" s="40">
        <f t="shared" si="2"/>
        <v>275984</v>
      </c>
    </row>
    <row r="19" spans="1:9" x14ac:dyDescent="0.2">
      <c r="A19" s="249" t="s">
        <v>6</v>
      </c>
      <c r="B19" s="249"/>
      <c r="C19" s="27">
        <v>130</v>
      </c>
      <c r="D19" s="41">
        <v>0</v>
      </c>
      <c r="E19" s="41">
        <v>340016</v>
      </c>
      <c r="F19" s="40">
        <f t="shared" si="1"/>
        <v>340016</v>
      </c>
      <c r="G19" s="41">
        <v>0</v>
      </c>
      <c r="H19" s="41">
        <v>618608</v>
      </c>
      <c r="I19" s="40">
        <f t="shared" si="2"/>
        <v>618608</v>
      </c>
    </row>
    <row r="20" spans="1:9" x14ac:dyDescent="0.2">
      <c r="A20" s="249" t="s">
        <v>7</v>
      </c>
      <c r="B20" s="249"/>
      <c r="C20" s="27">
        <v>131</v>
      </c>
      <c r="D20" s="41">
        <v>0</v>
      </c>
      <c r="E20" s="41">
        <v>2402141</v>
      </c>
      <c r="F20" s="40">
        <f t="shared" si="1"/>
        <v>2402141</v>
      </c>
      <c r="G20" s="41">
        <v>0</v>
      </c>
      <c r="H20" s="41">
        <v>17639</v>
      </c>
      <c r="I20" s="40">
        <f t="shared" si="2"/>
        <v>17639</v>
      </c>
    </row>
    <row r="21" spans="1:9" x14ac:dyDescent="0.2">
      <c r="A21" s="279" t="s">
        <v>8</v>
      </c>
      <c r="B21" s="249"/>
      <c r="C21" s="27">
        <v>132</v>
      </c>
      <c r="D21" s="41">
        <v>0</v>
      </c>
      <c r="E21" s="41">
        <v>417618</v>
      </c>
      <c r="F21" s="40">
        <f t="shared" si="1"/>
        <v>417618</v>
      </c>
      <c r="G21" s="41">
        <v>0</v>
      </c>
      <c r="H21" s="41">
        <v>389843</v>
      </c>
      <c r="I21" s="40">
        <f t="shared" si="2"/>
        <v>389843</v>
      </c>
    </row>
    <row r="22" spans="1:9" ht="24.75" customHeight="1" x14ac:dyDescent="0.2">
      <c r="A22" s="279" t="s">
        <v>9</v>
      </c>
      <c r="B22" s="249"/>
      <c r="C22" s="27">
        <v>133</v>
      </c>
      <c r="D22" s="41">
        <v>0</v>
      </c>
      <c r="E22" s="41">
        <v>8090025</v>
      </c>
      <c r="F22" s="40">
        <f t="shared" si="1"/>
        <v>8090025</v>
      </c>
      <c r="G22" s="41">
        <v>0</v>
      </c>
      <c r="H22" s="41">
        <v>165689</v>
      </c>
      <c r="I22" s="40">
        <f t="shared" si="2"/>
        <v>165689</v>
      </c>
    </row>
    <row r="23" spans="1:9" x14ac:dyDescent="0.2">
      <c r="A23" s="279" t="s">
        <v>10</v>
      </c>
      <c r="B23" s="249"/>
      <c r="C23" s="27">
        <v>134</v>
      </c>
      <c r="D23" s="41">
        <v>0</v>
      </c>
      <c r="E23" s="41">
        <v>3178840</v>
      </c>
      <c r="F23" s="40">
        <f t="shared" si="1"/>
        <v>3178840</v>
      </c>
      <c r="G23" s="41">
        <v>0</v>
      </c>
      <c r="H23" s="41">
        <v>3606501</v>
      </c>
      <c r="I23" s="40">
        <f t="shared" si="2"/>
        <v>3606501</v>
      </c>
    </row>
    <row r="24" spans="1:9" ht="21" customHeight="1" x14ac:dyDescent="0.2">
      <c r="A24" s="238" t="s">
        <v>215</v>
      </c>
      <c r="B24" s="239"/>
      <c r="C24" s="26">
        <v>135</v>
      </c>
      <c r="D24" s="40">
        <f>D25+D28</f>
        <v>0</v>
      </c>
      <c r="E24" s="40">
        <f>E25+E28</f>
        <v>-68835132</v>
      </c>
      <c r="F24" s="40">
        <f t="shared" si="1"/>
        <v>-68835132</v>
      </c>
      <c r="G24" s="40">
        <f t="shared" ref="G24:H24" si="4">G25+G28</f>
        <v>0</v>
      </c>
      <c r="H24" s="40">
        <f t="shared" si="4"/>
        <v>-74366133</v>
      </c>
      <c r="I24" s="40">
        <f t="shared" si="2"/>
        <v>-74366133</v>
      </c>
    </row>
    <row r="25" spans="1:9" x14ac:dyDescent="0.2">
      <c r="A25" s="239" t="s">
        <v>216</v>
      </c>
      <c r="B25" s="239"/>
      <c r="C25" s="26">
        <v>136</v>
      </c>
      <c r="D25" s="40">
        <f>D26+D27</f>
        <v>0</v>
      </c>
      <c r="E25" s="40">
        <f>E26+E27</f>
        <v>-71733797</v>
      </c>
      <c r="F25" s="40">
        <f t="shared" si="1"/>
        <v>-71733797</v>
      </c>
      <c r="G25" s="40">
        <f t="shared" ref="G25:H25" si="5">G26+G27</f>
        <v>0</v>
      </c>
      <c r="H25" s="40">
        <f t="shared" si="5"/>
        <v>-81668057</v>
      </c>
      <c r="I25" s="40">
        <f t="shared" si="2"/>
        <v>-81668057</v>
      </c>
    </row>
    <row r="26" spans="1:9" x14ac:dyDescent="0.2">
      <c r="A26" s="249" t="s">
        <v>217</v>
      </c>
      <c r="B26" s="249"/>
      <c r="C26" s="27">
        <v>137</v>
      </c>
      <c r="D26" s="41">
        <v>0</v>
      </c>
      <c r="E26" s="151">
        <v>-72581431</v>
      </c>
      <c r="F26" s="40">
        <f t="shared" si="1"/>
        <v>-72581431</v>
      </c>
      <c r="G26" s="41">
        <v>0</v>
      </c>
      <c r="H26" s="165">
        <v>-84347720</v>
      </c>
      <c r="I26" s="40">
        <f t="shared" si="2"/>
        <v>-84347720</v>
      </c>
    </row>
    <row r="27" spans="1:9" x14ac:dyDescent="0.2">
      <c r="A27" s="249" t="s">
        <v>218</v>
      </c>
      <c r="B27" s="249"/>
      <c r="C27" s="27">
        <v>138</v>
      </c>
      <c r="D27" s="41">
        <v>0</v>
      </c>
      <c r="E27" s="41">
        <v>847634</v>
      </c>
      <c r="F27" s="40">
        <f t="shared" si="1"/>
        <v>847634</v>
      </c>
      <c r="G27" s="41">
        <v>0</v>
      </c>
      <c r="H27" s="41">
        <v>2679663</v>
      </c>
      <c r="I27" s="40">
        <f t="shared" si="2"/>
        <v>2679663</v>
      </c>
    </row>
    <row r="28" spans="1:9" x14ac:dyDescent="0.2">
      <c r="A28" s="239" t="s">
        <v>219</v>
      </c>
      <c r="B28" s="239"/>
      <c r="C28" s="26">
        <v>139</v>
      </c>
      <c r="D28" s="40">
        <f>D29+D30</f>
        <v>0</v>
      </c>
      <c r="E28" s="40">
        <f>E29+E30</f>
        <v>2898665</v>
      </c>
      <c r="F28" s="40">
        <f t="shared" si="1"/>
        <v>2898665</v>
      </c>
      <c r="G28" s="40">
        <f t="shared" ref="G28:H28" si="6">G29+G30</f>
        <v>0</v>
      </c>
      <c r="H28" s="40">
        <f t="shared" si="6"/>
        <v>7301924</v>
      </c>
      <c r="I28" s="40">
        <f t="shared" si="2"/>
        <v>7301924</v>
      </c>
    </row>
    <row r="29" spans="1:9" x14ac:dyDescent="0.2">
      <c r="A29" s="249" t="s">
        <v>11</v>
      </c>
      <c r="B29" s="249"/>
      <c r="C29" s="27">
        <v>140</v>
      </c>
      <c r="D29" s="41">
        <v>0</v>
      </c>
      <c r="E29" s="152">
        <v>4636633</v>
      </c>
      <c r="F29" s="40">
        <f t="shared" si="1"/>
        <v>4636633</v>
      </c>
      <c r="G29" s="41">
        <v>0</v>
      </c>
      <c r="H29" s="166">
        <v>7499321</v>
      </c>
      <c r="I29" s="40">
        <f t="shared" si="2"/>
        <v>7499321</v>
      </c>
    </row>
    <row r="30" spans="1:9" x14ac:dyDescent="0.2">
      <c r="A30" s="249" t="s">
        <v>12</v>
      </c>
      <c r="B30" s="249"/>
      <c r="C30" s="27">
        <v>141</v>
      </c>
      <c r="D30" s="41">
        <v>0</v>
      </c>
      <c r="E30" s="41">
        <v>-1737968</v>
      </c>
      <c r="F30" s="40">
        <f t="shared" si="1"/>
        <v>-1737968</v>
      </c>
      <c r="G30" s="41">
        <v>0</v>
      </c>
      <c r="H30" s="166">
        <v>-197397</v>
      </c>
      <c r="I30" s="40">
        <f t="shared" si="2"/>
        <v>-197397</v>
      </c>
    </row>
    <row r="31" spans="1:9" ht="31.5" customHeight="1" x14ac:dyDescent="0.2">
      <c r="A31" s="238" t="s">
        <v>248</v>
      </c>
      <c r="B31" s="239"/>
      <c r="C31" s="26">
        <v>142</v>
      </c>
      <c r="D31" s="40">
        <f>D32+D35</f>
        <v>0</v>
      </c>
      <c r="E31" s="40">
        <f>E32+E35</f>
        <v>219950</v>
      </c>
      <c r="F31" s="40">
        <f t="shared" si="1"/>
        <v>219950</v>
      </c>
      <c r="G31" s="40">
        <f t="shared" ref="G31:H31" si="7">G32+G35</f>
        <v>0</v>
      </c>
      <c r="H31" s="40">
        <f t="shared" si="7"/>
        <v>219803</v>
      </c>
      <c r="I31" s="40">
        <f t="shared" si="2"/>
        <v>219803</v>
      </c>
    </row>
    <row r="32" spans="1:9" x14ac:dyDescent="0.2">
      <c r="A32" s="239" t="s">
        <v>220</v>
      </c>
      <c r="B32" s="239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</row>
    <row r="33" spans="1:9" x14ac:dyDescent="0.2">
      <c r="A33" s="249" t="s">
        <v>221</v>
      </c>
      <c r="B33" s="249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249" t="s">
        <v>222</v>
      </c>
      <c r="B34" s="249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ht="31.5" customHeight="1" x14ac:dyDescent="0.2">
      <c r="A35" s="239" t="s">
        <v>223</v>
      </c>
      <c r="B35" s="239"/>
      <c r="C35" s="26">
        <v>146</v>
      </c>
      <c r="D35" s="40">
        <f>D36+D37</f>
        <v>0</v>
      </c>
      <c r="E35" s="40">
        <f>E36+E37</f>
        <v>219950</v>
      </c>
      <c r="F35" s="40">
        <f t="shared" si="1"/>
        <v>219950</v>
      </c>
      <c r="G35" s="40">
        <f t="shared" ref="G35:H35" si="9">G36+G37</f>
        <v>0</v>
      </c>
      <c r="H35" s="40">
        <f t="shared" si="9"/>
        <v>219803</v>
      </c>
      <c r="I35" s="40">
        <f t="shared" si="2"/>
        <v>219803</v>
      </c>
    </row>
    <row r="36" spans="1:9" x14ac:dyDescent="0.2">
      <c r="A36" s="249" t="s">
        <v>224</v>
      </c>
      <c r="B36" s="249"/>
      <c r="C36" s="27">
        <v>147</v>
      </c>
      <c r="D36" s="41">
        <v>0</v>
      </c>
      <c r="E36" s="41">
        <v>219950</v>
      </c>
      <c r="F36" s="40">
        <f t="shared" si="1"/>
        <v>219950</v>
      </c>
      <c r="G36" s="41">
        <v>0</v>
      </c>
      <c r="H36" s="41">
        <v>219803</v>
      </c>
      <c r="I36" s="40">
        <f t="shared" si="2"/>
        <v>219803</v>
      </c>
    </row>
    <row r="37" spans="1:9" x14ac:dyDescent="0.2">
      <c r="A37" s="249" t="s">
        <v>225</v>
      </c>
      <c r="B37" s="249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">
      <c r="A38" s="238" t="s">
        <v>325</v>
      </c>
      <c r="B38" s="239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</row>
    <row r="39" spans="1:9" x14ac:dyDescent="0.2">
      <c r="A39" s="249" t="s">
        <v>226</v>
      </c>
      <c r="B39" s="249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49" t="s">
        <v>227</v>
      </c>
      <c r="B40" s="249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">
      <c r="A41" s="279" t="s">
        <v>370</v>
      </c>
      <c r="B41" s="249"/>
      <c r="C41" s="27">
        <v>152</v>
      </c>
      <c r="D41" s="62">
        <f>D42+D43</f>
        <v>0</v>
      </c>
      <c r="E41" s="62">
        <f>E42+E43</f>
        <v>-45338</v>
      </c>
      <c r="F41" s="40">
        <f t="shared" si="1"/>
        <v>-45338</v>
      </c>
      <c r="G41" s="62">
        <f>G42+G43</f>
        <v>0</v>
      </c>
      <c r="H41" s="62">
        <f>H42+H43</f>
        <v>26845</v>
      </c>
      <c r="I41" s="40">
        <f t="shared" si="2"/>
        <v>26845</v>
      </c>
    </row>
    <row r="42" spans="1:9" x14ac:dyDescent="0.2">
      <c r="A42" s="249" t="s">
        <v>13</v>
      </c>
      <c r="B42" s="249"/>
      <c r="C42" s="27">
        <v>153</v>
      </c>
      <c r="D42" s="41">
        <v>0</v>
      </c>
      <c r="E42" s="153">
        <v>-45338</v>
      </c>
      <c r="F42" s="40">
        <f t="shared" si="1"/>
        <v>-45338</v>
      </c>
      <c r="G42" s="41">
        <v>0</v>
      </c>
      <c r="H42" s="167">
        <v>26845</v>
      </c>
      <c r="I42" s="40">
        <f t="shared" si="2"/>
        <v>26845</v>
      </c>
    </row>
    <row r="43" spans="1:9" x14ac:dyDescent="0.2">
      <c r="A43" s="249" t="s">
        <v>14</v>
      </c>
      <c r="B43" s="249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">
      <c r="A44" s="238" t="s">
        <v>229</v>
      </c>
      <c r="B44" s="239"/>
      <c r="C44" s="26">
        <v>155</v>
      </c>
      <c r="D44" s="40">
        <f>D45+D49</f>
        <v>0</v>
      </c>
      <c r="E44" s="40">
        <f>E45+E49</f>
        <v>-91235752</v>
      </c>
      <c r="F44" s="40">
        <f t="shared" si="1"/>
        <v>-91235752</v>
      </c>
      <c r="G44" s="40">
        <f t="shared" ref="G44:H44" si="11">G45+G49</f>
        <v>0</v>
      </c>
      <c r="H44" s="40">
        <f t="shared" si="11"/>
        <v>-105588292</v>
      </c>
      <c r="I44" s="40">
        <f t="shared" si="2"/>
        <v>-105588292</v>
      </c>
    </row>
    <row r="45" spans="1:9" x14ac:dyDescent="0.2">
      <c r="A45" s="239" t="s">
        <v>230</v>
      </c>
      <c r="B45" s="239"/>
      <c r="C45" s="26">
        <v>156</v>
      </c>
      <c r="D45" s="40">
        <f>D46+D47+D48</f>
        <v>0</v>
      </c>
      <c r="E45" s="40">
        <f>E46+E47+E48</f>
        <v>-71082936</v>
      </c>
      <c r="F45" s="40">
        <f t="shared" si="1"/>
        <v>-71082936</v>
      </c>
      <c r="G45" s="40">
        <f t="shared" ref="G45:H45" si="12">G46+G47+G48</f>
        <v>0</v>
      </c>
      <c r="H45" s="40">
        <f t="shared" si="12"/>
        <v>-80813999</v>
      </c>
      <c r="I45" s="40">
        <f t="shared" si="2"/>
        <v>-80813999</v>
      </c>
    </row>
    <row r="46" spans="1:9" x14ac:dyDescent="0.2">
      <c r="A46" s="249" t="s">
        <v>15</v>
      </c>
      <c r="B46" s="249"/>
      <c r="C46" s="27">
        <v>157</v>
      </c>
      <c r="D46" s="41">
        <v>0</v>
      </c>
      <c r="E46" s="154">
        <v>-6381389</v>
      </c>
      <c r="F46" s="40">
        <f t="shared" si="1"/>
        <v>-6381389</v>
      </c>
      <c r="G46" s="41">
        <v>0</v>
      </c>
      <c r="H46" s="168">
        <v>-9070640</v>
      </c>
      <c r="I46" s="40">
        <f t="shared" si="2"/>
        <v>-9070640</v>
      </c>
    </row>
    <row r="47" spans="1:9" x14ac:dyDescent="0.2">
      <c r="A47" s="249" t="s">
        <v>16</v>
      </c>
      <c r="B47" s="249"/>
      <c r="C47" s="27">
        <v>158</v>
      </c>
      <c r="D47" s="41">
        <v>0</v>
      </c>
      <c r="E47" s="154">
        <v>-64701547</v>
      </c>
      <c r="F47" s="40">
        <f t="shared" si="1"/>
        <v>-64701547</v>
      </c>
      <c r="G47" s="41">
        <v>0</v>
      </c>
      <c r="H47" s="168">
        <v>-71743359</v>
      </c>
      <c r="I47" s="40">
        <f t="shared" si="2"/>
        <v>-71743359</v>
      </c>
    </row>
    <row r="48" spans="1:9" x14ac:dyDescent="0.2">
      <c r="A48" s="249" t="s">
        <v>17</v>
      </c>
      <c r="B48" s="249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168">
        <v>0</v>
      </c>
      <c r="I48" s="40">
        <f t="shared" si="2"/>
        <v>0</v>
      </c>
    </row>
    <row r="49" spans="1:9" ht="24.75" customHeight="1" x14ac:dyDescent="0.2">
      <c r="A49" s="239" t="s">
        <v>231</v>
      </c>
      <c r="B49" s="239"/>
      <c r="C49" s="26">
        <v>160</v>
      </c>
      <c r="D49" s="40">
        <f>D50+D51+D52</f>
        <v>0</v>
      </c>
      <c r="E49" s="40">
        <f>E50+E51+E52</f>
        <v>-20152816</v>
      </c>
      <c r="F49" s="40">
        <f t="shared" si="1"/>
        <v>-20152816</v>
      </c>
      <c r="G49" s="40">
        <f t="shared" ref="G49:H49" si="13">G50+G51+G52</f>
        <v>0</v>
      </c>
      <c r="H49" s="40">
        <f t="shared" si="13"/>
        <v>-24774293</v>
      </c>
      <c r="I49" s="40">
        <f t="shared" si="2"/>
        <v>-24774293</v>
      </c>
    </row>
    <row r="50" spans="1:9" x14ac:dyDescent="0.2">
      <c r="A50" s="249" t="s">
        <v>232</v>
      </c>
      <c r="B50" s="249"/>
      <c r="C50" s="27">
        <v>161</v>
      </c>
      <c r="D50" s="41">
        <v>0</v>
      </c>
      <c r="E50" s="155">
        <v>-2495776</v>
      </c>
      <c r="F50" s="40">
        <f t="shared" si="1"/>
        <v>-2495776</v>
      </c>
      <c r="G50" s="41">
        <v>0</v>
      </c>
      <c r="H50" s="169">
        <v>-4597799</v>
      </c>
      <c r="I50" s="40">
        <f t="shared" si="2"/>
        <v>-4597799</v>
      </c>
    </row>
    <row r="51" spans="1:9" x14ac:dyDescent="0.2">
      <c r="A51" s="249" t="s">
        <v>28</v>
      </c>
      <c r="B51" s="249"/>
      <c r="C51" s="27">
        <v>162</v>
      </c>
      <c r="D51" s="41">
        <v>0</v>
      </c>
      <c r="E51" s="155">
        <v>-7898823</v>
      </c>
      <c r="F51" s="40">
        <f t="shared" si="1"/>
        <v>-7898823</v>
      </c>
      <c r="G51" s="41">
        <v>0</v>
      </c>
      <c r="H51" s="169">
        <v>-9119148</v>
      </c>
      <c r="I51" s="40">
        <f t="shared" si="2"/>
        <v>-9119148</v>
      </c>
    </row>
    <row r="52" spans="1:9" x14ac:dyDescent="0.2">
      <c r="A52" s="249" t="s">
        <v>29</v>
      </c>
      <c r="B52" s="249"/>
      <c r="C52" s="27">
        <v>163</v>
      </c>
      <c r="D52" s="41">
        <v>0</v>
      </c>
      <c r="E52" s="155">
        <v>-9758217</v>
      </c>
      <c r="F52" s="40">
        <f t="shared" si="1"/>
        <v>-9758217</v>
      </c>
      <c r="G52" s="41">
        <v>0</v>
      </c>
      <c r="H52" s="169">
        <v>-11057346</v>
      </c>
      <c r="I52" s="40">
        <f t="shared" si="2"/>
        <v>-11057346</v>
      </c>
    </row>
    <row r="53" spans="1:9" x14ac:dyDescent="0.2">
      <c r="A53" s="238" t="s">
        <v>233</v>
      </c>
      <c r="B53" s="239"/>
      <c r="C53" s="26">
        <v>164</v>
      </c>
      <c r="D53" s="40">
        <f>D54+D55+D56+D57+D58+D59+D60</f>
        <v>0</v>
      </c>
      <c r="E53" s="40">
        <f>E54+E55+E56+E57+E58+E59+E60</f>
        <v>-32804514</v>
      </c>
      <c r="F53" s="40">
        <f t="shared" si="1"/>
        <v>-32804514</v>
      </c>
      <c r="G53" s="40">
        <f t="shared" ref="G53:H53" si="14">G54+G55+G56+G57+G58+G59+G60</f>
        <v>0</v>
      </c>
      <c r="H53" s="40">
        <f t="shared" si="14"/>
        <v>-18592729</v>
      </c>
      <c r="I53" s="40">
        <f t="shared" si="2"/>
        <v>-18592729</v>
      </c>
    </row>
    <row r="54" spans="1:9" ht="24" customHeight="1" x14ac:dyDescent="0.2">
      <c r="A54" s="249" t="s">
        <v>318</v>
      </c>
      <c r="B54" s="249"/>
      <c r="C54" s="27">
        <v>165</v>
      </c>
      <c r="D54" s="41">
        <v>0</v>
      </c>
      <c r="E54" s="156">
        <v>-510030</v>
      </c>
      <c r="F54" s="40">
        <f t="shared" si="1"/>
        <v>-510030</v>
      </c>
      <c r="G54" s="41">
        <v>0</v>
      </c>
      <c r="H54" s="170">
        <v>-558286</v>
      </c>
      <c r="I54" s="40">
        <f t="shared" si="2"/>
        <v>-558286</v>
      </c>
    </row>
    <row r="55" spans="1:9" x14ac:dyDescent="0.2">
      <c r="A55" s="249" t="s">
        <v>30</v>
      </c>
      <c r="B55" s="249"/>
      <c r="C55" s="27">
        <v>166</v>
      </c>
      <c r="D55" s="41">
        <v>0</v>
      </c>
      <c r="E55" s="156">
        <v>-574689</v>
      </c>
      <c r="F55" s="40">
        <f t="shared" si="1"/>
        <v>-574689</v>
      </c>
      <c r="G55" s="41">
        <v>0</v>
      </c>
      <c r="H55" s="170">
        <v>-992440</v>
      </c>
      <c r="I55" s="40">
        <f t="shared" si="2"/>
        <v>-992440</v>
      </c>
    </row>
    <row r="56" spans="1:9" x14ac:dyDescent="0.2">
      <c r="A56" s="249" t="s">
        <v>69</v>
      </c>
      <c r="B56" s="249"/>
      <c r="C56" s="27">
        <v>167</v>
      </c>
      <c r="D56" s="41">
        <v>0</v>
      </c>
      <c r="E56" s="156">
        <v>-2815650</v>
      </c>
      <c r="F56" s="40">
        <f t="shared" si="1"/>
        <v>-2815650</v>
      </c>
      <c r="G56" s="41">
        <v>0</v>
      </c>
      <c r="H56" s="170">
        <v>0</v>
      </c>
      <c r="I56" s="40">
        <f t="shared" si="2"/>
        <v>0</v>
      </c>
    </row>
    <row r="57" spans="1:9" x14ac:dyDescent="0.2">
      <c r="A57" s="249" t="s">
        <v>234</v>
      </c>
      <c r="B57" s="249"/>
      <c r="C57" s="27">
        <v>168</v>
      </c>
      <c r="D57" s="41">
        <v>0</v>
      </c>
      <c r="E57" s="156">
        <v>-421060</v>
      </c>
      <c r="F57" s="40">
        <f t="shared" si="1"/>
        <v>-421060</v>
      </c>
      <c r="G57" s="41">
        <v>0</v>
      </c>
      <c r="H57" s="170">
        <v>0</v>
      </c>
      <c r="I57" s="40">
        <f t="shared" si="2"/>
        <v>0</v>
      </c>
    </row>
    <row r="58" spans="1:9" x14ac:dyDescent="0.2">
      <c r="A58" s="249" t="s">
        <v>235</v>
      </c>
      <c r="B58" s="249"/>
      <c r="C58" s="27">
        <v>169</v>
      </c>
      <c r="D58" s="41">
        <v>0</v>
      </c>
      <c r="E58" s="156">
        <v>-5804048</v>
      </c>
      <c r="F58" s="40">
        <f t="shared" si="1"/>
        <v>-5804048</v>
      </c>
      <c r="G58" s="41">
        <v>0</v>
      </c>
      <c r="H58" s="170">
        <v>-3144431</v>
      </c>
      <c r="I58" s="40">
        <f t="shared" si="2"/>
        <v>-3144431</v>
      </c>
    </row>
    <row r="59" spans="1:9" x14ac:dyDescent="0.2">
      <c r="A59" s="249" t="s">
        <v>236</v>
      </c>
      <c r="B59" s="249"/>
      <c r="C59" s="27">
        <v>170</v>
      </c>
      <c r="D59" s="41">
        <v>0</v>
      </c>
      <c r="E59" s="156">
        <v>-283961</v>
      </c>
      <c r="F59" s="40">
        <f t="shared" si="1"/>
        <v>-283961</v>
      </c>
      <c r="G59" s="41">
        <v>0</v>
      </c>
      <c r="H59" s="170">
        <v>-530212</v>
      </c>
      <c r="I59" s="40">
        <f t="shared" si="2"/>
        <v>-530212</v>
      </c>
    </row>
    <row r="60" spans="1:9" x14ac:dyDescent="0.2">
      <c r="A60" s="249" t="s">
        <v>94</v>
      </c>
      <c r="B60" s="249"/>
      <c r="C60" s="27">
        <v>171</v>
      </c>
      <c r="D60" s="41">
        <v>0</v>
      </c>
      <c r="E60" s="156">
        <v>-22395076</v>
      </c>
      <c r="F60" s="40">
        <f t="shared" si="1"/>
        <v>-22395076</v>
      </c>
      <c r="G60" s="41">
        <v>0</v>
      </c>
      <c r="H60" s="170">
        <v>-13367360</v>
      </c>
      <c r="I60" s="40">
        <f t="shared" si="2"/>
        <v>-13367360</v>
      </c>
    </row>
    <row r="61" spans="1:9" ht="29.25" customHeight="1" x14ac:dyDescent="0.2">
      <c r="A61" s="238" t="s">
        <v>237</v>
      </c>
      <c r="B61" s="239"/>
      <c r="C61" s="26">
        <v>172</v>
      </c>
      <c r="D61" s="40">
        <f>D62+D63</f>
        <v>0</v>
      </c>
      <c r="E61" s="40">
        <f>E62+E63</f>
        <v>-7937477</v>
      </c>
      <c r="F61" s="40">
        <f t="shared" si="1"/>
        <v>-7937477</v>
      </c>
      <c r="G61" s="40">
        <f t="shared" ref="G61:H61" si="15">G62+G63</f>
        <v>0</v>
      </c>
      <c r="H61" s="40">
        <f t="shared" si="15"/>
        <v>-8007722</v>
      </c>
      <c r="I61" s="40">
        <f t="shared" si="2"/>
        <v>-8007722</v>
      </c>
    </row>
    <row r="62" spans="1:9" x14ac:dyDescent="0.2">
      <c r="A62" s="249" t="s">
        <v>31</v>
      </c>
      <c r="B62" s="249"/>
      <c r="C62" s="27">
        <v>173</v>
      </c>
      <c r="D62" s="41">
        <v>0</v>
      </c>
      <c r="E62" s="157">
        <v>-90059</v>
      </c>
      <c r="F62" s="40">
        <f t="shared" si="1"/>
        <v>-90059</v>
      </c>
      <c r="G62" s="41">
        <v>0</v>
      </c>
      <c r="H62" s="171">
        <v>-521362</v>
      </c>
      <c r="I62" s="40">
        <f t="shared" si="2"/>
        <v>-521362</v>
      </c>
    </row>
    <row r="63" spans="1:9" x14ac:dyDescent="0.2">
      <c r="A63" s="249" t="s">
        <v>32</v>
      </c>
      <c r="B63" s="249"/>
      <c r="C63" s="27">
        <v>174</v>
      </c>
      <c r="D63" s="41">
        <v>0</v>
      </c>
      <c r="E63" s="157">
        <v>-7847418</v>
      </c>
      <c r="F63" s="40">
        <f t="shared" si="1"/>
        <v>-7847418</v>
      </c>
      <c r="G63" s="41">
        <v>0</v>
      </c>
      <c r="H63" s="171">
        <v>-7486360</v>
      </c>
      <c r="I63" s="40">
        <f t="shared" si="2"/>
        <v>-7486360</v>
      </c>
    </row>
    <row r="64" spans="1:9" x14ac:dyDescent="0.2">
      <c r="A64" s="279" t="s">
        <v>238</v>
      </c>
      <c r="B64" s="249"/>
      <c r="C64" s="27">
        <v>175</v>
      </c>
      <c r="D64" s="41">
        <v>0</v>
      </c>
      <c r="E64" s="157">
        <v>-112012</v>
      </c>
      <c r="F64" s="40">
        <f t="shared" si="1"/>
        <v>-112012</v>
      </c>
      <c r="G64" s="41">
        <v>0</v>
      </c>
      <c r="H64" s="171">
        <v>-3522467</v>
      </c>
      <c r="I64" s="40">
        <f t="shared" si="2"/>
        <v>-3522467</v>
      </c>
    </row>
    <row r="65" spans="1:9" ht="42" customHeight="1" x14ac:dyDescent="0.2">
      <c r="A65" s="238" t="s">
        <v>314</v>
      </c>
      <c r="B65" s="239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-13911294</v>
      </c>
      <c r="F65" s="40">
        <f t="shared" si="1"/>
        <v>-13911294</v>
      </c>
      <c r="G65" s="40">
        <f t="shared" ref="G65" si="16">G7+G13+G21+G22+G23+G24+G31+G38+G41+G53+G61+G64+G44</f>
        <v>0</v>
      </c>
      <c r="H65" s="40">
        <f>H7+H13+H21+H22+H23+H24+H31+H38+H41+H53+H61+H64+H44</f>
        <v>-4291892</v>
      </c>
      <c r="I65" s="40">
        <f t="shared" si="2"/>
        <v>-4291892</v>
      </c>
    </row>
    <row r="66" spans="1:9" x14ac:dyDescent="0.2">
      <c r="A66" s="238" t="s">
        <v>239</v>
      </c>
      <c r="B66" s="239"/>
      <c r="C66" s="26">
        <v>177</v>
      </c>
      <c r="D66" s="40">
        <f>D67+D68</f>
        <v>0</v>
      </c>
      <c r="E66" s="40">
        <f>E67+E68</f>
        <v>1899065</v>
      </c>
      <c r="F66" s="40">
        <f t="shared" si="1"/>
        <v>1899065</v>
      </c>
      <c r="G66" s="40">
        <f t="shared" ref="G66:H66" si="17">G67+G68</f>
        <v>0</v>
      </c>
      <c r="H66" s="40">
        <f t="shared" si="17"/>
        <v>1378314</v>
      </c>
      <c r="I66" s="40">
        <f t="shared" si="2"/>
        <v>1378314</v>
      </c>
    </row>
    <row r="67" spans="1:9" x14ac:dyDescent="0.2">
      <c r="A67" s="249" t="s">
        <v>240</v>
      </c>
      <c r="B67" s="249"/>
      <c r="C67" s="27">
        <v>178</v>
      </c>
      <c r="D67" s="41">
        <v>0</v>
      </c>
      <c r="E67" s="158">
        <v>4219202</v>
      </c>
      <c r="F67" s="40">
        <f t="shared" si="1"/>
        <v>4219202</v>
      </c>
      <c r="G67" s="41">
        <v>0</v>
      </c>
      <c r="H67" s="172">
        <v>1378314</v>
      </c>
      <c r="I67" s="40">
        <f t="shared" si="2"/>
        <v>1378314</v>
      </c>
    </row>
    <row r="68" spans="1:9" x14ac:dyDescent="0.2">
      <c r="A68" s="249" t="s">
        <v>241</v>
      </c>
      <c r="B68" s="249"/>
      <c r="C68" s="27">
        <v>179</v>
      </c>
      <c r="D68" s="41">
        <v>0</v>
      </c>
      <c r="E68" s="41">
        <v>-2320137</v>
      </c>
      <c r="F68" s="40">
        <f t="shared" si="1"/>
        <v>-2320137</v>
      </c>
      <c r="G68" s="41">
        <v>0</v>
      </c>
      <c r="H68" s="41">
        <v>0</v>
      </c>
      <c r="I68" s="40">
        <f t="shared" si="2"/>
        <v>0</v>
      </c>
    </row>
    <row r="69" spans="1:9" ht="24" customHeight="1" x14ac:dyDescent="0.2">
      <c r="A69" s="238" t="s">
        <v>315</v>
      </c>
      <c r="B69" s="239"/>
      <c r="C69" s="26">
        <v>180</v>
      </c>
      <c r="D69" s="40">
        <f>D65+D66</f>
        <v>0</v>
      </c>
      <c r="E69" s="40">
        <f>E65+E66</f>
        <v>-12012229</v>
      </c>
      <c r="F69" s="40">
        <f t="shared" si="1"/>
        <v>-12012229</v>
      </c>
      <c r="G69" s="40">
        <f t="shared" ref="G69:H69" si="18">G65+G66</f>
        <v>0</v>
      </c>
      <c r="H69" s="40">
        <f t="shared" si="18"/>
        <v>-2913578</v>
      </c>
      <c r="I69" s="40">
        <f t="shared" si="2"/>
        <v>-2913578</v>
      </c>
    </row>
    <row r="70" spans="1:9" x14ac:dyDescent="0.2">
      <c r="A70" s="280" t="s">
        <v>95</v>
      </c>
      <c r="B70" s="280"/>
      <c r="C70" s="27">
        <v>181</v>
      </c>
      <c r="D70" s="41">
        <v>0</v>
      </c>
      <c r="E70" s="41">
        <v>-12012229</v>
      </c>
      <c r="F70" s="40">
        <f t="shared" si="1"/>
        <v>-12012229</v>
      </c>
      <c r="G70" s="41">
        <v>0</v>
      </c>
      <c r="H70" s="41">
        <v>-2913578</v>
      </c>
      <c r="I70" s="40">
        <f t="shared" si="2"/>
        <v>-2913578</v>
      </c>
    </row>
    <row r="71" spans="1:9" x14ac:dyDescent="0.2">
      <c r="A71" s="280" t="s">
        <v>242</v>
      </c>
      <c r="B71" s="280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">
      <c r="A72" s="238" t="s">
        <v>243</v>
      </c>
      <c r="B72" s="238"/>
      <c r="C72" s="26">
        <v>183</v>
      </c>
      <c r="D72" s="40">
        <f>D7+D13+D21+D22+D23+D68</f>
        <v>0</v>
      </c>
      <c r="E72" s="40">
        <f>E7+E13+E21+E22+E23+E68</f>
        <v>184518844</v>
      </c>
      <c r="F72" s="40">
        <f t="shared" ref="F72:F86" si="19">D72+E72</f>
        <v>184518844</v>
      </c>
      <c r="G72" s="40">
        <f t="shared" ref="G72:H72" si="20">G7+G13+G21+G22+G23+G68</f>
        <v>0</v>
      </c>
      <c r="H72" s="40">
        <f t="shared" si="20"/>
        <v>205538803</v>
      </c>
      <c r="I72" s="40">
        <f t="shared" ref="I72:I86" si="21">G72+H72</f>
        <v>205538803</v>
      </c>
    </row>
    <row r="73" spans="1:9" ht="31.5" customHeight="1" x14ac:dyDescent="0.2">
      <c r="A73" s="238" t="s">
        <v>316</v>
      </c>
      <c r="B73" s="238"/>
      <c r="C73" s="26">
        <v>184</v>
      </c>
      <c r="D73" s="40">
        <f>D24+D31+D38+D41+D44+D53+D61+D64+D67</f>
        <v>0</v>
      </c>
      <c r="E73" s="40">
        <f>E24+E31+E38+E41+E44+E53+E61+E64+E67</f>
        <v>-196531073</v>
      </c>
      <c r="F73" s="40">
        <f t="shared" si="19"/>
        <v>-196531073</v>
      </c>
      <c r="G73" s="40">
        <f t="shared" ref="G73:H73" si="22">G24+G31+G38+G41+G44+G53+G61+G64+G67</f>
        <v>0</v>
      </c>
      <c r="H73" s="40">
        <f t="shared" si="22"/>
        <v>-208452381</v>
      </c>
      <c r="I73" s="40">
        <f t="shared" si="21"/>
        <v>-208452381</v>
      </c>
    </row>
    <row r="74" spans="1:9" x14ac:dyDescent="0.2">
      <c r="A74" s="238" t="s">
        <v>244</v>
      </c>
      <c r="B74" s="239"/>
      <c r="C74" s="26">
        <v>185</v>
      </c>
      <c r="D74" s="40">
        <f>D75+D76+D77+D78+D79+D80+D81+D82</f>
        <v>0</v>
      </c>
      <c r="E74" s="40">
        <f>E75+E76+E77+E78+E79+E80+E81+E82</f>
        <v>265759.2</v>
      </c>
      <c r="F74" s="40">
        <f t="shared" si="19"/>
        <v>265759.2</v>
      </c>
      <c r="G74" s="40">
        <f t="shared" ref="G74:H74" si="23">G75+G76+G77+G78+G79+G80+G81+G82</f>
        <v>0</v>
      </c>
      <c r="H74" s="40">
        <f t="shared" si="23"/>
        <v>14927862.18</v>
      </c>
      <c r="I74" s="40">
        <f t="shared" si="21"/>
        <v>14927862.18</v>
      </c>
    </row>
    <row r="75" spans="1:9" ht="27.75" customHeight="1" x14ac:dyDescent="0.2">
      <c r="A75" s="237" t="s">
        <v>321</v>
      </c>
      <c r="B75" s="237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</row>
    <row r="76" spans="1:9" ht="22.9" customHeight="1" x14ac:dyDescent="0.2">
      <c r="A76" s="237" t="s">
        <v>322</v>
      </c>
      <c r="B76" s="237"/>
      <c r="C76" s="27">
        <v>187</v>
      </c>
      <c r="D76" s="63">
        <v>0</v>
      </c>
      <c r="E76" s="63">
        <v>11026598</v>
      </c>
      <c r="F76" s="40">
        <f t="shared" si="19"/>
        <v>11026598</v>
      </c>
      <c r="G76" s="63">
        <v>0</v>
      </c>
      <c r="H76" s="163">
        <v>-863469.82</v>
      </c>
      <c r="I76" s="40">
        <f t="shared" si="21"/>
        <v>-863469.82</v>
      </c>
    </row>
    <row r="77" spans="1:9" ht="32.25" customHeight="1" x14ac:dyDescent="0.2">
      <c r="A77" s="237" t="s">
        <v>323</v>
      </c>
      <c r="B77" s="237"/>
      <c r="C77" s="27">
        <v>188</v>
      </c>
      <c r="D77" s="63">
        <v>0</v>
      </c>
      <c r="E77" s="63">
        <v>-10702501</v>
      </c>
      <c r="F77" s="40">
        <f t="shared" si="19"/>
        <v>-10702501</v>
      </c>
      <c r="G77" s="63">
        <v>0</v>
      </c>
      <c r="H77" s="163">
        <v>19128812</v>
      </c>
      <c r="I77" s="40">
        <f t="shared" si="21"/>
        <v>19128812</v>
      </c>
    </row>
    <row r="78" spans="1:9" ht="32.25" customHeight="1" x14ac:dyDescent="0.2">
      <c r="A78" s="237" t="s">
        <v>324</v>
      </c>
      <c r="B78" s="237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">
      <c r="A79" s="237" t="s">
        <v>96</v>
      </c>
      <c r="B79" s="237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">
      <c r="A80" s="237" t="s">
        <v>97</v>
      </c>
      <c r="B80" s="237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00000000000001" customHeight="1" x14ac:dyDescent="0.2">
      <c r="A81" s="237" t="s">
        <v>98</v>
      </c>
      <c r="B81" s="237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">
      <c r="A82" s="237" t="s">
        <v>99</v>
      </c>
      <c r="B82" s="237"/>
      <c r="C82" s="27">
        <v>193</v>
      </c>
      <c r="D82" s="63">
        <v>0</v>
      </c>
      <c r="E82" s="159">
        <v>-58337.799999999988</v>
      </c>
      <c r="F82" s="40">
        <f t="shared" si="19"/>
        <v>-58337.799999999988</v>
      </c>
      <c r="G82" s="63">
        <v>0</v>
      </c>
      <c r="H82" s="63">
        <v>-3337480</v>
      </c>
      <c r="I82" s="40">
        <f t="shared" si="21"/>
        <v>-3337480</v>
      </c>
    </row>
    <row r="83" spans="1:9" x14ac:dyDescent="0.2">
      <c r="A83" s="238" t="s">
        <v>245</v>
      </c>
      <c r="B83" s="239"/>
      <c r="C83" s="26">
        <v>194</v>
      </c>
      <c r="D83" s="40">
        <f>D69+D74</f>
        <v>0</v>
      </c>
      <c r="E83" s="40">
        <f>E69+E74</f>
        <v>-11746469.800000001</v>
      </c>
      <c r="F83" s="40">
        <f t="shared" si="19"/>
        <v>-11746469.800000001</v>
      </c>
      <c r="G83" s="40">
        <f t="shared" ref="G83:H83" si="24">G69+G74</f>
        <v>0</v>
      </c>
      <c r="H83" s="40">
        <f t="shared" si="24"/>
        <v>12014284.18</v>
      </c>
      <c r="I83" s="40">
        <f t="shared" si="21"/>
        <v>12014284.18</v>
      </c>
    </row>
    <row r="84" spans="1:9" x14ac:dyDescent="0.2">
      <c r="A84" s="280" t="s">
        <v>246</v>
      </c>
      <c r="B84" s="280"/>
      <c r="C84" s="27">
        <v>195</v>
      </c>
      <c r="D84" s="41">
        <v>0</v>
      </c>
      <c r="E84" s="41">
        <v>-11746469.800000001</v>
      </c>
      <c r="F84" s="40">
        <f t="shared" si="19"/>
        <v>-11746469.800000001</v>
      </c>
      <c r="G84" s="41">
        <v>0</v>
      </c>
      <c r="H84" s="41">
        <v>12014284.18</v>
      </c>
      <c r="I84" s="40">
        <f t="shared" si="21"/>
        <v>12014284.18</v>
      </c>
    </row>
    <row r="85" spans="1:9" x14ac:dyDescent="0.2">
      <c r="A85" s="280" t="s">
        <v>247</v>
      </c>
      <c r="B85" s="280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">
      <c r="A86" s="240" t="s">
        <v>110</v>
      </c>
      <c r="B86" s="237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dataConsolidate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5" type="noConversion"/>
  <dataValidations count="3">
    <dataValidation allowBlank="1" sqref="A87:I1048576 J1:XFD1048576 G4:G6 E5:F6 D4:D6 A1:A4 H5:I6 C4 A6 C6"/>
    <dataValidation type="whole" operator="greaterThanOrEqual" allowBlank="1" showInputMessage="1" showErrorMessage="1" sqref="H65:H86 E77:E86 E7:E75 F7:G86 D7:D86 H7:H63 I7:I86 E76">
      <formula1>0</formula1>
    </dataValidation>
    <dataValidation operator="greaterThanOrEqual" allowBlank="1" showInputMessage="1" showErrorMessage="1" sqref="H64"/>
  </dataValidation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customProperties>
    <customPr name="EpmWorksheetKeyString_GUID" r:id="rId2"/>
  </customProperties>
  <ignoredErrors>
    <ignoredError sqref="F7:F8 F31:F40" formula="1"/>
    <ignoredError sqref="F9:G12 E24:E25 G24:I25 G49:I49 G61:I61 G66:I66 E13 G13:I13 G53:I53 E83 G83:I83 G50:G52 G62:G64 G82 G54:G60 F54:F60 F82 F76 F62:F64 F50:F52 F48 F75 F77:F81 F84:F85 E53 E66 E61 E49 E48 E65 E74 I48 E28 E69 I9:I12 G28:I28 G26:G27 I26:I27 G29:G30 I29:I30 I50:I52 I54:I60 I62:I64 G69:I69 G67 I67 I82 E72:E73 G72:I73 G70 I70 G68 I68 G71 I71" listDataValidation="1"/>
    <ignoredError sqref="F24:F30 F13 F41 F74 F65 F83 F53 F66:F73 F61 F49" formula="1" listDataValidation="1"/>
    <ignoredError sqref="F44:F45" formula="1" unlockedFormula="1" listDataValidation="1"/>
    <ignoredError sqref="D41 G42:G47" unlockedFormula="1"/>
    <ignoredError sqref="E41 G41:I41 F42:F43 E43:E45 F46:F47 H43:H45 I42:I47" unlockedFormula="1" listDataValidation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zoomScaleSheetLayoutView="100" workbookViewId="0">
      <selection activeCell="J23" sqref="J23"/>
    </sheetView>
  </sheetViews>
  <sheetFormatPr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241" t="s">
        <v>70</v>
      </c>
      <c r="B1" s="242"/>
      <c r="C1" s="242"/>
      <c r="D1" s="242"/>
      <c r="E1" s="242"/>
      <c r="F1" s="242"/>
      <c r="G1" s="242"/>
      <c r="H1" s="242"/>
    </row>
    <row r="2" spans="1:9" x14ac:dyDescent="0.2">
      <c r="A2" s="243" t="s">
        <v>395</v>
      </c>
      <c r="B2" s="244"/>
      <c r="C2" s="244"/>
      <c r="D2" s="244"/>
      <c r="E2" s="244"/>
      <c r="F2" s="244"/>
      <c r="G2" s="244"/>
      <c r="H2" s="244"/>
    </row>
    <row r="3" spans="1:9" x14ac:dyDescent="0.2">
      <c r="A3" s="285" t="s">
        <v>35</v>
      </c>
      <c r="B3" s="257"/>
      <c r="C3" s="257"/>
      <c r="D3" s="257"/>
      <c r="E3" s="257"/>
      <c r="F3" s="257"/>
      <c r="G3" s="257"/>
      <c r="H3" s="257"/>
    </row>
    <row r="4" spans="1:9" ht="34.5" thickBot="1" x14ac:dyDescent="0.25">
      <c r="A4" s="286" t="s">
        <v>3</v>
      </c>
      <c r="B4" s="287"/>
      <c r="C4" s="287"/>
      <c r="D4" s="287"/>
      <c r="E4" s="287"/>
      <c r="F4" s="288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89">
        <v>1</v>
      </c>
      <c r="B5" s="290"/>
      <c r="C5" s="290"/>
      <c r="D5" s="290"/>
      <c r="E5" s="290"/>
      <c r="F5" s="291"/>
      <c r="G5" s="20">
        <v>2</v>
      </c>
      <c r="H5" s="65">
        <v>3</v>
      </c>
      <c r="I5" s="65">
        <v>4</v>
      </c>
    </row>
    <row r="6" spans="1:9" x14ac:dyDescent="0.2">
      <c r="A6" s="293" t="s">
        <v>250</v>
      </c>
      <c r="B6" s="294"/>
      <c r="C6" s="294"/>
      <c r="D6" s="294"/>
      <c r="E6" s="294"/>
      <c r="F6" s="294"/>
      <c r="G6" s="21">
        <v>1</v>
      </c>
      <c r="H6" s="66">
        <f>H7+H18+H36</f>
        <v>92645470</v>
      </c>
      <c r="I6" s="66">
        <f>I7+I18+I36</f>
        <v>74989542</v>
      </c>
    </row>
    <row r="7" spans="1:9" ht="21" customHeight="1" x14ac:dyDescent="0.2">
      <c r="A7" s="295" t="s">
        <v>251</v>
      </c>
      <c r="B7" s="296"/>
      <c r="C7" s="296"/>
      <c r="D7" s="296"/>
      <c r="E7" s="296"/>
      <c r="F7" s="296"/>
      <c r="G7" s="22">
        <v>2</v>
      </c>
      <c r="H7" s="67">
        <f>H8+H9</f>
        <v>37217793</v>
      </c>
      <c r="I7" s="67">
        <f>I8+I9</f>
        <v>49301166</v>
      </c>
    </row>
    <row r="8" spans="1:9" x14ac:dyDescent="0.2">
      <c r="A8" s="281" t="s">
        <v>48</v>
      </c>
      <c r="B8" s="292"/>
      <c r="C8" s="292"/>
      <c r="D8" s="292"/>
      <c r="E8" s="292"/>
      <c r="F8" s="292"/>
      <c r="G8" s="23">
        <v>3</v>
      </c>
      <c r="H8" s="68">
        <v>76728691</v>
      </c>
      <c r="I8" s="68">
        <v>74599520</v>
      </c>
    </row>
    <row r="9" spans="1:9" x14ac:dyDescent="0.2">
      <c r="A9" s="296" t="s">
        <v>49</v>
      </c>
      <c r="B9" s="296"/>
      <c r="C9" s="296"/>
      <c r="D9" s="296"/>
      <c r="E9" s="296"/>
      <c r="F9" s="296"/>
      <c r="G9" s="22">
        <v>4</v>
      </c>
      <c r="H9" s="67">
        <f>SUM(H10:H17)</f>
        <v>-39510898</v>
      </c>
      <c r="I9" s="67">
        <f>SUM(I10:I17)</f>
        <v>-25298354</v>
      </c>
    </row>
    <row r="10" spans="1:9" x14ac:dyDescent="0.2">
      <c r="A10" s="281" t="s">
        <v>252</v>
      </c>
      <c r="B10" s="292"/>
      <c r="C10" s="292"/>
      <c r="D10" s="292"/>
      <c r="E10" s="292"/>
      <c r="F10" s="292"/>
      <c r="G10" s="23">
        <v>5</v>
      </c>
      <c r="H10" s="68">
        <v>11465650</v>
      </c>
      <c r="I10" s="68">
        <v>19843574</v>
      </c>
    </row>
    <row r="11" spans="1:9" x14ac:dyDescent="0.2">
      <c r="A11" s="281" t="s">
        <v>253</v>
      </c>
      <c r="B11" s="292"/>
      <c r="C11" s="292"/>
      <c r="D11" s="292"/>
      <c r="E11" s="292"/>
      <c r="F11" s="292"/>
      <c r="G11" s="23">
        <v>6</v>
      </c>
      <c r="H11" s="68">
        <v>260693</v>
      </c>
      <c r="I11" s="68">
        <v>404685</v>
      </c>
    </row>
    <row r="12" spans="1:9" ht="23.25" customHeight="1" x14ac:dyDescent="0.2">
      <c r="A12" s="281" t="s">
        <v>254</v>
      </c>
      <c r="B12" s="292"/>
      <c r="C12" s="292"/>
      <c r="D12" s="292"/>
      <c r="E12" s="292"/>
      <c r="F12" s="292"/>
      <c r="G12" s="23">
        <v>7</v>
      </c>
      <c r="H12" s="68">
        <v>-9678526</v>
      </c>
      <c r="I12" s="68">
        <v>-16773001</v>
      </c>
    </row>
    <row r="13" spans="1:9" x14ac:dyDescent="0.2">
      <c r="A13" s="281" t="s">
        <v>255</v>
      </c>
      <c r="B13" s="292"/>
      <c r="C13" s="292"/>
      <c r="D13" s="292"/>
      <c r="E13" s="292"/>
      <c r="F13" s="292"/>
      <c r="G13" s="23">
        <v>8</v>
      </c>
      <c r="H13" s="68">
        <v>2231992</v>
      </c>
      <c r="I13" s="68">
        <v>2763428</v>
      </c>
    </row>
    <row r="14" spans="1:9" x14ac:dyDescent="0.2">
      <c r="A14" s="281" t="s">
        <v>256</v>
      </c>
      <c r="B14" s="292"/>
      <c r="C14" s="292"/>
      <c r="D14" s="292"/>
      <c r="E14" s="292"/>
      <c r="F14" s="292"/>
      <c r="G14" s="23">
        <v>9</v>
      </c>
      <c r="H14" s="160">
        <v>-22554575</v>
      </c>
      <c r="I14" s="68">
        <v>-22728632</v>
      </c>
    </row>
    <row r="15" spans="1:9" x14ac:dyDescent="0.2">
      <c r="A15" s="281" t="s">
        <v>257</v>
      </c>
      <c r="B15" s="292"/>
      <c r="C15" s="292"/>
      <c r="D15" s="292"/>
      <c r="E15" s="292"/>
      <c r="F15" s="292"/>
      <c r="G15" s="23">
        <v>10</v>
      </c>
      <c r="H15" s="160">
        <v>-3764675</v>
      </c>
      <c r="I15" s="68">
        <v>-182513</v>
      </c>
    </row>
    <row r="16" spans="1:9" ht="24.75" customHeight="1" x14ac:dyDescent="0.2">
      <c r="A16" s="281" t="s">
        <v>258</v>
      </c>
      <c r="B16" s="292"/>
      <c r="C16" s="292"/>
      <c r="D16" s="292"/>
      <c r="E16" s="292"/>
      <c r="F16" s="292"/>
      <c r="G16" s="23">
        <v>11</v>
      </c>
      <c r="H16" s="160">
        <v>-3895599</v>
      </c>
      <c r="I16" s="68">
        <v>-4004384</v>
      </c>
    </row>
    <row r="17" spans="1:9" x14ac:dyDescent="0.2">
      <c r="A17" s="281" t="s">
        <v>259</v>
      </c>
      <c r="B17" s="292"/>
      <c r="C17" s="292"/>
      <c r="D17" s="292"/>
      <c r="E17" s="292"/>
      <c r="F17" s="292"/>
      <c r="G17" s="23">
        <v>12</v>
      </c>
      <c r="H17" s="68">
        <v>-13575858</v>
      </c>
      <c r="I17" s="68">
        <v>-4621511</v>
      </c>
    </row>
    <row r="18" spans="1:9" ht="30.75" customHeight="1" x14ac:dyDescent="0.2">
      <c r="A18" s="295" t="s">
        <v>55</v>
      </c>
      <c r="B18" s="296"/>
      <c r="C18" s="296"/>
      <c r="D18" s="296"/>
      <c r="E18" s="296"/>
      <c r="F18" s="296"/>
      <c r="G18" s="22">
        <v>13</v>
      </c>
      <c r="H18" s="67">
        <f>SUM(H19:H35)</f>
        <v>72453447</v>
      </c>
      <c r="I18" s="67">
        <f>SUM(I19:I35)</f>
        <v>40196018</v>
      </c>
    </row>
    <row r="19" spans="1:9" x14ac:dyDescent="0.2">
      <c r="A19" s="281" t="s">
        <v>260</v>
      </c>
      <c r="B19" s="292"/>
      <c r="C19" s="292"/>
      <c r="D19" s="292"/>
      <c r="E19" s="292"/>
      <c r="F19" s="292"/>
      <c r="G19" s="23">
        <v>14</v>
      </c>
      <c r="H19" s="68">
        <v>16579709</v>
      </c>
      <c r="I19" s="68">
        <v>7684456</v>
      </c>
    </row>
    <row r="20" spans="1:9" ht="24.75" customHeight="1" x14ac:dyDescent="0.2">
      <c r="A20" s="281" t="s">
        <v>261</v>
      </c>
      <c r="B20" s="292"/>
      <c r="C20" s="292"/>
      <c r="D20" s="292"/>
      <c r="E20" s="292"/>
      <c r="F20" s="292"/>
      <c r="G20" s="23">
        <v>15</v>
      </c>
      <c r="H20" s="68">
        <v>0</v>
      </c>
      <c r="I20" s="68">
        <v>0</v>
      </c>
    </row>
    <row r="21" spans="1:9" x14ac:dyDescent="0.2">
      <c r="A21" s="281" t="s">
        <v>262</v>
      </c>
      <c r="B21" s="292"/>
      <c r="C21" s="292"/>
      <c r="D21" s="292"/>
      <c r="E21" s="292"/>
      <c r="F21" s="292"/>
      <c r="G21" s="23">
        <v>16</v>
      </c>
      <c r="H21" s="161">
        <v>-194484</v>
      </c>
      <c r="I21" s="68">
        <v>-19323349</v>
      </c>
    </row>
    <row r="22" spans="1:9" x14ac:dyDescent="0.2">
      <c r="A22" s="281" t="s">
        <v>263</v>
      </c>
      <c r="B22" s="292"/>
      <c r="C22" s="292"/>
      <c r="D22" s="292"/>
      <c r="E22" s="292"/>
      <c r="F22" s="292"/>
      <c r="G22" s="23">
        <v>17</v>
      </c>
      <c r="H22" s="68">
        <v>0</v>
      </c>
      <c r="I22" s="68">
        <v>0</v>
      </c>
    </row>
    <row r="23" spans="1:9" ht="30" customHeight="1" x14ac:dyDescent="0.2">
      <c r="A23" s="281" t="s">
        <v>264</v>
      </c>
      <c r="B23" s="292"/>
      <c r="C23" s="292"/>
      <c r="D23" s="292"/>
      <c r="E23" s="292"/>
      <c r="F23" s="292"/>
      <c r="G23" s="23">
        <v>18</v>
      </c>
      <c r="H23" s="68">
        <v>0</v>
      </c>
      <c r="I23" s="68">
        <v>0</v>
      </c>
    </row>
    <row r="24" spans="1:9" x14ac:dyDescent="0.2">
      <c r="A24" s="281" t="s">
        <v>56</v>
      </c>
      <c r="B24" s="292"/>
      <c r="C24" s="292"/>
      <c r="D24" s="292"/>
      <c r="E24" s="292"/>
      <c r="F24" s="292"/>
      <c r="G24" s="23">
        <v>19</v>
      </c>
      <c r="H24" s="68">
        <v>1984057</v>
      </c>
      <c r="I24" s="68">
        <v>-1528138</v>
      </c>
    </row>
    <row r="25" spans="1:9" x14ac:dyDescent="0.2">
      <c r="A25" s="281" t="s">
        <v>57</v>
      </c>
      <c r="B25" s="292"/>
      <c r="C25" s="292"/>
      <c r="D25" s="292"/>
      <c r="E25" s="292"/>
      <c r="F25" s="292"/>
      <c r="G25" s="23">
        <v>20</v>
      </c>
      <c r="H25" s="68">
        <v>-1703237</v>
      </c>
      <c r="I25" s="68">
        <v>0</v>
      </c>
    </row>
    <row r="26" spans="1:9" x14ac:dyDescent="0.2">
      <c r="A26" s="281" t="s">
        <v>58</v>
      </c>
      <c r="B26" s="292"/>
      <c r="C26" s="292"/>
      <c r="D26" s="292"/>
      <c r="E26" s="292"/>
      <c r="F26" s="292"/>
      <c r="G26" s="23">
        <v>21</v>
      </c>
      <c r="H26" s="162">
        <v>22042485</v>
      </c>
      <c r="I26" s="68">
        <v>-14672206</v>
      </c>
    </row>
    <row r="27" spans="1:9" x14ac:dyDescent="0.2">
      <c r="A27" s="281" t="s">
        <v>59</v>
      </c>
      <c r="B27" s="292"/>
      <c r="C27" s="292"/>
      <c r="D27" s="292"/>
      <c r="E27" s="292"/>
      <c r="F27" s="292"/>
      <c r="G27" s="23">
        <v>22</v>
      </c>
      <c r="H27" s="162">
        <v>0</v>
      </c>
      <c r="I27" s="68">
        <v>0</v>
      </c>
    </row>
    <row r="28" spans="1:9" ht="25.5" customHeight="1" x14ac:dyDescent="0.2">
      <c r="A28" s="281" t="s">
        <v>265</v>
      </c>
      <c r="B28" s="292"/>
      <c r="C28" s="292"/>
      <c r="D28" s="292"/>
      <c r="E28" s="292"/>
      <c r="F28" s="292"/>
      <c r="G28" s="23">
        <v>23</v>
      </c>
      <c r="H28" s="162">
        <v>-5222311</v>
      </c>
      <c r="I28" s="68">
        <v>2956564</v>
      </c>
    </row>
    <row r="29" spans="1:9" x14ac:dyDescent="0.2">
      <c r="A29" s="281" t="s">
        <v>60</v>
      </c>
      <c r="B29" s="292"/>
      <c r="C29" s="292"/>
      <c r="D29" s="292"/>
      <c r="E29" s="292"/>
      <c r="F29" s="292"/>
      <c r="G29" s="23">
        <v>24</v>
      </c>
      <c r="H29" s="68">
        <v>40097710</v>
      </c>
      <c r="I29" s="68">
        <v>44154127</v>
      </c>
    </row>
    <row r="30" spans="1:9" ht="33" customHeight="1" x14ac:dyDescent="0.2">
      <c r="A30" s="281" t="s">
        <v>283</v>
      </c>
      <c r="B30" s="292"/>
      <c r="C30" s="292"/>
      <c r="D30" s="292"/>
      <c r="E30" s="292"/>
      <c r="F30" s="292"/>
      <c r="G30" s="23">
        <v>25</v>
      </c>
      <c r="H30" s="68">
        <v>0</v>
      </c>
      <c r="I30" s="68">
        <v>0</v>
      </c>
    </row>
    <row r="31" spans="1:9" x14ac:dyDescent="0.2">
      <c r="A31" s="281" t="s">
        <v>61</v>
      </c>
      <c r="B31" s="292"/>
      <c r="C31" s="292"/>
      <c r="D31" s="292"/>
      <c r="E31" s="292"/>
      <c r="F31" s="292"/>
      <c r="G31" s="23">
        <v>26</v>
      </c>
      <c r="H31" s="68">
        <v>-27415128</v>
      </c>
      <c r="I31" s="68">
        <v>2871255</v>
      </c>
    </row>
    <row r="32" spans="1:9" ht="23.25" customHeight="1" x14ac:dyDescent="0.2">
      <c r="A32" s="281" t="s">
        <v>62</v>
      </c>
      <c r="B32" s="292"/>
      <c r="C32" s="292"/>
      <c r="D32" s="292"/>
      <c r="E32" s="292"/>
      <c r="F32" s="292"/>
      <c r="G32" s="23">
        <v>27</v>
      </c>
      <c r="H32" s="68">
        <v>0</v>
      </c>
      <c r="I32" s="68">
        <v>0</v>
      </c>
    </row>
    <row r="33" spans="1:9" x14ac:dyDescent="0.2">
      <c r="A33" s="281" t="s">
        <v>63</v>
      </c>
      <c r="B33" s="292"/>
      <c r="C33" s="292"/>
      <c r="D33" s="292"/>
      <c r="E33" s="292"/>
      <c r="F33" s="292"/>
      <c r="G33" s="23">
        <v>28</v>
      </c>
      <c r="H33" s="68">
        <v>-2253192</v>
      </c>
      <c r="I33" s="68">
        <v>16701459</v>
      </c>
    </row>
    <row r="34" spans="1:9" x14ac:dyDescent="0.2">
      <c r="A34" s="281" t="s">
        <v>64</v>
      </c>
      <c r="B34" s="292"/>
      <c r="C34" s="292"/>
      <c r="D34" s="292"/>
      <c r="E34" s="292"/>
      <c r="F34" s="292"/>
      <c r="G34" s="23">
        <v>29</v>
      </c>
      <c r="H34" s="68">
        <v>23152049</v>
      </c>
      <c r="I34" s="68">
        <v>4760777</v>
      </c>
    </row>
    <row r="35" spans="1:9" ht="21" customHeight="1" x14ac:dyDescent="0.2">
      <c r="A35" s="281" t="s">
        <v>266</v>
      </c>
      <c r="B35" s="292"/>
      <c r="C35" s="292"/>
      <c r="D35" s="292"/>
      <c r="E35" s="292"/>
      <c r="F35" s="292"/>
      <c r="G35" s="23">
        <v>30</v>
      </c>
      <c r="H35" s="68">
        <v>5385789</v>
      </c>
      <c r="I35" s="68">
        <v>-3408927</v>
      </c>
    </row>
    <row r="36" spans="1:9" x14ac:dyDescent="0.2">
      <c r="A36" s="298" t="s">
        <v>65</v>
      </c>
      <c r="B36" s="292"/>
      <c r="C36" s="292"/>
      <c r="D36" s="292"/>
      <c r="E36" s="292"/>
      <c r="F36" s="292"/>
      <c r="G36" s="23">
        <v>31</v>
      </c>
      <c r="H36" s="68">
        <v>-17025770</v>
      </c>
      <c r="I36" s="68">
        <v>-14507642</v>
      </c>
    </row>
    <row r="37" spans="1:9" x14ac:dyDescent="0.2">
      <c r="A37" s="295" t="s">
        <v>50</v>
      </c>
      <c r="B37" s="296"/>
      <c r="C37" s="296"/>
      <c r="D37" s="296"/>
      <c r="E37" s="296"/>
      <c r="F37" s="296"/>
      <c r="G37" s="22">
        <v>32</v>
      </c>
      <c r="H37" s="67">
        <f>SUM(H38:H51)</f>
        <v>-100775331</v>
      </c>
      <c r="I37" s="67">
        <f>SUM(I38:I51)</f>
        <v>-45093119</v>
      </c>
    </row>
    <row r="38" spans="1:9" x14ac:dyDescent="0.2">
      <c r="A38" s="281" t="s">
        <v>267</v>
      </c>
      <c r="B38" s="292"/>
      <c r="C38" s="292"/>
      <c r="D38" s="292"/>
      <c r="E38" s="292"/>
      <c r="F38" s="292"/>
      <c r="G38" s="23">
        <v>33</v>
      </c>
      <c r="H38" s="68">
        <v>1359125</v>
      </c>
      <c r="I38" s="68">
        <v>1759087</v>
      </c>
    </row>
    <row r="39" spans="1:9" x14ac:dyDescent="0.2">
      <c r="A39" s="281" t="s">
        <v>268</v>
      </c>
      <c r="B39" s="292"/>
      <c r="C39" s="292"/>
      <c r="D39" s="292"/>
      <c r="E39" s="292"/>
      <c r="F39" s="292"/>
      <c r="G39" s="23">
        <v>34</v>
      </c>
      <c r="H39" s="68">
        <v>-23490302</v>
      </c>
      <c r="I39" s="68">
        <v>-26931167</v>
      </c>
    </row>
    <row r="40" spans="1:9" x14ac:dyDescent="0.2">
      <c r="A40" s="281" t="s">
        <v>269</v>
      </c>
      <c r="B40" s="292"/>
      <c r="C40" s="292"/>
      <c r="D40" s="292"/>
      <c r="E40" s="292"/>
      <c r="F40" s="292"/>
      <c r="G40" s="23">
        <v>35</v>
      </c>
      <c r="H40" s="68">
        <v>0</v>
      </c>
      <c r="I40" s="68">
        <v>0</v>
      </c>
    </row>
    <row r="41" spans="1:9" x14ac:dyDescent="0.2">
      <c r="A41" s="281" t="s">
        <v>270</v>
      </c>
      <c r="B41" s="292"/>
      <c r="C41" s="292"/>
      <c r="D41" s="292"/>
      <c r="E41" s="292"/>
      <c r="F41" s="292"/>
      <c r="G41" s="23">
        <v>36</v>
      </c>
      <c r="H41" s="68">
        <v>-337806</v>
      </c>
      <c r="I41" s="68">
        <v>-333800</v>
      </c>
    </row>
    <row r="42" spans="1:9" ht="25.5" customHeight="1" x14ac:dyDescent="0.2">
      <c r="A42" s="281" t="s">
        <v>271</v>
      </c>
      <c r="B42" s="292"/>
      <c r="C42" s="292"/>
      <c r="D42" s="292"/>
      <c r="E42" s="292"/>
      <c r="F42" s="292"/>
      <c r="G42" s="23">
        <v>37</v>
      </c>
      <c r="H42" s="68">
        <v>1302003</v>
      </c>
      <c r="I42" s="68">
        <v>351856</v>
      </c>
    </row>
    <row r="43" spans="1:9" ht="21.75" customHeight="1" x14ac:dyDescent="0.2">
      <c r="A43" s="281" t="s">
        <v>272</v>
      </c>
      <c r="B43" s="292"/>
      <c r="C43" s="292"/>
      <c r="D43" s="292"/>
      <c r="E43" s="292"/>
      <c r="F43" s="292"/>
      <c r="G43" s="23">
        <v>38</v>
      </c>
      <c r="H43" s="68">
        <v>-49936134</v>
      </c>
      <c r="I43" s="68">
        <v>-24716527</v>
      </c>
    </row>
    <row r="44" spans="1:9" ht="24" customHeight="1" x14ac:dyDescent="0.2">
      <c r="A44" s="281" t="s">
        <v>273</v>
      </c>
      <c r="B44" s="292"/>
      <c r="C44" s="292"/>
      <c r="D44" s="292"/>
      <c r="E44" s="292"/>
      <c r="F44" s="292"/>
      <c r="G44" s="23">
        <v>39</v>
      </c>
      <c r="H44" s="68">
        <v>0</v>
      </c>
      <c r="I44" s="68">
        <v>0</v>
      </c>
    </row>
    <row r="45" spans="1:9" x14ac:dyDescent="0.2">
      <c r="A45" s="281" t="s">
        <v>274</v>
      </c>
      <c r="B45" s="292"/>
      <c r="C45" s="292"/>
      <c r="D45" s="292"/>
      <c r="E45" s="292"/>
      <c r="F45" s="292"/>
      <c r="G45" s="23">
        <v>40</v>
      </c>
      <c r="H45" s="68">
        <v>0</v>
      </c>
      <c r="I45" s="68">
        <v>0</v>
      </c>
    </row>
    <row r="46" spans="1:9" x14ac:dyDescent="0.2">
      <c r="A46" s="281" t="s">
        <v>275</v>
      </c>
      <c r="B46" s="292"/>
      <c r="C46" s="292"/>
      <c r="D46" s="292"/>
      <c r="E46" s="292"/>
      <c r="F46" s="292"/>
      <c r="G46" s="23">
        <v>41</v>
      </c>
      <c r="H46" s="68">
        <v>0</v>
      </c>
      <c r="I46" s="68">
        <v>0</v>
      </c>
    </row>
    <row r="47" spans="1:9" x14ac:dyDescent="0.2">
      <c r="A47" s="281" t="s">
        <v>276</v>
      </c>
      <c r="B47" s="292"/>
      <c r="C47" s="292"/>
      <c r="D47" s="292"/>
      <c r="E47" s="292"/>
      <c r="F47" s="292"/>
      <c r="G47" s="23">
        <v>42</v>
      </c>
      <c r="H47" s="68">
        <v>26214231</v>
      </c>
      <c r="I47" s="68">
        <v>77740884</v>
      </c>
    </row>
    <row r="48" spans="1:9" x14ac:dyDescent="0.2">
      <c r="A48" s="281" t="s">
        <v>277</v>
      </c>
      <c r="B48" s="292"/>
      <c r="C48" s="292"/>
      <c r="D48" s="292"/>
      <c r="E48" s="292"/>
      <c r="F48" s="292"/>
      <c r="G48" s="23">
        <v>43</v>
      </c>
      <c r="H48" s="68">
        <v>-15130706</v>
      </c>
      <c r="I48" s="68">
        <v>-73138943</v>
      </c>
    </row>
    <row r="49" spans="1:9" x14ac:dyDescent="0.2">
      <c r="A49" s="281" t="s">
        <v>278</v>
      </c>
      <c r="B49" s="282"/>
      <c r="C49" s="282"/>
      <c r="D49" s="282"/>
      <c r="E49" s="282"/>
      <c r="F49" s="282"/>
      <c r="G49" s="23">
        <v>44</v>
      </c>
      <c r="H49" s="68">
        <v>8815350</v>
      </c>
      <c r="I49" s="68">
        <v>6273933</v>
      </c>
    </row>
    <row r="50" spans="1:9" x14ac:dyDescent="0.2">
      <c r="A50" s="281" t="s">
        <v>279</v>
      </c>
      <c r="B50" s="282"/>
      <c r="C50" s="282"/>
      <c r="D50" s="282"/>
      <c r="E50" s="282"/>
      <c r="F50" s="282"/>
      <c r="G50" s="23">
        <v>45</v>
      </c>
      <c r="H50" s="68">
        <v>45878908</v>
      </c>
      <c r="I50" s="68">
        <v>50983291</v>
      </c>
    </row>
    <row r="51" spans="1:9" x14ac:dyDescent="0.2">
      <c r="A51" s="281" t="s">
        <v>280</v>
      </c>
      <c r="B51" s="282"/>
      <c r="C51" s="282"/>
      <c r="D51" s="282"/>
      <c r="E51" s="282"/>
      <c r="F51" s="282"/>
      <c r="G51" s="23">
        <v>46</v>
      </c>
      <c r="H51" s="68">
        <v>-95450000</v>
      </c>
      <c r="I51" s="68">
        <v>-57081733</v>
      </c>
    </row>
    <row r="52" spans="1:9" x14ac:dyDescent="0.2">
      <c r="A52" s="295" t="s">
        <v>51</v>
      </c>
      <c r="B52" s="297"/>
      <c r="C52" s="297"/>
      <c r="D52" s="297"/>
      <c r="E52" s="297"/>
      <c r="F52" s="297"/>
      <c r="G52" s="22">
        <v>47</v>
      </c>
      <c r="H52" s="67">
        <f>SUM(H53:H57)</f>
        <v>28967763</v>
      </c>
      <c r="I52" s="67">
        <f>SUM(I53:I57)</f>
        <v>-26170196</v>
      </c>
    </row>
    <row r="53" spans="1:9" x14ac:dyDescent="0.2">
      <c r="A53" s="281" t="s">
        <v>281</v>
      </c>
      <c r="B53" s="282"/>
      <c r="C53" s="282"/>
      <c r="D53" s="282"/>
      <c r="E53" s="282"/>
      <c r="F53" s="282"/>
      <c r="G53" s="23">
        <v>48</v>
      </c>
      <c r="H53" s="68">
        <v>0</v>
      </c>
      <c r="I53" s="68">
        <v>0</v>
      </c>
    </row>
    <row r="54" spans="1:9" x14ac:dyDescent="0.2">
      <c r="A54" s="281" t="s">
        <v>100</v>
      </c>
      <c r="B54" s="282"/>
      <c r="C54" s="282"/>
      <c r="D54" s="282"/>
      <c r="E54" s="282"/>
      <c r="F54" s="282"/>
      <c r="G54" s="23">
        <v>49</v>
      </c>
      <c r="H54" s="68">
        <v>159946721</v>
      </c>
      <c r="I54" s="68">
        <v>39883551</v>
      </c>
    </row>
    <row r="55" spans="1:9" x14ac:dyDescent="0.2">
      <c r="A55" s="281" t="s">
        <v>101</v>
      </c>
      <c r="B55" s="282"/>
      <c r="C55" s="282"/>
      <c r="D55" s="282"/>
      <c r="E55" s="282"/>
      <c r="F55" s="282"/>
      <c r="G55" s="23">
        <v>50</v>
      </c>
      <c r="H55" s="68">
        <v>-120927216</v>
      </c>
      <c r="I55" s="68">
        <v>-54024766</v>
      </c>
    </row>
    <row r="56" spans="1:9" x14ac:dyDescent="0.2">
      <c r="A56" s="281" t="s">
        <v>102</v>
      </c>
      <c r="B56" s="282"/>
      <c r="C56" s="282"/>
      <c r="D56" s="282"/>
      <c r="E56" s="282"/>
      <c r="F56" s="282"/>
      <c r="G56" s="23">
        <v>51</v>
      </c>
      <c r="H56" s="68">
        <v>0</v>
      </c>
      <c r="I56" s="68">
        <v>0</v>
      </c>
    </row>
    <row r="57" spans="1:9" x14ac:dyDescent="0.2">
      <c r="A57" s="281" t="s">
        <v>103</v>
      </c>
      <c r="B57" s="282"/>
      <c r="C57" s="282"/>
      <c r="D57" s="282"/>
      <c r="E57" s="282"/>
      <c r="F57" s="282"/>
      <c r="G57" s="23">
        <v>52</v>
      </c>
      <c r="H57" s="68">
        <v>-10051742</v>
      </c>
      <c r="I57" s="68">
        <v>-12028981</v>
      </c>
    </row>
    <row r="58" spans="1:9" x14ac:dyDescent="0.2">
      <c r="A58" s="295" t="s">
        <v>52</v>
      </c>
      <c r="B58" s="297"/>
      <c r="C58" s="297"/>
      <c r="D58" s="297"/>
      <c r="E58" s="297"/>
      <c r="F58" s="297"/>
      <c r="G58" s="22">
        <v>53</v>
      </c>
      <c r="H58" s="67">
        <f>H6+H37+H52</f>
        <v>20837902</v>
      </c>
      <c r="I58" s="67">
        <f>I6+I37+I52</f>
        <v>3726227</v>
      </c>
    </row>
    <row r="59" spans="1:9" ht="24.75" customHeight="1" x14ac:dyDescent="0.2">
      <c r="A59" s="298" t="s">
        <v>282</v>
      </c>
      <c r="B59" s="282"/>
      <c r="C59" s="282"/>
      <c r="D59" s="282"/>
      <c r="E59" s="282"/>
      <c r="F59" s="282"/>
      <c r="G59" s="23">
        <v>54</v>
      </c>
      <c r="H59" s="68">
        <v>0</v>
      </c>
      <c r="I59" s="68">
        <v>0</v>
      </c>
    </row>
    <row r="60" spans="1:9" ht="27.75" customHeight="1" x14ac:dyDescent="0.2">
      <c r="A60" s="295" t="s">
        <v>53</v>
      </c>
      <c r="B60" s="297"/>
      <c r="C60" s="297"/>
      <c r="D60" s="297"/>
      <c r="E60" s="297"/>
      <c r="F60" s="297"/>
      <c r="G60" s="22">
        <v>55</v>
      </c>
      <c r="H60" s="67">
        <f>H58+H59</f>
        <v>20837902</v>
      </c>
      <c r="I60" s="67">
        <f>I58+I59</f>
        <v>3726227</v>
      </c>
    </row>
    <row r="61" spans="1:9" x14ac:dyDescent="0.2">
      <c r="A61" s="281" t="s">
        <v>104</v>
      </c>
      <c r="B61" s="282"/>
      <c r="C61" s="282"/>
      <c r="D61" s="282"/>
      <c r="E61" s="282"/>
      <c r="F61" s="282"/>
      <c r="G61" s="23">
        <v>56</v>
      </c>
      <c r="H61" s="68">
        <v>5032410</v>
      </c>
      <c r="I61" s="68">
        <v>25870312</v>
      </c>
    </row>
    <row r="62" spans="1:9" x14ac:dyDescent="0.2">
      <c r="A62" s="283" t="s">
        <v>54</v>
      </c>
      <c r="B62" s="284"/>
      <c r="C62" s="284"/>
      <c r="D62" s="284"/>
      <c r="E62" s="284"/>
      <c r="F62" s="284"/>
      <c r="G62" s="24">
        <v>57</v>
      </c>
      <c r="H62" s="69">
        <f>H60+H61</f>
        <v>25870312</v>
      </c>
      <c r="I62" s="69">
        <f>I60+I61</f>
        <v>29596539</v>
      </c>
    </row>
  </sheetData>
  <sheetProtection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5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tabSelected="1" topLeftCell="A7" zoomScaleSheetLayoutView="80" workbookViewId="0">
      <selection activeCell="G31" sqref="G31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305" t="s">
        <v>66</v>
      </c>
      <c r="B1" s="306"/>
      <c r="C1" s="306"/>
      <c r="D1" s="306"/>
      <c r="E1" s="307"/>
      <c r="F1" s="308"/>
      <c r="G1" s="308"/>
      <c r="H1" s="308"/>
      <c r="I1" s="308"/>
      <c r="J1" s="308"/>
      <c r="K1" s="309"/>
      <c r="L1" s="242"/>
      <c r="M1" s="242"/>
    </row>
    <row r="2" spans="1:34" ht="19.5" customHeight="1" x14ac:dyDescent="0.2">
      <c r="A2" s="243" t="s">
        <v>393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310" t="s">
        <v>35</v>
      </c>
      <c r="M3" s="310"/>
    </row>
    <row r="4" spans="1:34" ht="13.5" customHeight="1" x14ac:dyDescent="0.2">
      <c r="A4" s="303" t="s">
        <v>27</v>
      </c>
      <c r="B4" s="303"/>
      <c r="C4" s="303"/>
      <c r="D4" s="304" t="s">
        <v>38</v>
      </c>
      <c r="E4" s="247" t="s">
        <v>71</v>
      </c>
      <c r="F4" s="247"/>
      <c r="G4" s="247"/>
      <c r="H4" s="247"/>
      <c r="I4" s="247"/>
      <c r="J4" s="247"/>
      <c r="K4" s="247"/>
      <c r="L4" s="247" t="s">
        <v>76</v>
      </c>
      <c r="M4" s="247" t="s">
        <v>47</v>
      </c>
    </row>
    <row r="5" spans="1:34" ht="56.25" x14ac:dyDescent="0.2">
      <c r="A5" s="303"/>
      <c r="B5" s="303"/>
      <c r="C5" s="303"/>
      <c r="D5" s="304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47"/>
      <c r="M5" s="247"/>
    </row>
    <row r="6" spans="1:34" x14ac:dyDescent="0.2">
      <c r="A6" s="247">
        <v>1</v>
      </c>
      <c r="B6" s="247"/>
      <c r="C6" s="247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302" t="s">
        <v>286</v>
      </c>
      <c r="B7" s="302"/>
      <c r="C7" s="302"/>
      <c r="D7" s="11">
        <v>1</v>
      </c>
      <c r="E7" s="73">
        <v>50000000</v>
      </c>
      <c r="F7" s="73">
        <v>0</v>
      </c>
      <c r="G7" s="73">
        <v>369309340</v>
      </c>
      <c r="H7" s="73">
        <v>138761535</v>
      </c>
      <c r="I7" s="73">
        <v>339183013</v>
      </c>
      <c r="J7" s="73">
        <v>42724044</v>
      </c>
      <c r="K7" s="74">
        <f>SUM(E7:J7)</f>
        <v>939977932</v>
      </c>
      <c r="L7" s="73">
        <v>0</v>
      </c>
      <c r="M7" s="74">
        <f>K7+L7</f>
        <v>939977932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99" t="s">
        <v>294</v>
      </c>
      <c r="B8" s="299"/>
      <c r="C8" s="299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99" t="s">
        <v>295</v>
      </c>
      <c r="B9" s="299"/>
      <c r="C9" s="299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300" t="s">
        <v>287</v>
      </c>
      <c r="B10" s="300"/>
      <c r="C10" s="300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369309340</v>
      </c>
      <c r="H10" s="74">
        <f t="shared" si="2"/>
        <v>138761535</v>
      </c>
      <c r="I10" s="74">
        <f t="shared" si="2"/>
        <v>339183013</v>
      </c>
      <c r="J10" s="74">
        <f t="shared" si="2"/>
        <v>42724044</v>
      </c>
      <c r="K10" s="74">
        <f t="shared" si="0"/>
        <v>939977932</v>
      </c>
      <c r="L10" s="74">
        <f t="shared" si="2"/>
        <v>0</v>
      </c>
      <c r="M10" s="74">
        <f t="shared" si="1"/>
        <v>939977932</v>
      </c>
      <c r="N10" s="2"/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300" t="s">
        <v>291</v>
      </c>
      <c r="B11" s="300"/>
      <c r="C11" s="300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-981518</v>
      </c>
      <c r="H11" s="74">
        <f t="shared" si="3"/>
        <v>0</v>
      </c>
      <c r="I11" s="74">
        <f t="shared" si="3"/>
        <v>0</v>
      </c>
      <c r="J11" s="74">
        <f t="shared" si="3"/>
        <v>61406159</v>
      </c>
      <c r="K11" s="74">
        <f t="shared" si="0"/>
        <v>60424641</v>
      </c>
      <c r="L11" s="74">
        <f t="shared" si="3"/>
        <v>0</v>
      </c>
      <c r="M11" s="74">
        <f t="shared" si="1"/>
        <v>60424641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99" t="s">
        <v>296</v>
      </c>
      <c r="B12" s="299"/>
      <c r="C12" s="299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61406159</v>
      </c>
      <c r="K12" s="74">
        <f t="shared" si="0"/>
        <v>61406159</v>
      </c>
      <c r="L12" s="73">
        <v>0</v>
      </c>
      <c r="M12" s="74">
        <f t="shared" si="1"/>
        <v>61406159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301" t="s">
        <v>292</v>
      </c>
      <c r="B13" s="301"/>
      <c r="C13" s="301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-981518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-981518</v>
      </c>
      <c r="L13" s="74">
        <f t="shared" si="4"/>
        <v>0</v>
      </c>
      <c r="M13" s="74">
        <f t="shared" si="1"/>
        <v>-981518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99" t="s">
        <v>297</v>
      </c>
      <c r="B14" s="299"/>
      <c r="C14" s="299"/>
      <c r="D14" s="11">
        <v>8</v>
      </c>
      <c r="E14" s="73">
        <v>0</v>
      </c>
      <c r="F14" s="73">
        <v>0</v>
      </c>
      <c r="G14" s="73">
        <v>3655259</v>
      </c>
      <c r="H14" s="73">
        <v>0</v>
      </c>
      <c r="I14" s="73">
        <v>0</v>
      </c>
      <c r="J14" s="73">
        <v>0</v>
      </c>
      <c r="K14" s="74">
        <f>SUM(E14:J14)</f>
        <v>3655259</v>
      </c>
      <c r="L14" s="73">
        <v>0</v>
      </c>
      <c r="M14" s="74">
        <f>K14+L14</f>
        <v>3655259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99" t="s">
        <v>298</v>
      </c>
      <c r="B15" s="299"/>
      <c r="C15" s="299"/>
      <c r="D15" s="11">
        <v>9</v>
      </c>
      <c r="E15" s="73">
        <v>0</v>
      </c>
      <c r="F15" s="73">
        <v>0</v>
      </c>
      <c r="G15" s="73">
        <v>9807695</v>
      </c>
      <c r="H15" s="73">
        <v>0</v>
      </c>
      <c r="I15" s="73">
        <v>0</v>
      </c>
      <c r="J15" s="73">
        <v>0</v>
      </c>
      <c r="K15" s="74">
        <f t="shared" si="0"/>
        <v>9807695</v>
      </c>
      <c r="L15" s="73">
        <v>0</v>
      </c>
      <c r="M15" s="74">
        <f t="shared" si="1"/>
        <v>9807695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99" t="s">
        <v>299</v>
      </c>
      <c r="B16" s="299"/>
      <c r="C16" s="299"/>
      <c r="D16" s="11">
        <v>10</v>
      </c>
      <c r="E16" s="73">
        <v>0</v>
      </c>
      <c r="F16" s="73">
        <v>0</v>
      </c>
      <c r="G16" s="73">
        <v>-14444472</v>
      </c>
      <c r="H16" s="73">
        <v>0</v>
      </c>
      <c r="I16" s="73">
        <v>0</v>
      </c>
      <c r="J16" s="73">
        <v>0</v>
      </c>
      <c r="K16" s="74">
        <f t="shared" si="0"/>
        <v>-14444472</v>
      </c>
      <c r="L16" s="73">
        <v>0</v>
      </c>
      <c r="M16" s="74">
        <f t="shared" si="1"/>
        <v>-14444472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99" t="s">
        <v>300</v>
      </c>
      <c r="B17" s="299"/>
      <c r="C17" s="299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300" t="s">
        <v>301</v>
      </c>
      <c r="B18" s="300"/>
      <c r="C18" s="300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-3008699</v>
      </c>
      <c r="H18" s="74">
        <f t="shared" si="5"/>
        <v>0</v>
      </c>
      <c r="I18" s="74">
        <f t="shared" si="5"/>
        <v>21393189</v>
      </c>
      <c r="J18" s="74">
        <f t="shared" si="5"/>
        <v>-42724044</v>
      </c>
      <c r="K18" s="74">
        <f t="shared" si="0"/>
        <v>-24339554</v>
      </c>
      <c r="L18" s="74">
        <f t="shared" si="5"/>
        <v>0</v>
      </c>
      <c r="M18" s="74">
        <f t="shared" si="1"/>
        <v>-24339554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99" t="s">
        <v>302</v>
      </c>
      <c r="B19" s="299"/>
      <c r="C19" s="299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99" t="s">
        <v>303</v>
      </c>
      <c r="B20" s="299"/>
      <c r="C20" s="299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99" t="s">
        <v>304</v>
      </c>
      <c r="B21" s="299"/>
      <c r="C21" s="299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-25000000</v>
      </c>
      <c r="J21" s="73">
        <v>0</v>
      </c>
      <c r="K21" s="74">
        <f t="shared" si="0"/>
        <v>-25000000</v>
      </c>
      <c r="L21" s="73">
        <v>0</v>
      </c>
      <c r="M21" s="74">
        <f t="shared" si="1"/>
        <v>-25000000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99" t="s">
        <v>305</v>
      </c>
      <c r="B22" s="299"/>
      <c r="C22" s="299"/>
      <c r="D22" s="11">
        <v>16</v>
      </c>
      <c r="E22" s="73">
        <v>0</v>
      </c>
      <c r="F22" s="73">
        <v>0</v>
      </c>
      <c r="G22" s="73">
        <v>-3008699</v>
      </c>
      <c r="H22" s="73">
        <v>0</v>
      </c>
      <c r="I22" s="73">
        <v>46393189</v>
      </c>
      <c r="J22" s="73">
        <v>-42724044</v>
      </c>
      <c r="K22" s="74">
        <f t="shared" si="0"/>
        <v>660446</v>
      </c>
      <c r="L22" s="73">
        <v>0</v>
      </c>
      <c r="M22" s="74">
        <f t="shared" si="1"/>
        <v>660446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300" t="s">
        <v>288</v>
      </c>
      <c r="B23" s="300"/>
      <c r="C23" s="300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365319123</v>
      </c>
      <c r="H23" s="74">
        <f t="shared" si="6"/>
        <v>138761535</v>
      </c>
      <c r="I23" s="74">
        <f t="shared" si="6"/>
        <v>360576202</v>
      </c>
      <c r="J23" s="74">
        <f t="shared" si="6"/>
        <v>61406159</v>
      </c>
      <c r="K23" s="74">
        <f t="shared" si="0"/>
        <v>976063019</v>
      </c>
      <c r="L23" s="74">
        <f t="shared" ref="L23" si="7">L18+L11+L10</f>
        <v>0</v>
      </c>
      <c r="M23" s="74">
        <f t="shared" si="1"/>
        <v>976063019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302" t="s">
        <v>289</v>
      </c>
      <c r="B24" s="302"/>
      <c r="C24" s="302"/>
      <c r="D24" s="11">
        <v>18</v>
      </c>
      <c r="E24" s="73">
        <f>E23</f>
        <v>50000000</v>
      </c>
      <c r="F24" s="73">
        <f t="shared" ref="F24:J24" si="8">F23</f>
        <v>0</v>
      </c>
      <c r="G24" s="73">
        <f t="shared" si="8"/>
        <v>365319123</v>
      </c>
      <c r="H24" s="73">
        <f t="shared" si="8"/>
        <v>138761535</v>
      </c>
      <c r="I24" s="73">
        <f t="shared" si="8"/>
        <v>360576202</v>
      </c>
      <c r="J24" s="73">
        <f t="shared" si="8"/>
        <v>61406159</v>
      </c>
      <c r="K24" s="74">
        <f t="shared" si="0"/>
        <v>976063019</v>
      </c>
      <c r="L24" s="73">
        <v>0</v>
      </c>
      <c r="M24" s="74">
        <f t="shared" si="1"/>
        <v>976063019</v>
      </c>
      <c r="N24" s="2"/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99" t="s">
        <v>306</v>
      </c>
      <c r="B25" s="299"/>
      <c r="C25" s="299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99" t="s">
        <v>295</v>
      </c>
      <c r="B26" s="299"/>
      <c r="C26" s="299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300" t="s">
        <v>290</v>
      </c>
      <c r="B27" s="300"/>
      <c r="C27" s="300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365319123</v>
      </c>
      <c r="H27" s="74">
        <f t="shared" si="9"/>
        <v>138761535</v>
      </c>
      <c r="I27" s="74">
        <f t="shared" si="9"/>
        <v>360576202</v>
      </c>
      <c r="J27" s="74">
        <f t="shared" si="9"/>
        <v>61406159</v>
      </c>
      <c r="K27" s="74">
        <f t="shared" si="0"/>
        <v>976063019</v>
      </c>
      <c r="L27" s="74">
        <f t="shared" si="9"/>
        <v>0</v>
      </c>
      <c r="M27" s="74">
        <f t="shared" si="1"/>
        <v>976063019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300" t="s">
        <v>307</v>
      </c>
      <c r="B28" s="300"/>
      <c r="C28" s="300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12213481</v>
      </c>
      <c r="H28" s="74">
        <f t="shared" si="10"/>
        <v>0</v>
      </c>
      <c r="I28" s="74">
        <f t="shared" si="10"/>
        <v>0</v>
      </c>
      <c r="J28" s="74">
        <f t="shared" si="10"/>
        <v>61163745</v>
      </c>
      <c r="K28" s="74">
        <f>SUM(E28:J28)</f>
        <v>73377226</v>
      </c>
      <c r="L28" s="74">
        <f t="shared" si="10"/>
        <v>0</v>
      </c>
      <c r="M28" s="74">
        <f t="shared" si="1"/>
        <v>73377226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99" t="s">
        <v>296</v>
      </c>
      <c r="B29" s="299"/>
      <c r="C29" s="299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61163745</v>
      </c>
      <c r="K29" s="74">
        <f t="shared" si="0"/>
        <v>61163745</v>
      </c>
      <c r="L29" s="73">
        <v>0</v>
      </c>
      <c r="M29" s="74">
        <f t="shared" si="1"/>
        <v>61163745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301" t="s">
        <v>308</v>
      </c>
      <c r="B30" s="301"/>
      <c r="C30" s="301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12213481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12213481</v>
      </c>
      <c r="L30" s="74">
        <f t="shared" si="11"/>
        <v>0</v>
      </c>
      <c r="M30" s="74">
        <f t="shared" si="1"/>
        <v>12213481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99" t="s">
        <v>297</v>
      </c>
      <c r="B31" s="299"/>
      <c r="C31" s="299"/>
      <c r="D31" s="11">
        <v>25</v>
      </c>
      <c r="E31" s="73">
        <v>0</v>
      </c>
      <c r="F31" s="73">
        <v>0</v>
      </c>
      <c r="G31" s="73">
        <v>12585574</v>
      </c>
      <c r="H31" s="73">
        <v>0</v>
      </c>
      <c r="I31" s="73">
        <v>0</v>
      </c>
      <c r="J31" s="73">
        <v>0</v>
      </c>
      <c r="K31" s="74">
        <f t="shared" si="0"/>
        <v>12585574</v>
      </c>
      <c r="L31" s="73">
        <v>0</v>
      </c>
      <c r="M31" s="74">
        <f t="shared" si="1"/>
        <v>12585574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99" t="s">
        <v>298</v>
      </c>
      <c r="B32" s="299"/>
      <c r="C32" s="299"/>
      <c r="D32" s="11">
        <v>26</v>
      </c>
      <c r="E32" s="73">
        <v>0</v>
      </c>
      <c r="F32" s="73">
        <v>0</v>
      </c>
      <c r="G32" s="73">
        <v>2389133</v>
      </c>
      <c r="H32" s="73">
        <v>0</v>
      </c>
      <c r="I32" s="73">
        <v>0</v>
      </c>
      <c r="J32" s="73">
        <v>0</v>
      </c>
      <c r="K32" s="74">
        <f t="shared" si="0"/>
        <v>2389133</v>
      </c>
      <c r="L32" s="73">
        <v>0</v>
      </c>
      <c r="M32" s="74">
        <f t="shared" si="1"/>
        <v>2389133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99" t="s">
        <v>299</v>
      </c>
      <c r="B33" s="299"/>
      <c r="C33" s="299"/>
      <c r="D33" s="11">
        <v>27</v>
      </c>
      <c r="E33" s="73">
        <v>0</v>
      </c>
      <c r="F33" s="73">
        <v>0</v>
      </c>
      <c r="G33" s="73">
        <v>-2761226</v>
      </c>
      <c r="H33" s="73">
        <v>0</v>
      </c>
      <c r="I33" s="73">
        <v>0</v>
      </c>
      <c r="J33" s="73">
        <v>0</v>
      </c>
      <c r="K33" s="74">
        <f t="shared" si="0"/>
        <v>-2761226</v>
      </c>
      <c r="L33" s="73">
        <v>0</v>
      </c>
      <c r="M33" s="74">
        <f t="shared" si="1"/>
        <v>-2761226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99" t="s">
        <v>309</v>
      </c>
      <c r="B34" s="299"/>
      <c r="C34" s="299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300" t="s">
        <v>310</v>
      </c>
      <c r="B35" s="300"/>
      <c r="C35" s="300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0</v>
      </c>
      <c r="H35" s="74">
        <f t="shared" ref="H35" si="14">SUM(H36:H39)</f>
        <v>0</v>
      </c>
      <c r="I35" s="74">
        <f t="shared" ref="I35:J35" si="15">SUM(I36:I39)</f>
        <v>65175091</v>
      </c>
      <c r="J35" s="74">
        <f t="shared" si="15"/>
        <v>-61406159</v>
      </c>
      <c r="K35" s="74">
        <f>SUM(E35:J35)</f>
        <v>3768932</v>
      </c>
      <c r="L35" s="74">
        <f t="shared" si="12"/>
        <v>0</v>
      </c>
      <c r="M35" s="74">
        <f t="shared" si="1"/>
        <v>3768932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99" t="s">
        <v>302</v>
      </c>
      <c r="B36" s="299"/>
      <c r="C36" s="299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99" t="s">
        <v>303</v>
      </c>
      <c r="B37" s="299"/>
      <c r="C37" s="299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99" t="s">
        <v>311</v>
      </c>
      <c r="B38" s="299"/>
      <c r="C38" s="299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99" t="s">
        <v>312</v>
      </c>
      <c r="B39" s="299"/>
      <c r="C39" s="299"/>
      <c r="D39" s="11">
        <v>33</v>
      </c>
      <c r="E39" s="73">
        <v>0</v>
      </c>
      <c r="F39" s="73">
        <v>0</v>
      </c>
      <c r="G39" s="73">
        <v>0</v>
      </c>
      <c r="H39" s="73">
        <v>0</v>
      </c>
      <c r="I39" s="73">
        <v>65175091</v>
      </c>
      <c r="J39" s="73">
        <v>-61406159</v>
      </c>
      <c r="K39" s="74">
        <f>SUM(E39:J39)</f>
        <v>3768932</v>
      </c>
      <c r="L39" s="73">
        <v>0</v>
      </c>
      <c r="M39" s="74">
        <f t="shared" si="1"/>
        <v>3768932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300" t="s">
        <v>313</v>
      </c>
      <c r="B40" s="300"/>
      <c r="C40" s="300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377532604</v>
      </c>
      <c r="H40" s="74">
        <f t="shared" si="16"/>
        <v>138761535</v>
      </c>
      <c r="I40" s="74">
        <f t="shared" si="16"/>
        <v>425751293</v>
      </c>
      <c r="J40" s="74">
        <f t="shared" si="16"/>
        <v>61163745</v>
      </c>
      <c r="K40" s="74">
        <f t="shared" si="0"/>
        <v>1053209177</v>
      </c>
      <c r="L40" s="74">
        <f t="shared" ref="L40" si="17">L35+L28+L27</f>
        <v>0</v>
      </c>
      <c r="M40" s="74">
        <f t="shared" si="1"/>
        <v>1053209177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5" type="noConversion"/>
  <dataValidations count="2">
    <dataValidation allowBlank="1" sqref="O6:P6 B1:K1 A6:M6 A1:A5 N1:P5 B3:M5 Q1:IV1048576 A7:D65535 N7:P65535 E41:M65535"/>
    <dataValidation type="whole" operator="greaterThanOrEqual" allowBlank="1" sqref="E7:M40">
      <formula1>0</formula1>
    </dataValidation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 K14:K15 K17" formulaRange="1"/>
    <ignoredError sqref="L36:L38 K10:M12 L23:M26 L29 L14:M15 L19:M19 L20:M20 L22:M22 L21 K27:M27 L31 K36:K38 K31 K29 K25:K26 K20 K19 K22 K34 L34" formula="1" formulaRange="1"/>
    <ignoredError sqref="G11:G13 M16 G16:G23 J18:J23 I21 M18 M21 G25:G30 J25:J28 M28 M30 M32:M33 L35:M35 L40:M40 G34:G38 G40 J30:J38 J40" listDataValidation="1"/>
    <ignoredError sqref="L13 K23:K24" formula="1"/>
    <ignoredError sqref="K13 M13 K18 K28 K30 K40" formula="1" listDataValidation="1"/>
    <ignoredError sqref="K16 L39:M39" formulaRange="1" listDataValidation="1"/>
    <ignoredError sqref="K21 L28 L30 K32 L32 L33 K33 K35 K39" formula="1" formulaRange="1" listDataValidation="1"/>
    <ignoredError sqref="J24 G24" unlockedFormula="1" listDataValidation="1"/>
    <ignoredError sqref="E24:F24 H24:I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0"/>
  <sheetViews>
    <sheetView workbookViewId="0">
      <selection sqref="A1:I40"/>
    </sheetView>
  </sheetViews>
  <sheetFormatPr defaultRowHeight="12.75" x14ac:dyDescent="0.2"/>
  <sheetData>
    <row r="1" spans="1:9" x14ac:dyDescent="0.2">
      <c r="A1" s="311" t="s">
        <v>394</v>
      </c>
      <c r="B1" s="312"/>
      <c r="C1" s="312"/>
      <c r="D1" s="312"/>
      <c r="E1" s="312"/>
      <c r="F1" s="312"/>
      <c r="G1" s="312"/>
      <c r="H1" s="312"/>
      <c r="I1" s="312"/>
    </row>
    <row r="2" spans="1:9" x14ac:dyDescent="0.2">
      <c r="A2" s="312"/>
      <c r="B2" s="312"/>
      <c r="C2" s="312"/>
      <c r="D2" s="312"/>
      <c r="E2" s="312"/>
      <c r="F2" s="312"/>
      <c r="G2" s="312"/>
      <c r="H2" s="312"/>
      <c r="I2" s="312"/>
    </row>
    <row r="3" spans="1:9" x14ac:dyDescent="0.2">
      <c r="A3" s="312"/>
      <c r="B3" s="312"/>
      <c r="C3" s="312"/>
      <c r="D3" s="312"/>
      <c r="E3" s="312"/>
      <c r="F3" s="312"/>
      <c r="G3" s="312"/>
      <c r="H3" s="312"/>
      <c r="I3" s="312"/>
    </row>
    <row r="4" spans="1:9" x14ac:dyDescent="0.2">
      <c r="A4" s="312"/>
      <c r="B4" s="312"/>
      <c r="C4" s="312"/>
      <c r="D4" s="312"/>
      <c r="E4" s="312"/>
      <c r="F4" s="312"/>
      <c r="G4" s="312"/>
      <c r="H4" s="312"/>
      <c r="I4" s="312"/>
    </row>
    <row r="5" spans="1:9" x14ac:dyDescent="0.2">
      <c r="A5" s="312"/>
      <c r="B5" s="312"/>
      <c r="C5" s="312"/>
      <c r="D5" s="312"/>
      <c r="E5" s="312"/>
      <c r="F5" s="312"/>
      <c r="G5" s="312"/>
      <c r="H5" s="312"/>
      <c r="I5" s="312"/>
    </row>
    <row r="6" spans="1:9" x14ac:dyDescent="0.2">
      <c r="A6" s="312"/>
      <c r="B6" s="312"/>
      <c r="C6" s="312"/>
      <c r="D6" s="312"/>
      <c r="E6" s="312"/>
      <c r="F6" s="312"/>
      <c r="G6" s="312"/>
      <c r="H6" s="312"/>
      <c r="I6" s="312"/>
    </row>
    <row r="7" spans="1:9" x14ac:dyDescent="0.2">
      <c r="A7" s="312"/>
      <c r="B7" s="312"/>
      <c r="C7" s="312"/>
      <c r="D7" s="312"/>
      <c r="E7" s="312"/>
      <c r="F7" s="312"/>
      <c r="G7" s="312"/>
      <c r="H7" s="312"/>
      <c r="I7" s="312"/>
    </row>
    <row r="8" spans="1:9" x14ac:dyDescent="0.2">
      <c r="A8" s="312"/>
      <c r="B8" s="312"/>
      <c r="C8" s="312"/>
      <c r="D8" s="312"/>
      <c r="E8" s="312"/>
      <c r="F8" s="312"/>
      <c r="G8" s="312"/>
      <c r="H8" s="312"/>
      <c r="I8" s="312"/>
    </row>
    <row r="9" spans="1:9" x14ac:dyDescent="0.2">
      <c r="A9" s="312"/>
      <c r="B9" s="312"/>
      <c r="C9" s="312"/>
      <c r="D9" s="312"/>
      <c r="E9" s="312"/>
      <c r="F9" s="312"/>
      <c r="G9" s="312"/>
      <c r="H9" s="312"/>
      <c r="I9" s="312"/>
    </row>
    <row r="10" spans="1:9" x14ac:dyDescent="0.2">
      <c r="A10" s="312"/>
      <c r="B10" s="312"/>
      <c r="C10" s="312"/>
      <c r="D10" s="312"/>
      <c r="E10" s="312"/>
      <c r="F10" s="312"/>
      <c r="G10" s="312"/>
      <c r="H10" s="312"/>
      <c r="I10" s="312"/>
    </row>
    <row r="11" spans="1:9" x14ac:dyDescent="0.2">
      <c r="A11" s="312"/>
      <c r="B11" s="312"/>
      <c r="C11" s="312"/>
      <c r="D11" s="312"/>
      <c r="E11" s="312"/>
      <c r="F11" s="312"/>
      <c r="G11" s="312"/>
      <c r="H11" s="312"/>
      <c r="I11" s="312"/>
    </row>
    <row r="12" spans="1:9" x14ac:dyDescent="0.2">
      <c r="A12" s="312"/>
      <c r="B12" s="312"/>
      <c r="C12" s="312"/>
      <c r="D12" s="312"/>
      <c r="E12" s="312"/>
      <c r="F12" s="312"/>
      <c r="G12" s="312"/>
      <c r="H12" s="312"/>
      <c r="I12" s="312"/>
    </row>
    <row r="13" spans="1:9" x14ac:dyDescent="0.2">
      <c r="A13" s="312"/>
      <c r="B13" s="312"/>
      <c r="C13" s="312"/>
      <c r="D13" s="312"/>
      <c r="E13" s="312"/>
      <c r="F13" s="312"/>
      <c r="G13" s="312"/>
      <c r="H13" s="312"/>
      <c r="I13" s="312"/>
    </row>
    <row r="14" spans="1:9" x14ac:dyDescent="0.2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x14ac:dyDescent="0.2">
      <c r="A15" s="312"/>
      <c r="B15" s="312"/>
      <c r="C15" s="312"/>
      <c r="D15" s="312"/>
      <c r="E15" s="312"/>
      <c r="F15" s="312"/>
      <c r="G15" s="312"/>
      <c r="H15" s="312"/>
      <c r="I15" s="312"/>
    </row>
    <row r="16" spans="1:9" x14ac:dyDescent="0.2">
      <c r="A16" s="312"/>
      <c r="B16" s="312"/>
      <c r="C16" s="312"/>
      <c r="D16" s="312"/>
      <c r="E16" s="312"/>
      <c r="F16" s="312"/>
      <c r="G16" s="312"/>
      <c r="H16" s="312"/>
      <c r="I16" s="312"/>
    </row>
    <row r="17" spans="1:9" x14ac:dyDescent="0.2">
      <c r="A17" s="312"/>
      <c r="B17" s="312"/>
      <c r="C17" s="312"/>
      <c r="D17" s="312"/>
      <c r="E17" s="312"/>
      <c r="F17" s="312"/>
      <c r="G17" s="312"/>
      <c r="H17" s="312"/>
      <c r="I17" s="312"/>
    </row>
    <row r="18" spans="1:9" x14ac:dyDescent="0.2">
      <c r="A18" s="312"/>
      <c r="B18" s="312"/>
      <c r="C18" s="312"/>
      <c r="D18" s="312"/>
      <c r="E18" s="312"/>
      <c r="F18" s="312"/>
      <c r="G18" s="312"/>
      <c r="H18" s="312"/>
      <c r="I18" s="312"/>
    </row>
    <row r="19" spans="1:9" x14ac:dyDescent="0.2">
      <c r="A19" s="312"/>
      <c r="B19" s="312"/>
      <c r="C19" s="312"/>
      <c r="D19" s="312"/>
      <c r="E19" s="312"/>
      <c r="F19" s="312"/>
      <c r="G19" s="312"/>
      <c r="H19" s="312"/>
      <c r="I19" s="312"/>
    </row>
    <row r="20" spans="1:9" x14ac:dyDescent="0.2">
      <c r="A20" s="312"/>
      <c r="B20" s="312"/>
      <c r="C20" s="312"/>
      <c r="D20" s="312"/>
      <c r="E20" s="312"/>
      <c r="F20" s="312"/>
      <c r="G20" s="312"/>
      <c r="H20" s="312"/>
      <c r="I20" s="312"/>
    </row>
    <row r="21" spans="1:9" x14ac:dyDescent="0.2">
      <c r="A21" s="312"/>
      <c r="B21" s="312"/>
      <c r="C21" s="312"/>
      <c r="D21" s="312"/>
      <c r="E21" s="312"/>
      <c r="F21" s="312"/>
      <c r="G21" s="312"/>
      <c r="H21" s="312"/>
      <c r="I21" s="312"/>
    </row>
    <row r="22" spans="1:9" x14ac:dyDescent="0.2">
      <c r="A22" s="312"/>
      <c r="B22" s="312"/>
      <c r="C22" s="312"/>
      <c r="D22" s="312"/>
      <c r="E22" s="312"/>
      <c r="F22" s="312"/>
      <c r="G22" s="312"/>
      <c r="H22" s="312"/>
      <c r="I22" s="312"/>
    </row>
    <row r="23" spans="1:9" x14ac:dyDescent="0.2">
      <c r="A23" s="312"/>
      <c r="B23" s="312"/>
      <c r="C23" s="312"/>
      <c r="D23" s="312"/>
      <c r="E23" s="312"/>
      <c r="F23" s="312"/>
      <c r="G23" s="312"/>
      <c r="H23" s="312"/>
      <c r="I23" s="312"/>
    </row>
    <row r="24" spans="1:9" x14ac:dyDescent="0.2">
      <c r="A24" s="312"/>
      <c r="B24" s="312"/>
      <c r="C24" s="312"/>
      <c r="D24" s="312"/>
      <c r="E24" s="312"/>
      <c r="F24" s="312"/>
      <c r="G24" s="312"/>
      <c r="H24" s="312"/>
      <c r="I24" s="312"/>
    </row>
    <row r="25" spans="1:9" x14ac:dyDescent="0.2">
      <c r="A25" s="312"/>
      <c r="B25" s="312"/>
      <c r="C25" s="312"/>
      <c r="D25" s="312"/>
      <c r="E25" s="312"/>
      <c r="F25" s="312"/>
      <c r="G25" s="312"/>
      <c r="H25" s="312"/>
      <c r="I25" s="312"/>
    </row>
    <row r="26" spans="1:9" x14ac:dyDescent="0.2">
      <c r="A26" s="312"/>
      <c r="B26" s="312"/>
      <c r="C26" s="312"/>
      <c r="D26" s="312"/>
      <c r="E26" s="312"/>
      <c r="F26" s="312"/>
      <c r="G26" s="312"/>
      <c r="H26" s="312"/>
      <c r="I26" s="312"/>
    </row>
    <row r="27" spans="1:9" x14ac:dyDescent="0.2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1:9" x14ac:dyDescent="0.2">
      <c r="A28" s="312"/>
      <c r="B28" s="312"/>
      <c r="C28" s="312"/>
      <c r="D28" s="312"/>
      <c r="E28" s="312"/>
      <c r="F28" s="312"/>
      <c r="G28" s="312"/>
      <c r="H28" s="312"/>
      <c r="I28" s="312"/>
    </row>
    <row r="29" spans="1:9" x14ac:dyDescent="0.2">
      <c r="A29" s="312"/>
      <c r="B29" s="312"/>
      <c r="C29" s="312"/>
      <c r="D29" s="312"/>
      <c r="E29" s="312"/>
      <c r="F29" s="312"/>
      <c r="G29" s="312"/>
      <c r="H29" s="312"/>
      <c r="I29" s="312"/>
    </row>
    <row r="30" spans="1:9" x14ac:dyDescent="0.2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 x14ac:dyDescent="0.2">
      <c r="A31" s="312"/>
      <c r="B31" s="312"/>
      <c r="C31" s="312"/>
      <c r="D31" s="312"/>
      <c r="E31" s="312"/>
      <c r="F31" s="312"/>
      <c r="G31" s="312"/>
      <c r="H31" s="312"/>
      <c r="I31" s="312"/>
    </row>
    <row r="32" spans="1:9" x14ac:dyDescent="0.2">
      <c r="A32" s="312"/>
      <c r="B32" s="312"/>
      <c r="C32" s="312"/>
      <c r="D32" s="312"/>
      <c r="E32" s="312"/>
      <c r="F32" s="312"/>
      <c r="G32" s="312"/>
      <c r="H32" s="312"/>
      <c r="I32" s="312"/>
    </row>
    <row r="33" spans="1:9" x14ac:dyDescent="0.2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 x14ac:dyDescent="0.2">
      <c r="A34" s="312"/>
      <c r="B34" s="312"/>
      <c r="C34" s="312"/>
      <c r="D34" s="312"/>
      <c r="E34" s="312"/>
      <c r="F34" s="312"/>
      <c r="G34" s="312"/>
      <c r="H34" s="312"/>
      <c r="I34" s="312"/>
    </row>
    <row r="35" spans="1:9" x14ac:dyDescent="0.2">
      <c r="A35" s="312"/>
      <c r="B35" s="312"/>
      <c r="C35" s="312"/>
      <c r="D35" s="312"/>
      <c r="E35" s="312"/>
      <c r="F35" s="312"/>
      <c r="G35" s="312"/>
      <c r="H35" s="312"/>
      <c r="I35" s="312"/>
    </row>
    <row r="36" spans="1:9" x14ac:dyDescent="0.2">
      <c r="A36" s="312"/>
      <c r="B36" s="312"/>
      <c r="C36" s="312"/>
      <c r="D36" s="312"/>
      <c r="E36" s="312"/>
      <c r="F36" s="312"/>
      <c r="G36" s="312"/>
      <c r="H36" s="312"/>
      <c r="I36" s="312"/>
    </row>
    <row r="37" spans="1:9" x14ac:dyDescent="0.2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 x14ac:dyDescent="0.2">
      <c r="A38" s="312"/>
      <c r="B38" s="312"/>
      <c r="C38" s="312"/>
      <c r="D38" s="312"/>
      <c r="E38" s="312"/>
      <c r="F38" s="312"/>
      <c r="G38" s="312"/>
      <c r="H38" s="312"/>
      <c r="I38" s="312"/>
    </row>
    <row r="39" spans="1:9" x14ac:dyDescent="0.2">
      <c r="A39" s="312"/>
      <c r="B39" s="312"/>
      <c r="C39" s="312"/>
      <c r="D39" s="312"/>
      <c r="E39" s="312"/>
      <c r="F39" s="312"/>
      <c r="G39" s="312"/>
      <c r="H39" s="312"/>
      <c r="I39" s="312"/>
    </row>
    <row r="40" spans="1:9" x14ac:dyDescent="0.2">
      <c r="A40" s="312"/>
      <c r="B40" s="312"/>
      <c r="C40" s="312"/>
      <c r="D40" s="312"/>
      <c r="E40" s="312"/>
      <c r="F40" s="312"/>
      <c r="G40" s="312"/>
      <c r="H40" s="312"/>
      <c r="I40" s="312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Props1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http://schemas.microsoft.com/office/2006/metadata/properties"/>
    <ds:schemaRef ds:uri="d8745bc5-821e-4205-946a-621c2da728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2020-02-24T12:50:15Z</cp:lastPrinted>
  <dcterms:created xsi:type="dcterms:W3CDTF">2008-10-17T11:51:54Z</dcterms:created>
  <dcterms:modified xsi:type="dcterms:W3CDTF">2020-02-24T15:15:51Z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