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IFERROR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<sst xmlns="http://schemas.openxmlformats.org/spreadsheetml/2006/main" count="563" uniqueCount="422">
  <si>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</si>
  <si>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</si>
  <si>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</si>
  <si>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</si>
  <si>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</si>
  <si>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</si>
  <si>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</si>
  <si>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</si>
  <si>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</si>
  <si>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</si>
  <si>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</si>
  <si>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</si>
  <si>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</si>
  <si>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</si>
  <si>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</si>
  <si>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</si>
  <si>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</si>
  <si>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</si>
  <si>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</si>
  <si>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</si>
  <si>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</si>
  <si>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</si>
  <si>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</si>
  <si>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</si>
  <si>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</si>
  <si>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</si>
  <si>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</si>
  <si>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</si>
  <si>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</si>
  <si>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</si>
  <si>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</si>
  <si>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</si>
  <si>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</si>
  <si>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</si>
  <si>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</si>
  <si>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</si>
  <si>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</si>
  <si>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</si>
  <si>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</si>
  <si>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</si>
  <si>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</si>
  <si>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</si>
  <si>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</si>
  <si>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</si>
  <si>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</si>
  <si>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</si>
  <si>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</si>
  <si>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</si>
  <si>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</si>
  <si>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</si>
  <si>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</si>
  <si>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</si>
  <si>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</si>
  <si>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</si>
  <si>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</si>
  <si>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</si>
  <si>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</si>
  <si>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</si>
  <si>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</si>
  <si>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</si>
  <si>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</si>
  <si>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</si>
  <si>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</si>
  <si>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</si>
  <si>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</si>
  <si>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</si>
  <si>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</si>
  <si>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</si>
  <si>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</si>
  <si>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</si>
  <si>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</si>
  <si>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</si>
  <si>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</si>
  <si>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</si>
  <si>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</si>
  <si>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</si>
  <si>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</si>
  <si>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</si>
  <si>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</si>
  <si>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</si>
  <si>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</si>
  <si>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</si>
  <si>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</si>
  <si>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</si>
  <si>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</si>
  <si>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</si>
  <si>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</si>
  <si>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</si>
  <si>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</si>
  <si>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</si>
  <si>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</si>
  <si>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</si>
  <si>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</si>
  <si>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</si>
  <si>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</si>
  <si>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</si>
  <si>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</si>
  <si>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</si>
  <si>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</si>
  <si>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</si>
  <si>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</si>
  <si>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</si>
  <si>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</si>
  <si>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</si>
  <si>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</si>
  <si>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</si>
  <si>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</si>
  <si>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</si>
  <si>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</si>
  <si>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</si>
  <si>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</si>
  <si>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</si>
  <si>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</si>
  <si>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</si>
  <si>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</si>
  <si>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</si>
  <si>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</si>
  <si>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</si>
  <si>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</si>
  <si>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</si>
  <si>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</si>
  <si>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</si>
  <si>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</si>
  <si>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</si>
  <si>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</si>
  <si>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</si>
  <si>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</si>
  <si>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</si>
  <si>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</si>
  <si>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</si>
  <si>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</si>
  <si>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</si>
  <si>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</si>
  <si>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</si>
  <si>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</si>
  <si>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</si>
  <si>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</si>
  <si>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</si>
  <si>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</si>
  <si>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</si>
  <si>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</si>
  <si>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</si>
  <si>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</si>
  <si>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</si>
  <si>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</si>
  <si>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</si>
  <si>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</si>
  <si>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</si>
  <si>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</si>
  <si>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</si>
  <si>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</si>
  <si>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</si>
  <si>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</si>
  <si>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</si>
  <si>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</si>
  <si>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</si>
  <si>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</si>
  <si>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</si>
  <si>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</si>
  <si>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</si>
  <si>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</si>
  <si>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</si>
  <si>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</si>
  <si>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</si>
  <si>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</si>
  <si>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</si>
  <si>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</si>
  <si>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</si>
  <si>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</si>
  <si>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</si>
  <si>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</si>
  <si>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</si>
  <si>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</si>
  <si>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</si>
  <si>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</si>
  <si>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</si>
  <si>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</si>
  <si>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</si>
  <si>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</si>
  <si>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</si>
  <si>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</si>
  <si>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</si>
  <si>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</si>
  <si>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</si>
  <si>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</si>
  <si>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</si>
  <si>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</si>
  <si>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</si>
  <si>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</si>
  <si>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</si>
  <si>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</si>
  <si>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</si>
  <si>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</si>
  <si>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</si>
  <si>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</si>
  <si>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</si>
  <si>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</si>
  <si>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</si>
  <si>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</si>
  <si>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</si>
  <si>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</si>
  <si>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</si>
  <si>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</si>
  <si>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</si>
  <si>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</si>
  <si>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</si>
  <si>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</si>
  <si>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</si>
  <si>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</si>
  <si>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</si>
  <si>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</si>
  <si>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</si>
  <si>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</si>
  <si>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</si>
  <si>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</si>
  <si>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</si>
  <si>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</si>
  <si>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</si>
  <si>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</si>
  <si>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</si>
  <si>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</si>
  <si>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</si>
  <si>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</si>
  <si>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</si>
  <si>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</si>
  <si>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</si>
  <si>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</si>
  <si>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</si>
  <si>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</si>
  <si>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</si>
  <si>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</si>
  <si>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</si>
  <si>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</si>
  <si>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</si>
  <si>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</si>
  <si>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</si>
  <si>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</si>
  <si>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</si>
  <si>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</si>
  <si>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</si>
  <si>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</si>
  <si>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</si>
  <si>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</si>
  <si>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</si>
  <si>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</si>
  <si>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</si>
  <si>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</si>
  <si>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</si>
  <si>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</si>
  <si>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</si>
  <si>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</si>
  <si>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</si>
  <si>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</si>
  <si>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</si>
  <si>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</si>
  <si>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</si>
  <si>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</si>
  <si>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</si>
  <si>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</si>
  <si>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</si>
  <si>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</si>
  <si>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</si>
  <si>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</si>
  <si>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</si>
  <si>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</si>
  <si>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</si>
  <si>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</si>
  <si>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</si>
  <si>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</si>
  <si>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</si>
  <si>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</si>
  <si>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</si>
  <si>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</si>
  <si>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</si>
  <si>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</si>
  <si>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</si>
  <si>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</si>
  <si>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</si>
  <si>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</si>
  <si>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</si>
  <si>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</si>
  <si>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</si>
  <si>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</si>
  <si>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</si>
  <si>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</si>
  <si>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</si>
  <si>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</si>
  <si>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</si>
  <si>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</si>
  <si>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</si>
  <si>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</si>
  <si>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</si>
  <si>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</si>
  <si>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</si>
  <si>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</si>
  <si>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</si>
  <si>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</si>
  <si>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</si>
  <si>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</si>
  <si>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</si>
  <si>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</si>
  <si>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</si>
  <si>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</si>
  <si>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</si>
  <si>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</si>
  <si>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</si>
  <si>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</si>
  <si>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</si>
  <si>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</si>
  <si>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</si>
  <si>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</si>
  <si>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</si>
  <si>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</si>
  <si>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</si>
  <si>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</si>
  <si>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</si>
  <si>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</si>
  <si>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</si>
  <si>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</si>
  <si>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</si>
  <si>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</si>
  <si>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</si>
  <si>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</si>
  <si>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</si>
  <si>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</si>
  <si>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</si>
  <si>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</si>
  <si>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</si>
  <si>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</si>
  <si>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</si>
  <si>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</si>
  <si>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</si>
  <si>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</si>
  <si>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</si>
  <si>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</si>
  <si>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</si>
  <si>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</si>
  <si>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</si>
  <si>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</si>
  <si>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</si>
  <si>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</si>
  <si>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</si>
  <si>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</si>
  <si>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</si>
  <si>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</si>
  <si>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</si>
  <si>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</si>
  <si>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</si>
  <si>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</si>
  <si>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</si>
  <si>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</si>
  <si>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</si>
  <si>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</si>
  <si>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</si>
  <si>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</si>
  <si>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</si>
  <si>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</si>
  <si>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</si>
  <si>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</si>
  <si>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</si>
  <si>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</si>
  <si>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</si>
  <si>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</si>
  <si>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</si>
  <si>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</si>
  <si>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</si>
  <si>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</si>
  <si>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</si>
  <si>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</si>
  <si>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</si>
  <si>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</si>
  <si>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</si>
  <si>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</si>
  <si>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</si>
  <si>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</si>
  <si>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</si>
  <si>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</si>
  <si>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</si>
  <si>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01.01.2014.</t>
  </si>
  <si>
    <t>30.06.2014.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</si>
  <si>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</si>
  <si>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</si>
  <si>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</si>
  <si>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</si>
  <si>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</si>
  <si>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</si>
  <si>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</si>
  <si>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</si>
  <si>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</si>
  <si>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Zagreb</t>
  </si>
  <si>
    <t>Zagrebačka</t>
  </si>
  <si>
    <t>NE</t>
  </si>
  <si>
    <t>6512</t>
  </si>
  <si>
    <t>Goran Jurišić</t>
  </si>
  <si>
    <t>01 303 6275</t>
  </si>
  <si>
    <t>01 303 6925</t>
  </si>
  <si>
    <t>goran.jurisic@jadransko.hr</t>
  </si>
  <si>
    <t>Jurišić Goran</t>
  </si>
  <si>
    <t>Stanje na dan: 30.06.2014.</t>
  </si>
  <si>
    <t>u odnosu na isto razdoblje u 2013. g.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</si>
  <si>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</si>
  <si>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</si>
  <si>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Preostali dio prihoda čine financijski prihodi od plasmana zajmova, najmova i ostalog.</t>
  </si>
  <si>
    <t>Društvo je registrirano za obavljanje prodaje neživotnih osiguranja i to 17 skupina osiguranja te iz tog razloga</t>
  </si>
  <si>
    <t>U izvještajnom razdoblju nije bilo izmjena računovodstvenih politika.</t>
  </si>
  <si>
    <t>Društvo je u promatranom razdoblju ostvarilo neto dobit u iznosu od 49.453.071 kn što je za 25% manje</t>
  </si>
  <si>
    <t xml:space="preserve">Zarada po dionici mjerena neto dobiti po dionici iznosi 395,62 kn, što je u odnosu na isto razdoblje u 2013. g. </t>
  </si>
  <si>
    <t xml:space="preserve">manje za 25%. </t>
  </si>
  <si>
    <t>Iznos prometa dionicama Jadranskog osiguranja na Zagrebačkoj burzi u razdoblju od 01.01. do 30.06.2014.</t>
  </si>
  <si>
    <t>obvezno osiguranje od autoodgovornosti. Ostvarena je bruto premija od 280.606.309 kn te se ista smanjila</t>
  </si>
  <si>
    <t>za 9,04% u odnosu na isto razdoblje prethodne godine što je uzrokovano negativnim gospodarskim kretanjima.</t>
  </si>
  <si>
    <t xml:space="preserve">Ukupni prihod društva iznosi 321.291.545kn, od čega  bruto zaračunatu premiju iznosi 280.672.747 kn. </t>
  </si>
  <si>
    <t>prihodi od prodaje čine 92,20 % ukupnog prihoda Društva.</t>
  </si>
  <si>
    <t xml:space="preserve">Ukupni rashodi Društva u promatranom razdoblju iznosili su 271.838.474 kn dok izdaci za osigurane slučajeve </t>
  </si>
  <si>
    <t>(štete) čine 39,07 % zaračunate premije odnosno 40,34 % ukupnih rashoda.</t>
  </si>
  <si>
    <t xml:space="preserve">Likvidnost društva na dan 30.06.2014. mjerena koeficijentom likvidnosti kojom HANFA prati sposobnost društva </t>
  </si>
  <si>
    <t>za osiguranje da podmiruje svoje obveze iznosi 4,77.</t>
  </si>
  <si>
    <r>
      <t>iznosio je 1.642.061,39 kn, dok je dionice Društva na dan 30.06.2014. imalo</t>
    </r>
    <r>
      <rPr>
        <b/>
        <sz val="9"/>
        <rFont val="Arial"/>
        <family val="2"/>
      </rPr>
      <t xml:space="preserve"> 419</t>
    </r>
    <r>
      <rPr>
        <sz val="9"/>
        <rFont val="Arial"/>
        <family val="2"/>
      </rPr>
      <t xml:space="preserve"> dioničara.</t>
    </r>
  </si>
  <si>
    <t xml:space="preserve">Društvo je u promatranom razdoblju zaključilo 391.389 polica osiguranja od čega se 201.196 polica odnosi na  </t>
  </si>
  <si>
    <t>U razdoblju: 1.4.2014.-30.6.2014.</t>
  </si>
  <si>
    <t>U razdoblju: 1.1.2014.-30.6.2014.</t>
  </si>
  <si>
    <t>Za razdoblje: 1.1.2014.-30.6.2014.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</si>
</sst>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61" applyFont="1" applyAlignment="1">
      <alignment/>
      <protection/>
    </xf>
    <xf numFmtId="0" fontId="14" fillId="0" borderId="25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>
      <alignment vertical="top"/>
      <protection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6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27" xfId="61" applyFont="1" applyBorder="1" applyProtection="1">
      <alignment vertical="top"/>
      <protection hidden="1"/>
    </xf>
    <xf numFmtId="0" fontId="14" fillId="0" borderId="27" xfId="61" applyFont="1" applyBorder="1">
      <alignment vertical="top"/>
      <protection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62" applyFont="1" applyBorder="1" applyAlignment="1" applyProtection="1">
      <alignment/>
      <protection hidden="1"/>
    </xf>
    <xf numFmtId="0" fontId="14" fillId="0" borderId="0" xfId="60" applyFont="1" applyBorder="1" applyAlignment="1" applyProtection="1">
      <alignment horizontal="left" vertical="center"/>
      <protection hidden="1"/>
    </xf>
    <xf numFmtId="0" fontId="14" fillId="0" borderId="0" xfId="67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25" xfId="61" applyFont="1" applyBorder="1" applyAlignment="1" applyProtection="1">
      <alignment horizontal="right" wrapText="1"/>
      <protection hidden="1"/>
    </xf>
    <xf numFmtId="14" fontId="13" fillId="0" borderId="28" xfId="61" applyNumberFormat="1" applyFont="1" applyFill="1" applyBorder="1" applyAlignment="1" applyProtection="1">
      <alignment horizontal="center" vertical="center"/>
      <protection hidden="1" locked="0"/>
    </xf>
    <xf numFmtId="1" fontId="13" fillId="0" borderId="29" xfId="61" applyNumberFormat="1" applyFont="1" applyFill="1" applyBorder="1" applyAlignment="1" applyProtection="1">
      <alignment horizontal="center" vertical="center"/>
      <protection hidden="1" locked="0"/>
    </xf>
    <xf numFmtId="3" fontId="13" fillId="0" borderId="29" xfId="61" applyNumberFormat="1" applyFont="1" applyFill="1" applyBorder="1" applyAlignment="1" applyProtection="1">
      <alignment horizontal="right" vertical="center"/>
      <protection hidden="1" locked="0"/>
    </xf>
    <xf numFmtId="49" fontId="13" fillId="0" borderId="29" xfId="61" applyNumberFormat="1" applyFont="1" applyFill="1" applyBorder="1" applyAlignment="1" applyProtection="1">
      <alignment horizontal="right" vertical="center"/>
      <protection hidden="1" locked="0"/>
    </xf>
    <xf numFmtId="0" fontId="13" fillId="0" borderId="29" xfId="6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8" fillId="0" borderId="30" xfId="61" applyFont="1" applyBorder="1" applyAlignment="1">
      <alignment/>
      <protection/>
    </xf>
    <xf numFmtId="0" fontId="0" fillId="0" borderId="26" xfId="61" applyFont="1" applyBorder="1" applyAlignment="1">
      <alignment/>
      <protection/>
    </xf>
    <xf numFmtId="0" fontId="0" fillId="0" borderId="31" xfId="61" applyFont="1" applyBorder="1" applyAlignment="1">
      <alignment/>
      <protection/>
    </xf>
    <xf numFmtId="0" fontId="14" fillId="0" borderId="32" xfId="61" applyFont="1" applyFill="1" applyBorder="1" applyAlignment="1" applyProtection="1">
      <alignment horizontal="left" vertical="center" wrapText="1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32" xfId="61" applyFont="1" applyBorder="1" applyAlignment="1" applyProtection="1">
      <alignment horizontal="left" vertical="center" wrapText="1"/>
      <protection hidden="1"/>
    </xf>
    <xf numFmtId="0" fontId="14" fillId="0" borderId="25" xfId="61" applyFont="1" applyBorder="1" applyProtection="1">
      <alignment vertical="top"/>
      <protection hidden="1"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32" xfId="61" applyFont="1" applyFill="1" applyBorder="1" applyAlignment="1" applyProtection="1">
      <alignment/>
      <protection hidden="1"/>
    </xf>
    <xf numFmtId="0" fontId="14" fillId="0" borderId="32" xfId="61" applyFont="1" applyBorder="1" applyAlignment="1" applyProtection="1">
      <alignment wrapText="1"/>
      <protection hidden="1"/>
    </xf>
    <xf numFmtId="0" fontId="14" fillId="0" borderId="25" xfId="61" applyFont="1" applyBorder="1" applyAlignment="1" applyProtection="1">
      <alignment horizontal="right"/>
      <protection hidden="1"/>
    </xf>
    <xf numFmtId="0" fontId="14" fillId="0" borderId="32" xfId="61" applyFont="1" applyBorder="1" applyProtection="1">
      <alignment vertical="top"/>
      <protection hidden="1"/>
    </xf>
    <xf numFmtId="0" fontId="14" fillId="0" borderId="32" xfId="61" applyFont="1" applyBorder="1" applyAlignment="1">
      <alignment horizontal="left" vertical="center"/>
      <protection/>
    </xf>
    <xf numFmtId="0" fontId="13" fillId="0" borderId="32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32" xfId="61" applyFont="1" applyBorder="1" applyAlignment="1" applyProtection="1">
      <alignment vertical="top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14" fillId="0" borderId="32" xfId="61" applyFont="1" applyBorder="1" applyAlignment="1" applyProtection="1">
      <alignment horizontal="left" vertical="top" wrapText="1"/>
      <protection hidden="1"/>
    </xf>
    <xf numFmtId="0" fontId="14" fillId="0" borderId="25" xfId="61" applyFont="1" applyBorder="1">
      <alignment vertical="top"/>
      <protection/>
    </xf>
    <xf numFmtId="0" fontId="14" fillId="0" borderId="25" xfId="61" applyFont="1" applyFill="1" applyBorder="1" applyAlignment="1" applyProtection="1">
      <alignment horizontal="right"/>
      <protection hidden="1"/>
    </xf>
    <xf numFmtId="0" fontId="14" fillId="0" borderId="32" xfId="61" applyFont="1" applyFill="1" applyBorder="1" applyAlignment="1" applyProtection="1">
      <alignment horizontal="left" vertical="top" indent="2"/>
      <protection hidden="1"/>
    </xf>
    <xf numFmtId="0" fontId="14" fillId="0" borderId="32" xfId="61" applyFont="1" applyFill="1" applyBorder="1" applyAlignment="1" applyProtection="1">
      <alignment horizontal="left" vertical="top" wrapText="1" indent="2"/>
      <protection hidden="1"/>
    </xf>
    <xf numFmtId="0" fontId="14" fillId="0" borderId="25" xfId="61" applyFont="1" applyFill="1" applyBorder="1" applyAlignment="1" applyProtection="1">
      <alignment horizontal="right" vertical="top"/>
      <protection hidden="1"/>
    </xf>
    <xf numFmtId="0" fontId="14" fillId="0" borderId="32" xfId="61" applyFont="1" applyFill="1" applyBorder="1" applyProtection="1">
      <alignment vertical="top"/>
      <protection hidden="1"/>
    </xf>
    <xf numFmtId="0" fontId="13" fillId="0" borderId="25" xfId="61" applyFont="1" applyFill="1" applyBorder="1" applyAlignment="1" applyProtection="1">
      <alignment horizontal="right" vertical="center"/>
      <protection hidden="1" locked="0"/>
    </xf>
    <xf numFmtId="49" fontId="13" fillId="0" borderId="32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25" xfId="61" applyFont="1" applyBorder="1" applyAlignment="1" applyProtection="1">
      <alignment horizontal="right" vertical="top"/>
      <protection hidden="1"/>
    </xf>
    <xf numFmtId="0" fontId="14" fillId="0" borderId="25" xfId="61" applyFont="1" applyBorder="1" applyAlignment="1" applyProtection="1">
      <alignment horizontal="left" vertical="top"/>
      <protection hidden="1"/>
    </xf>
    <xf numFmtId="0" fontId="14" fillId="0" borderId="32" xfId="61" applyFont="1" applyBorder="1" applyAlignment="1" applyProtection="1">
      <alignment horizontal="left"/>
      <protection hidden="1"/>
    </xf>
    <xf numFmtId="0" fontId="14" fillId="0" borderId="31" xfId="61" applyFont="1" applyBorder="1" applyProtection="1">
      <alignment vertical="top"/>
      <protection hidden="1"/>
    </xf>
    <xf numFmtId="0" fontId="14" fillId="0" borderId="25" xfId="61" applyFont="1" applyBorder="1" applyAlignment="1" applyProtection="1">
      <alignment horizontal="left"/>
      <protection hidden="1"/>
    </xf>
    <xf numFmtId="0" fontId="14" fillId="0" borderId="32" xfId="61" applyFont="1" applyFill="1" applyBorder="1" applyAlignment="1" applyProtection="1">
      <alignment vertical="center"/>
      <protection hidden="1"/>
    </xf>
    <xf numFmtId="0" fontId="14" fillId="0" borderId="32" xfId="67" applyFont="1" applyFill="1" applyBorder="1" applyAlignment="1" applyProtection="1">
      <alignment vertical="center"/>
      <protection hidden="1"/>
    </xf>
    <xf numFmtId="0" fontId="14" fillId="0" borderId="32" xfId="60" applyFont="1" applyBorder="1" applyAlignment="1" applyProtection="1">
      <alignment horizontal="left" vertical="center"/>
      <protection hidden="1"/>
    </xf>
    <xf numFmtId="0" fontId="13" fillId="0" borderId="25" xfId="61" applyFont="1" applyBorder="1" applyAlignment="1" applyProtection="1">
      <alignment vertical="center"/>
      <protection hidden="1"/>
    </xf>
    <xf numFmtId="0" fontId="14" fillId="0" borderId="33" xfId="61" applyFont="1" applyBorder="1" applyProtection="1">
      <alignment vertical="top"/>
      <protection hidden="1"/>
    </xf>
    <xf numFmtId="0" fontId="14" fillId="0" borderId="34" xfId="61" applyFont="1" applyFill="1" applyBorder="1" applyAlignment="1" applyProtection="1">
      <alignment horizontal="right" vertical="top" wrapText="1"/>
      <protection hidden="1"/>
    </xf>
    <xf numFmtId="0" fontId="14" fillId="0" borderId="18" xfId="61" applyFont="1" applyFill="1" applyBorder="1" applyAlignment="1" applyProtection="1">
      <alignment horizontal="right" vertical="top" wrapText="1"/>
      <protection hidden="1"/>
    </xf>
    <xf numFmtId="0" fontId="14" fillId="0" borderId="18" xfId="61" applyFont="1" applyFill="1" applyBorder="1" applyProtection="1">
      <alignment vertical="top"/>
      <protection hidden="1"/>
    </xf>
    <xf numFmtId="0" fontId="14" fillId="0" borderId="35" xfId="61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4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19" fillId="0" borderId="0" xfId="61" applyFont="1" applyBorder="1" applyAlignment="1">
      <alignment vertical="top" wrapText="1"/>
      <protection/>
    </xf>
    <xf numFmtId="0" fontId="3" fillId="0" borderId="0" xfId="58" applyFont="1" applyAlignment="1">
      <alignment/>
      <protection/>
    </xf>
    <xf numFmtId="0" fontId="13" fillId="0" borderId="0" xfId="58" applyFont="1" applyAlignment="1">
      <alignment/>
      <protection/>
    </xf>
    <xf numFmtId="0" fontId="2" fillId="0" borderId="0" xfId="58" applyFont="1" applyAlignment="1">
      <alignment/>
      <protection/>
    </xf>
    <xf numFmtId="0" fontId="3" fillId="0" borderId="0" xfId="58" applyFont="1" applyFill="1" applyAlignment="1">
      <alignment/>
      <protection/>
    </xf>
    <xf numFmtId="0" fontId="2" fillId="0" borderId="0" xfId="58" applyFont="1" applyFill="1" applyAlignment="1">
      <alignment/>
      <protection/>
    </xf>
    <xf numFmtId="0" fontId="14" fillId="0" borderId="0" xfId="61" applyFont="1" applyFill="1" applyAlignment="1">
      <alignment/>
      <protection/>
    </xf>
    <xf numFmtId="3" fontId="3" fillId="0" borderId="24" xfId="59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59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59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59" applyNumberFormat="1" applyFont="1" applyFill="1" applyBorder="1" applyAlignment="1" applyProtection="1">
      <alignment horizontal="right" vertical="center" shrinkToFit="1"/>
      <protection hidden="1"/>
    </xf>
    <xf numFmtId="3" fontId="3" fillId="0" borderId="15" xfId="59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59" applyNumberFormat="1" applyFont="1" applyFill="1" applyBorder="1" applyAlignment="1" applyProtection="1">
      <alignment horizontal="right" vertical="center" shrinkToFit="1"/>
      <protection hidden="1"/>
    </xf>
    <xf numFmtId="3" fontId="3" fillId="0" borderId="42" xfId="59" applyNumberFormat="1" applyFont="1" applyFill="1" applyBorder="1" applyAlignment="1" applyProtection="1">
      <alignment horizontal="right" vertical="center" shrinkToFit="1"/>
      <protection hidden="1"/>
    </xf>
    <xf numFmtId="0" fontId="14" fillId="0" borderId="18" xfId="61" applyFont="1" applyFill="1" applyBorder="1" applyAlignment="1" applyProtection="1">
      <alignment horizontal="center" vertical="top"/>
      <protection hidden="1"/>
    </xf>
    <xf numFmtId="0" fontId="14" fillId="0" borderId="18" xfId="61" applyFont="1" applyFill="1" applyBorder="1" applyAlignment="1" applyProtection="1">
      <alignment horizont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20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2" fillId="0" borderId="32" xfId="67" applyBorder="1" applyAlignment="1">
      <alignment/>
      <protection/>
    </xf>
    <xf numFmtId="0" fontId="14" fillId="0" borderId="43" xfId="61" applyFont="1" applyBorder="1" applyAlignment="1" applyProtection="1">
      <alignment horizontal="center" vertical="top"/>
      <protection hidden="1"/>
    </xf>
    <xf numFmtId="0" fontId="14" fillId="0" borderId="43" xfId="61" applyFont="1" applyBorder="1" applyAlignment="1">
      <alignment horizontal="center"/>
      <protection/>
    </xf>
    <xf numFmtId="0" fontId="14" fillId="0" borderId="44" xfId="61" applyFont="1" applyBorder="1" applyAlignment="1">
      <alignment/>
      <protection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6" xfId="61" applyFont="1" applyBorder="1" applyAlignment="1" applyProtection="1">
      <alignment horizontal="center"/>
      <protection hidden="1"/>
    </xf>
    <xf numFmtId="0" fontId="14" fillId="0" borderId="25" xfId="61" applyFont="1" applyBorder="1" applyAlignment="1" applyProtection="1">
      <alignment horizontal="right" vertical="center" wrapText="1"/>
      <protection hidden="1"/>
    </xf>
    <xf numFmtId="0" fontId="14" fillId="0" borderId="32" xfId="61" applyFont="1" applyBorder="1" applyAlignment="1" applyProtection="1">
      <alignment horizontal="right" wrapText="1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3" fillId="0" borderId="18" xfId="61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61" applyNumberFormat="1" applyFont="1" applyFill="1" applyBorder="1" applyAlignment="1" applyProtection="1">
      <alignment horizontal="left" vertical="center"/>
      <protection hidden="1" locked="0"/>
    </xf>
    <xf numFmtId="0" fontId="14" fillId="0" borderId="25" xfId="61" applyFont="1" applyBorder="1" applyAlignment="1" applyProtection="1">
      <alignment horizontal="right" vertical="center"/>
      <protection hidden="1"/>
    </xf>
    <xf numFmtId="0" fontId="14" fillId="0" borderId="32" xfId="61" applyFont="1" applyBorder="1" applyAlignment="1" applyProtection="1">
      <alignment horizontal="right"/>
      <protection hidden="1"/>
    </xf>
    <xf numFmtId="49" fontId="13" fillId="0" borderId="34" xfId="61" applyNumberFormat="1" applyFont="1" applyFill="1" applyBorder="1" applyAlignment="1" applyProtection="1">
      <alignment horizontal="left" vertical="center"/>
      <protection hidden="1" locked="0"/>
    </xf>
    <xf numFmtId="0" fontId="14" fillId="0" borderId="35" xfId="61" applyFont="1" applyFill="1" applyBorder="1" applyAlignment="1">
      <alignment horizontal="left" vertical="center"/>
      <protection/>
    </xf>
    <xf numFmtId="0" fontId="13" fillId="0" borderId="34" xfId="6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35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3" fillId="0" borderId="34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35" xfId="61" applyFont="1" applyFill="1" applyBorder="1" applyAlignment="1">
      <alignment/>
      <protection/>
    </xf>
    <xf numFmtId="49" fontId="13" fillId="0" borderId="34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35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4" fillId="0" borderId="18" xfId="61" applyFont="1" applyFill="1" applyBorder="1" applyAlignment="1">
      <alignment horizontal="left"/>
      <protection/>
    </xf>
    <xf numFmtId="0" fontId="14" fillId="0" borderId="35" xfId="61" applyFont="1" applyFill="1" applyBorder="1" applyAlignment="1">
      <alignment horizontal="left"/>
      <protection/>
    </xf>
    <xf numFmtId="0" fontId="14" fillId="0" borderId="25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32" xfId="61" applyFont="1" applyBorder="1" applyAlignment="1">
      <alignment horizontal="center"/>
      <protection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18" xfId="61" applyFont="1" applyFill="1" applyBorder="1" applyAlignment="1">
      <alignment horizontal="left" vertical="center"/>
      <protection/>
    </xf>
    <xf numFmtId="0" fontId="4" fillId="0" borderId="34" xfId="53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35" xfId="61" applyFont="1" applyFill="1" applyBorder="1" applyAlignment="1" applyProtection="1">
      <alignment/>
      <protection hidden="1" locked="0"/>
    </xf>
    <xf numFmtId="0" fontId="18" fillId="0" borderId="25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25" xfId="61" applyFont="1" applyBorder="1" applyAlignment="1" applyProtection="1">
      <alignment horizontal="right" wrapText="1"/>
      <protection hidden="1"/>
    </xf>
    <xf numFmtId="1" fontId="13" fillId="0" borderId="34" xfId="61" applyNumberFormat="1" applyFont="1" applyFill="1" applyBorder="1" applyAlignment="1" applyProtection="1">
      <alignment horizontal="center" vertical="center"/>
      <protection hidden="1" locked="0"/>
    </xf>
    <xf numFmtId="1" fontId="13" fillId="0" borderId="35" xfId="61" applyNumberFormat="1" applyFont="1" applyFill="1" applyBorder="1" applyAlignment="1" applyProtection="1">
      <alignment horizontal="center" vertical="center"/>
      <protection hidden="1" locked="0"/>
    </xf>
    <xf numFmtId="0" fontId="17" fillId="0" borderId="25" xfId="61" applyFont="1" applyBorder="1" applyAlignment="1" applyProtection="1">
      <alignment horizontal="right" vertical="center" wrapText="1"/>
      <protection hidden="1"/>
    </xf>
    <xf numFmtId="0" fontId="17" fillId="0" borderId="32" xfId="61" applyFont="1" applyBorder="1" applyAlignment="1" applyProtection="1">
      <alignment horizontal="right" wrapText="1"/>
      <protection hidden="1"/>
    </xf>
    <xf numFmtId="0" fontId="13" fillId="0" borderId="25" xfId="61" applyFont="1" applyFill="1" applyBorder="1" applyAlignment="1" applyProtection="1">
      <alignment horizontal="left" vertical="center" wrapText="1"/>
      <protection hidden="1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32" xfId="61" applyFont="1" applyFill="1" applyBorder="1" applyAlignment="1" applyProtection="1">
      <alignment horizontal="left" vertical="center" wrapText="1"/>
      <protection hidden="1"/>
    </xf>
    <xf numFmtId="0" fontId="15" fillId="0" borderId="25" xfId="61" applyFont="1" applyBorder="1" applyAlignment="1" applyProtection="1">
      <alignment horizontal="center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15" fillId="0" borderId="32" xfId="61" applyFont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3" xfId="59"/>
    <cellStyle name="Normal_TFI-KI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Style 1 2" xfId="68"/>
    <cellStyle name="Title" xfId="69"/>
    <cellStyle name="Total" xfId="70"/>
    <cellStyle name="Warning Text" xfId="71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sko@jadransko.hr" TargetMode="External" /><Relationship Id="rId2" Type="http://schemas.openxmlformats.org/officeDocument/2006/relationships/hyperlink" Target="http://www.jadransko.hr/" TargetMode="External" /><Relationship Id="rId3" Type="http://schemas.openxmlformats.org/officeDocument/2006/relationships/hyperlink" Target="mailto:goran.jurisic@jadransk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G50" sqref="G50"/>
    </sheetView>
  </sheetViews>
  <sheetFormatPr defaultColWidth="9.140625" defaultRowHeight="12.75"/>
  <cols>
    <col min="1" max="1" width="9.140625" style="27" customWidth="1"/>
    <col min="2" max="2" width="12.00390625" style="27" customWidth="1"/>
    <col min="3" max="6" width="9.140625" style="27" customWidth="1"/>
    <col min="7" max="7" width="17.7109375" style="27" customWidth="1"/>
    <col min="8" max="8" width="17.00390625" style="27" customWidth="1"/>
    <col min="9" max="9" width="23.8515625" style="27" customWidth="1"/>
    <col min="10" max="16384" width="9.140625" style="27" customWidth="1"/>
  </cols>
  <sheetData>
    <row r="1" spans="1:9" ht="12.75">
      <c r="A1" s="82" t="s">
        <v>70</v>
      </c>
      <c r="B1" s="83"/>
      <c r="C1" s="83"/>
      <c r="D1" s="83"/>
      <c r="E1" s="83"/>
      <c r="F1" s="83"/>
      <c r="G1" s="83"/>
      <c r="H1" s="83"/>
      <c r="I1" s="84"/>
    </row>
    <row r="2" spans="1:10" ht="12.75">
      <c r="A2" s="232" t="s">
        <v>299</v>
      </c>
      <c r="B2" s="233"/>
      <c r="C2" s="233"/>
      <c r="D2" s="234"/>
      <c r="E2" s="72" t="s">
        <v>378</v>
      </c>
      <c r="F2" s="28"/>
      <c r="G2" s="29" t="s">
        <v>232</v>
      </c>
      <c r="H2" s="72" t="s">
        <v>379</v>
      </c>
      <c r="I2" s="85"/>
      <c r="J2" s="30"/>
    </row>
    <row r="3" spans="1:10" ht="12.75">
      <c r="A3" s="86"/>
      <c r="B3" s="31"/>
      <c r="C3" s="31"/>
      <c r="D3" s="31"/>
      <c r="E3" s="32"/>
      <c r="F3" s="32"/>
      <c r="G3" s="31"/>
      <c r="H3" s="31"/>
      <c r="I3" s="87"/>
      <c r="J3" s="30"/>
    </row>
    <row r="4" spans="1:10" ht="39.75" customHeight="1">
      <c r="A4" s="235" t="s">
        <v>365</v>
      </c>
      <c r="B4" s="236"/>
      <c r="C4" s="236"/>
      <c r="D4" s="236"/>
      <c r="E4" s="236"/>
      <c r="F4" s="236"/>
      <c r="G4" s="236"/>
      <c r="H4" s="236"/>
      <c r="I4" s="237"/>
      <c r="J4" s="30"/>
    </row>
    <row r="5" spans="1:10" ht="12.75">
      <c r="A5" s="88"/>
      <c r="B5" s="34"/>
      <c r="C5" s="34"/>
      <c r="D5" s="34"/>
      <c r="E5" s="35"/>
      <c r="F5" s="89"/>
      <c r="G5" s="36"/>
      <c r="H5" s="37"/>
      <c r="I5" s="90"/>
      <c r="J5" s="30"/>
    </row>
    <row r="6" spans="1:10" ht="12.75">
      <c r="A6" s="192" t="s">
        <v>149</v>
      </c>
      <c r="B6" s="193"/>
      <c r="C6" s="205" t="s">
        <v>380</v>
      </c>
      <c r="D6" s="206"/>
      <c r="E6" s="47"/>
      <c r="F6" s="47"/>
      <c r="G6" s="47"/>
      <c r="H6" s="47"/>
      <c r="I6" s="91"/>
      <c r="J6" s="30"/>
    </row>
    <row r="7" spans="1:10" ht="12.75">
      <c r="A7" s="92"/>
      <c r="B7" s="41"/>
      <c r="C7" s="33"/>
      <c r="D7" s="33"/>
      <c r="E7" s="47"/>
      <c r="F7" s="47"/>
      <c r="G7" s="47"/>
      <c r="H7" s="47"/>
      <c r="I7" s="91"/>
      <c r="J7" s="30"/>
    </row>
    <row r="8" spans="1:10" ht="12.75">
      <c r="A8" s="230" t="s">
        <v>71</v>
      </c>
      <c r="B8" s="231"/>
      <c r="C8" s="205" t="s">
        <v>381</v>
      </c>
      <c r="D8" s="206"/>
      <c r="E8" s="47"/>
      <c r="F8" s="47"/>
      <c r="G8" s="47"/>
      <c r="H8" s="47"/>
      <c r="I8" s="93"/>
      <c r="J8" s="30"/>
    </row>
    <row r="9" spans="1:10" ht="12.75">
      <c r="A9" s="71"/>
      <c r="B9" s="68"/>
      <c r="C9" s="38"/>
      <c r="D9" s="33"/>
      <c r="E9" s="33"/>
      <c r="F9" s="33"/>
      <c r="G9" s="33"/>
      <c r="H9" s="33"/>
      <c r="I9" s="93"/>
      <c r="J9" s="30"/>
    </row>
    <row r="10" spans="1:10" ht="12.75">
      <c r="A10" s="187" t="s">
        <v>1</v>
      </c>
      <c r="B10" s="226"/>
      <c r="C10" s="205" t="s">
        <v>382</v>
      </c>
      <c r="D10" s="206"/>
      <c r="E10" s="33"/>
      <c r="F10" s="33"/>
      <c r="G10" s="33"/>
      <c r="H10" s="33"/>
      <c r="I10" s="93"/>
      <c r="J10" s="30"/>
    </row>
    <row r="11" spans="1:10" ht="12.75">
      <c r="A11" s="227"/>
      <c r="B11" s="226"/>
      <c r="C11" s="33"/>
      <c r="D11" s="33"/>
      <c r="E11" s="33"/>
      <c r="F11" s="33"/>
      <c r="G11" s="33"/>
      <c r="H11" s="33"/>
      <c r="I11" s="93"/>
      <c r="J11" s="30"/>
    </row>
    <row r="12" spans="1:10" ht="12.75">
      <c r="A12" s="192" t="s">
        <v>72</v>
      </c>
      <c r="B12" s="193"/>
      <c r="C12" s="196" t="s">
        <v>383</v>
      </c>
      <c r="D12" s="220"/>
      <c r="E12" s="220"/>
      <c r="F12" s="220"/>
      <c r="G12" s="220"/>
      <c r="H12" s="220"/>
      <c r="I12" s="195"/>
      <c r="J12" s="30"/>
    </row>
    <row r="13" spans="1:10" ht="15.75">
      <c r="A13" s="224"/>
      <c r="B13" s="225"/>
      <c r="C13" s="225"/>
      <c r="D13" s="39"/>
      <c r="E13" s="39"/>
      <c r="F13" s="39"/>
      <c r="G13" s="39"/>
      <c r="H13" s="39"/>
      <c r="I13" s="94"/>
      <c r="J13" s="30"/>
    </row>
    <row r="14" spans="1:10" ht="12.75">
      <c r="A14" s="92"/>
      <c r="B14" s="41"/>
      <c r="C14" s="40"/>
      <c r="D14" s="33"/>
      <c r="E14" s="33"/>
      <c r="F14" s="33"/>
      <c r="G14" s="33"/>
      <c r="H14" s="33"/>
      <c r="I14" s="93"/>
      <c r="J14" s="30"/>
    </row>
    <row r="15" spans="1:10" ht="12.75">
      <c r="A15" s="192" t="s">
        <v>189</v>
      </c>
      <c r="B15" s="193"/>
      <c r="C15" s="228" t="s">
        <v>384</v>
      </c>
      <c r="D15" s="229"/>
      <c r="E15" s="33"/>
      <c r="F15" s="196" t="s">
        <v>385</v>
      </c>
      <c r="G15" s="220"/>
      <c r="H15" s="220"/>
      <c r="I15" s="195"/>
      <c r="J15" s="30"/>
    </row>
    <row r="16" spans="1:10" ht="12.75">
      <c r="A16" s="92"/>
      <c r="B16" s="41"/>
      <c r="C16" s="33"/>
      <c r="D16" s="33"/>
      <c r="E16" s="33"/>
      <c r="F16" s="33"/>
      <c r="G16" s="33"/>
      <c r="H16" s="33"/>
      <c r="I16" s="93"/>
      <c r="J16" s="30"/>
    </row>
    <row r="17" spans="1:10" ht="12.75">
      <c r="A17" s="192" t="s">
        <v>190</v>
      </c>
      <c r="B17" s="193"/>
      <c r="C17" s="196" t="s">
        <v>386</v>
      </c>
      <c r="D17" s="220"/>
      <c r="E17" s="220"/>
      <c r="F17" s="220"/>
      <c r="G17" s="220"/>
      <c r="H17" s="220"/>
      <c r="I17" s="195"/>
      <c r="J17" s="30"/>
    </row>
    <row r="18" spans="1:10" ht="12.75">
      <c r="A18" s="92"/>
      <c r="B18" s="41"/>
      <c r="C18" s="33"/>
      <c r="D18" s="33"/>
      <c r="E18" s="33"/>
      <c r="F18" s="33"/>
      <c r="G18" s="33"/>
      <c r="H18" s="33"/>
      <c r="I18" s="93"/>
      <c r="J18" s="30"/>
    </row>
    <row r="19" spans="1:10" ht="12.75">
      <c r="A19" s="192" t="s">
        <v>191</v>
      </c>
      <c r="B19" s="193"/>
      <c r="C19" s="221" t="s">
        <v>387</v>
      </c>
      <c r="D19" s="222"/>
      <c r="E19" s="222"/>
      <c r="F19" s="222"/>
      <c r="G19" s="222"/>
      <c r="H19" s="222"/>
      <c r="I19" s="223"/>
      <c r="J19" s="30"/>
    </row>
    <row r="20" spans="1:10" ht="12.75">
      <c r="A20" s="92"/>
      <c r="B20" s="41"/>
      <c r="C20" s="40"/>
      <c r="D20" s="33"/>
      <c r="E20" s="33"/>
      <c r="F20" s="33"/>
      <c r="G20" s="33"/>
      <c r="H20" s="33"/>
      <c r="I20" s="93"/>
      <c r="J20" s="30"/>
    </row>
    <row r="21" spans="1:10" ht="12.75">
      <c r="A21" s="192" t="s">
        <v>192</v>
      </c>
      <c r="B21" s="193"/>
      <c r="C21" s="221" t="s">
        <v>388</v>
      </c>
      <c r="D21" s="222"/>
      <c r="E21" s="222"/>
      <c r="F21" s="222"/>
      <c r="G21" s="222"/>
      <c r="H21" s="222"/>
      <c r="I21" s="223"/>
      <c r="J21" s="30"/>
    </row>
    <row r="22" spans="1:10" ht="12.75">
      <c r="A22" s="92"/>
      <c r="B22" s="41"/>
      <c r="C22" s="40"/>
      <c r="D22" s="33"/>
      <c r="E22" s="33"/>
      <c r="F22" s="33"/>
      <c r="G22" s="33"/>
      <c r="H22" s="33"/>
      <c r="I22" s="93"/>
      <c r="J22" s="30"/>
    </row>
    <row r="23" spans="1:10" ht="12.75">
      <c r="A23" s="192" t="s">
        <v>73</v>
      </c>
      <c r="B23" s="193"/>
      <c r="C23" s="73">
        <v>133</v>
      </c>
      <c r="D23" s="196" t="s">
        <v>389</v>
      </c>
      <c r="E23" s="210"/>
      <c r="F23" s="211"/>
      <c r="G23" s="192"/>
      <c r="H23" s="209"/>
      <c r="I23" s="95"/>
      <c r="J23" s="30"/>
    </row>
    <row r="24" spans="1:10" ht="12.75">
      <c r="A24" s="92"/>
      <c r="B24" s="41"/>
      <c r="C24" s="33"/>
      <c r="D24" s="43"/>
      <c r="E24" s="43"/>
      <c r="F24" s="43"/>
      <c r="G24" s="43"/>
      <c r="H24" s="33"/>
      <c r="I24" s="93"/>
      <c r="J24" s="30"/>
    </row>
    <row r="25" spans="1:10" ht="12.75">
      <c r="A25" s="192" t="s">
        <v>74</v>
      </c>
      <c r="B25" s="193"/>
      <c r="C25" s="73">
        <v>21</v>
      </c>
      <c r="D25" s="196" t="s">
        <v>390</v>
      </c>
      <c r="E25" s="210"/>
      <c r="F25" s="210"/>
      <c r="G25" s="211"/>
      <c r="H25" s="96" t="s">
        <v>75</v>
      </c>
      <c r="I25" s="74">
        <v>811</v>
      </c>
      <c r="J25" s="30"/>
    </row>
    <row r="26" spans="1:10" ht="12.75">
      <c r="A26" s="92"/>
      <c r="B26" s="41"/>
      <c r="C26" s="33"/>
      <c r="D26" s="43"/>
      <c r="E26" s="43"/>
      <c r="F26" s="43"/>
      <c r="G26" s="41"/>
      <c r="H26" s="41" t="s">
        <v>366</v>
      </c>
      <c r="I26" s="97"/>
      <c r="J26" s="30"/>
    </row>
    <row r="27" spans="1:10" ht="12.75">
      <c r="A27" s="192" t="s">
        <v>194</v>
      </c>
      <c r="B27" s="193"/>
      <c r="C27" s="76" t="s">
        <v>391</v>
      </c>
      <c r="D27" s="44"/>
      <c r="E27" s="98"/>
      <c r="F27" s="99"/>
      <c r="G27" s="219" t="s">
        <v>193</v>
      </c>
      <c r="H27" s="193"/>
      <c r="I27" s="75" t="s">
        <v>392</v>
      </c>
      <c r="J27" s="30"/>
    </row>
    <row r="28" spans="1:10" ht="12.75">
      <c r="A28" s="92"/>
      <c r="B28" s="41"/>
      <c r="C28" s="33"/>
      <c r="D28" s="99"/>
      <c r="E28" s="99"/>
      <c r="F28" s="99"/>
      <c r="G28" s="99"/>
      <c r="H28" s="33"/>
      <c r="I28" s="100"/>
      <c r="J28" s="30"/>
    </row>
    <row r="29" spans="1:10" ht="12.75">
      <c r="A29" s="212" t="s">
        <v>76</v>
      </c>
      <c r="B29" s="213"/>
      <c r="C29" s="214"/>
      <c r="D29" s="214"/>
      <c r="E29" s="215" t="s">
        <v>77</v>
      </c>
      <c r="F29" s="216"/>
      <c r="G29" s="216"/>
      <c r="H29" s="217" t="s">
        <v>78</v>
      </c>
      <c r="I29" s="218"/>
      <c r="J29" s="30"/>
    </row>
    <row r="30" spans="1:10" ht="12.75">
      <c r="A30" s="101"/>
      <c r="B30" s="98"/>
      <c r="C30" s="98"/>
      <c r="D30" s="45"/>
      <c r="E30" s="33"/>
      <c r="F30" s="33"/>
      <c r="G30" s="33"/>
      <c r="H30" s="46"/>
      <c r="I30" s="100"/>
      <c r="J30" s="30"/>
    </row>
    <row r="31" spans="1:10" ht="12.75">
      <c r="A31" s="202"/>
      <c r="B31" s="203"/>
      <c r="C31" s="203"/>
      <c r="D31" s="204"/>
      <c r="E31" s="202"/>
      <c r="F31" s="203"/>
      <c r="G31" s="203"/>
      <c r="H31" s="205"/>
      <c r="I31" s="206"/>
      <c r="J31" s="30"/>
    </row>
    <row r="32" spans="1:10" ht="12.75">
      <c r="A32" s="102"/>
      <c r="B32" s="77"/>
      <c r="C32" s="78"/>
      <c r="D32" s="207"/>
      <c r="E32" s="207"/>
      <c r="F32" s="207"/>
      <c r="G32" s="208"/>
      <c r="H32" s="45"/>
      <c r="I32" s="103"/>
      <c r="J32" s="30"/>
    </row>
    <row r="33" spans="1:10" ht="12.75">
      <c r="A33" s="202"/>
      <c r="B33" s="203"/>
      <c r="C33" s="203"/>
      <c r="D33" s="204"/>
      <c r="E33" s="202"/>
      <c r="F33" s="203"/>
      <c r="G33" s="203"/>
      <c r="H33" s="205"/>
      <c r="I33" s="206"/>
      <c r="J33" s="30"/>
    </row>
    <row r="34" spans="1:10" ht="12.75">
      <c r="A34" s="102"/>
      <c r="B34" s="77"/>
      <c r="C34" s="78"/>
      <c r="D34" s="79"/>
      <c r="E34" s="79"/>
      <c r="F34" s="79"/>
      <c r="G34" s="80"/>
      <c r="H34" s="45"/>
      <c r="I34" s="104"/>
      <c r="J34" s="30"/>
    </row>
    <row r="35" spans="1:10" ht="12.75">
      <c r="A35" s="202"/>
      <c r="B35" s="203"/>
      <c r="C35" s="203"/>
      <c r="D35" s="204"/>
      <c r="E35" s="202"/>
      <c r="F35" s="203"/>
      <c r="G35" s="203"/>
      <c r="H35" s="205"/>
      <c r="I35" s="206"/>
      <c r="J35" s="30"/>
    </row>
    <row r="36" spans="1:10" ht="12.75">
      <c r="A36" s="102"/>
      <c r="B36" s="77"/>
      <c r="C36" s="78"/>
      <c r="D36" s="79"/>
      <c r="E36" s="79"/>
      <c r="F36" s="79"/>
      <c r="G36" s="80"/>
      <c r="H36" s="45"/>
      <c r="I36" s="104"/>
      <c r="J36" s="30"/>
    </row>
    <row r="37" spans="1:10" ht="12.75">
      <c r="A37" s="202"/>
      <c r="B37" s="203"/>
      <c r="C37" s="203"/>
      <c r="D37" s="204"/>
      <c r="E37" s="202"/>
      <c r="F37" s="203"/>
      <c r="G37" s="203"/>
      <c r="H37" s="205"/>
      <c r="I37" s="206"/>
      <c r="J37" s="30"/>
    </row>
    <row r="38" spans="1:10" ht="12.75">
      <c r="A38" s="105"/>
      <c r="B38" s="81"/>
      <c r="C38" s="200"/>
      <c r="D38" s="201"/>
      <c r="E38" s="45"/>
      <c r="F38" s="200"/>
      <c r="G38" s="201"/>
      <c r="H38" s="45"/>
      <c r="I38" s="106"/>
      <c r="J38" s="30"/>
    </row>
    <row r="39" spans="1:10" ht="12.75">
      <c r="A39" s="202"/>
      <c r="B39" s="203"/>
      <c r="C39" s="203"/>
      <c r="D39" s="204"/>
      <c r="E39" s="202"/>
      <c r="F39" s="203"/>
      <c r="G39" s="203"/>
      <c r="H39" s="205"/>
      <c r="I39" s="206"/>
      <c r="J39" s="30"/>
    </row>
    <row r="40" spans="1:10" ht="12.75">
      <c r="A40" s="105"/>
      <c r="B40" s="81"/>
      <c r="C40" s="69"/>
      <c r="D40" s="70"/>
      <c r="E40" s="45"/>
      <c r="F40" s="69"/>
      <c r="G40" s="70"/>
      <c r="H40" s="45"/>
      <c r="I40" s="106"/>
      <c r="J40" s="30"/>
    </row>
    <row r="41" spans="1:10" ht="12.75">
      <c r="A41" s="202"/>
      <c r="B41" s="203"/>
      <c r="C41" s="203"/>
      <c r="D41" s="204"/>
      <c r="E41" s="202"/>
      <c r="F41" s="203"/>
      <c r="G41" s="203"/>
      <c r="H41" s="205"/>
      <c r="I41" s="206"/>
      <c r="J41" s="30"/>
    </row>
    <row r="42" spans="1:10" ht="12.75">
      <c r="A42" s="107"/>
      <c r="B42" s="61"/>
      <c r="C42" s="61"/>
      <c r="D42" s="61"/>
      <c r="E42" s="42"/>
      <c r="F42" s="61"/>
      <c r="G42" s="61"/>
      <c r="H42" s="62"/>
      <c r="I42" s="108"/>
      <c r="J42" s="30"/>
    </row>
    <row r="43" spans="1:10" ht="12.75">
      <c r="A43" s="109"/>
      <c r="B43" s="48"/>
      <c r="C43" s="49"/>
      <c r="D43" s="50"/>
      <c r="E43" s="33"/>
      <c r="F43" s="49"/>
      <c r="G43" s="50"/>
      <c r="H43" s="33"/>
      <c r="I43" s="93"/>
      <c r="J43" s="30"/>
    </row>
    <row r="44" spans="1:10" ht="12.75">
      <c r="A44" s="110"/>
      <c r="B44" s="51"/>
      <c r="C44" s="51"/>
      <c r="D44" s="38"/>
      <c r="E44" s="38"/>
      <c r="F44" s="51"/>
      <c r="G44" s="38"/>
      <c r="H44" s="38"/>
      <c r="I44" s="111"/>
      <c r="J44" s="30"/>
    </row>
    <row r="45" spans="1:10" ht="12.75">
      <c r="A45" s="187" t="s">
        <v>350</v>
      </c>
      <c r="B45" s="188"/>
      <c r="C45" s="205"/>
      <c r="D45" s="206"/>
      <c r="E45" s="33"/>
      <c r="F45" s="196"/>
      <c r="G45" s="203"/>
      <c r="H45" s="203"/>
      <c r="I45" s="204"/>
      <c r="J45" s="30"/>
    </row>
    <row r="46" spans="1:10" ht="12.75">
      <c r="A46" s="109"/>
      <c r="B46" s="48"/>
      <c r="C46" s="184"/>
      <c r="D46" s="185"/>
      <c r="E46" s="33"/>
      <c r="F46" s="184"/>
      <c r="G46" s="186"/>
      <c r="H46" s="52"/>
      <c r="I46" s="112"/>
      <c r="J46" s="30"/>
    </row>
    <row r="47" spans="1:10" ht="12.75">
      <c r="A47" s="187" t="s">
        <v>79</v>
      </c>
      <c r="B47" s="188"/>
      <c r="C47" s="196" t="s">
        <v>393</v>
      </c>
      <c r="D47" s="197"/>
      <c r="E47" s="197"/>
      <c r="F47" s="197"/>
      <c r="G47" s="197"/>
      <c r="H47" s="197"/>
      <c r="I47" s="198"/>
      <c r="J47" s="30"/>
    </row>
    <row r="48" spans="1:10" ht="12.75">
      <c r="A48" s="92"/>
      <c r="B48" s="41"/>
      <c r="C48" s="40" t="s">
        <v>150</v>
      </c>
      <c r="D48" s="33"/>
      <c r="E48" s="33"/>
      <c r="F48" s="33"/>
      <c r="G48" s="33"/>
      <c r="H48" s="33"/>
      <c r="I48" s="93"/>
      <c r="J48" s="30"/>
    </row>
    <row r="49" spans="1:10" ht="12.75">
      <c r="A49" s="187" t="s">
        <v>151</v>
      </c>
      <c r="B49" s="188"/>
      <c r="C49" s="194" t="s">
        <v>394</v>
      </c>
      <c r="D49" s="190"/>
      <c r="E49" s="191"/>
      <c r="F49" s="33"/>
      <c r="G49" s="96" t="s">
        <v>152</v>
      </c>
      <c r="H49" s="194" t="s">
        <v>395</v>
      </c>
      <c r="I49" s="191"/>
      <c r="J49" s="30"/>
    </row>
    <row r="50" spans="1:10" ht="12.75">
      <c r="A50" s="92"/>
      <c r="B50" s="41"/>
      <c r="C50" s="40"/>
      <c r="D50" s="33"/>
      <c r="E50" s="33"/>
      <c r="F50" s="33"/>
      <c r="G50" s="33"/>
      <c r="H50" s="33"/>
      <c r="I50" s="93"/>
      <c r="J50" s="30"/>
    </row>
    <row r="51" spans="1:10" ht="12.75">
      <c r="A51" s="187" t="s">
        <v>191</v>
      </c>
      <c r="B51" s="188"/>
      <c r="C51" s="189" t="s">
        <v>396</v>
      </c>
      <c r="D51" s="190"/>
      <c r="E51" s="190"/>
      <c r="F51" s="190"/>
      <c r="G51" s="190"/>
      <c r="H51" s="190"/>
      <c r="I51" s="191"/>
      <c r="J51" s="30"/>
    </row>
    <row r="52" spans="1:10" ht="12.75">
      <c r="A52" s="92"/>
      <c r="B52" s="41"/>
      <c r="C52" s="33"/>
      <c r="D52" s="33"/>
      <c r="E52" s="33"/>
      <c r="F52" s="33"/>
      <c r="G52" s="33"/>
      <c r="H52" s="33"/>
      <c r="I52" s="93"/>
      <c r="J52" s="30"/>
    </row>
    <row r="53" spans="1:10" ht="12.75">
      <c r="A53" s="192" t="s">
        <v>287</v>
      </c>
      <c r="B53" s="193"/>
      <c r="C53" s="194" t="s">
        <v>397</v>
      </c>
      <c r="D53" s="190"/>
      <c r="E53" s="190"/>
      <c r="F53" s="190"/>
      <c r="G53" s="190"/>
      <c r="H53" s="190"/>
      <c r="I53" s="195"/>
      <c r="J53" s="30"/>
    </row>
    <row r="54" spans="1:10" ht="12.75">
      <c r="A54" s="113"/>
      <c r="B54" s="38"/>
      <c r="C54" s="199" t="s">
        <v>0</v>
      </c>
      <c r="D54" s="199"/>
      <c r="E54" s="199"/>
      <c r="F54" s="199"/>
      <c r="G54" s="199"/>
      <c r="H54" s="199"/>
      <c r="I54" s="114"/>
      <c r="J54" s="30"/>
    </row>
    <row r="55" spans="1:10" ht="12.75">
      <c r="A55" s="113"/>
      <c r="B55" s="38"/>
      <c r="C55" s="53"/>
      <c r="D55" s="53"/>
      <c r="E55" s="53"/>
      <c r="F55" s="53"/>
      <c r="G55" s="53"/>
      <c r="H55" s="53"/>
      <c r="I55" s="114"/>
      <c r="J55" s="30"/>
    </row>
    <row r="56" spans="1:10" ht="12.75">
      <c r="A56" s="113"/>
      <c r="B56" s="176" t="s">
        <v>80</v>
      </c>
      <c r="C56" s="177"/>
      <c r="D56" s="177"/>
      <c r="E56" s="177"/>
      <c r="F56" s="66"/>
      <c r="G56" s="66"/>
      <c r="H56" s="66"/>
      <c r="I56" s="115"/>
      <c r="J56" s="30"/>
    </row>
    <row r="57" spans="1:10" ht="12.75">
      <c r="A57" s="113"/>
      <c r="B57" s="178" t="s">
        <v>367</v>
      </c>
      <c r="C57" s="179"/>
      <c r="D57" s="179"/>
      <c r="E57" s="179"/>
      <c r="F57" s="179"/>
      <c r="G57" s="179"/>
      <c r="H57" s="179"/>
      <c r="I57" s="180"/>
      <c r="J57" s="30"/>
    </row>
    <row r="58" spans="1:10" ht="12.75">
      <c r="A58" s="113"/>
      <c r="B58" s="178" t="s">
        <v>368</v>
      </c>
      <c r="C58" s="179"/>
      <c r="D58" s="179"/>
      <c r="E58" s="179"/>
      <c r="F58" s="179"/>
      <c r="G58" s="179"/>
      <c r="H58" s="179"/>
      <c r="I58" s="115"/>
      <c r="J58" s="30"/>
    </row>
    <row r="59" spans="1:10" ht="12.75">
      <c r="A59" s="113"/>
      <c r="B59" s="178" t="s">
        <v>369</v>
      </c>
      <c r="C59" s="179"/>
      <c r="D59" s="179"/>
      <c r="E59" s="179"/>
      <c r="F59" s="179"/>
      <c r="G59" s="179"/>
      <c r="H59" s="179"/>
      <c r="I59" s="180"/>
      <c r="J59" s="30"/>
    </row>
    <row r="60" spans="1:10" ht="12.75">
      <c r="A60" s="113"/>
      <c r="B60" s="178" t="s">
        <v>370</v>
      </c>
      <c r="C60" s="179"/>
      <c r="D60" s="179"/>
      <c r="E60" s="179"/>
      <c r="F60" s="179"/>
      <c r="G60" s="179"/>
      <c r="H60" s="179"/>
      <c r="I60" s="180"/>
      <c r="J60" s="30"/>
    </row>
    <row r="61" spans="1:10" ht="12.75">
      <c r="A61" s="113"/>
      <c r="B61" s="64"/>
      <c r="C61" s="64"/>
      <c r="D61" s="64"/>
      <c r="E61" s="64"/>
      <c r="F61" s="64"/>
      <c r="G61" s="64"/>
      <c r="H61" s="65"/>
      <c r="I61" s="116"/>
      <c r="J61" s="30"/>
    </row>
    <row r="62" spans="1:10" ht="13.5" thickBot="1">
      <c r="A62" s="117" t="s">
        <v>81</v>
      </c>
      <c r="B62" s="33"/>
      <c r="C62" s="33"/>
      <c r="D62" s="33"/>
      <c r="E62" s="33"/>
      <c r="F62" s="33"/>
      <c r="G62" s="54"/>
      <c r="H62" s="55"/>
      <c r="I62" s="118"/>
      <c r="J62" s="30"/>
    </row>
    <row r="63" spans="1:10" ht="12.75">
      <c r="A63" s="88"/>
      <c r="B63" s="33"/>
      <c r="C63" s="33"/>
      <c r="D63" s="33"/>
      <c r="E63" s="38" t="s">
        <v>153</v>
      </c>
      <c r="F63" s="98"/>
      <c r="G63" s="181" t="s">
        <v>154</v>
      </c>
      <c r="H63" s="182"/>
      <c r="I63" s="183"/>
      <c r="J63" s="30"/>
    </row>
    <row r="64" spans="1:10" ht="12.75">
      <c r="A64" s="119"/>
      <c r="B64" s="120"/>
      <c r="C64" s="121"/>
      <c r="D64" s="121"/>
      <c r="E64" s="121"/>
      <c r="F64" s="121"/>
      <c r="G64" s="174"/>
      <c r="H64" s="175"/>
      <c r="I64" s="122"/>
      <c r="J64" s="30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</mergeCells>
  <conditionalFormatting sqref="H30">
    <cfRule type="cellIs" priority="2" dxfId="4" operator="equal" stopIfTrue="1">
      <formula>"DA"</formula>
    </cfRule>
  </conditionalFormatting>
  <conditionalFormatting sqref="H2">
    <cfRule type="cellIs" priority="3" dxfId="1" operator="lessThan" stopIfTrue="1">
      <formula>#REF!</formula>
    </cfRule>
  </conditionalFormatting>
  <conditionalFormatting sqref="H2">
    <cfRule type="cellIs" priority="1" dxfId="1" operator="lessThan" stopIfTrue="1">
      <formula>#REF!</formula>
    </cfRule>
  </conditionalFormatting>
  <dataValidations count="1">
    <dataValidation allowBlank="1" sqref="A1:IV65536"/>
  </dataValidations>
  <hyperlinks>
    <hyperlink ref="C19" r:id="rId1" display="jadransko@jadransko.hr"/>
    <hyperlink ref="C21" r:id="rId2" display="www.jadransko.hr"/>
    <hyperlink ref="C51" r:id="rId3" display="goran.jurisic@jadransko.hr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00">
      <selection activeCell="K79" sqref="K79"/>
    </sheetView>
  </sheetViews>
  <sheetFormatPr defaultColWidth="9.140625" defaultRowHeight="12.75"/>
  <cols>
    <col min="1" max="4" width="9.140625" style="124" customWidth="1"/>
    <col min="5" max="5" width="20.8515625" style="124" customWidth="1"/>
    <col min="6" max="16384" width="9.140625" style="124" customWidth="1"/>
  </cols>
  <sheetData>
    <row r="1" spans="1:12" ht="12.75">
      <c r="A1" s="247" t="s">
        <v>203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23"/>
    </row>
    <row r="2" spans="1:12" ht="12.75">
      <c r="A2" s="249" t="s">
        <v>398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123"/>
    </row>
    <row r="3" spans="1:12" ht="12.75">
      <c r="A3" s="63"/>
      <c r="B3" s="125"/>
      <c r="C3" s="125"/>
      <c r="D3" s="125"/>
      <c r="E3" s="125"/>
      <c r="F3" s="251"/>
      <c r="G3" s="251"/>
      <c r="H3" s="25"/>
      <c r="I3" s="125"/>
      <c r="J3" s="125"/>
      <c r="K3" s="251" t="s">
        <v>58</v>
      </c>
      <c r="L3" s="251"/>
    </row>
    <row r="4" spans="1:12" ht="12.75">
      <c r="A4" s="245" t="s">
        <v>2</v>
      </c>
      <c r="B4" s="246"/>
      <c r="C4" s="246"/>
      <c r="D4" s="246"/>
      <c r="E4" s="246"/>
      <c r="F4" s="245" t="s">
        <v>221</v>
      </c>
      <c r="G4" s="245" t="s">
        <v>373</v>
      </c>
      <c r="H4" s="246"/>
      <c r="I4" s="246"/>
      <c r="J4" s="245" t="s">
        <v>374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ht="12.75">
      <c r="A6" s="245">
        <v>1</v>
      </c>
      <c r="B6" s="245"/>
      <c r="C6" s="245"/>
      <c r="D6" s="245"/>
      <c r="E6" s="245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ht="12.75">
      <c r="A7" s="238" t="s">
        <v>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40"/>
    </row>
    <row r="8" spans="1:12" ht="12.75">
      <c r="A8" s="241" t="s">
        <v>155</v>
      </c>
      <c r="B8" s="242"/>
      <c r="C8" s="242"/>
      <c r="D8" s="243"/>
      <c r="E8" s="244"/>
      <c r="F8" s="9">
        <v>1</v>
      </c>
      <c r="G8" s="126">
        <f>G9+G10</f>
        <v>0</v>
      </c>
      <c r="H8" s="127">
        <f>H9+H10</f>
        <v>0</v>
      </c>
      <c r="I8" s="128">
        <f>SUM(G8:H8)</f>
        <v>0</v>
      </c>
      <c r="J8" s="126">
        <f>J9+J10</f>
        <v>0</v>
      </c>
      <c r="K8" s="127">
        <f>K9+K10</f>
        <v>0</v>
      </c>
      <c r="L8" s="128">
        <f>SUM(J8:K8)</f>
        <v>0</v>
      </c>
    </row>
    <row r="9" spans="1:12" ht="12.75">
      <c r="A9" s="252" t="s">
        <v>311</v>
      </c>
      <c r="B9" s="253"/>
      <c r="C9" s="253"/>
      <c r="D9" s="253"/>
      <c r="E9" s="254"/>
      <c r="F9" s="10">
        <v>2</v>
      </c>
      <c r="G9" s="5"/>
      <c r="H9" s="6"/>
      <c r="I9" s="129">
        <f aca="true" t="shared" si="0" ref="I9:I72">SUM(G9:H9)</f>
        <v>0</v>
      </c>
      <c r="J9" s="5"/>
      <c r="K9" s="6"/>
      <c r="L9" s="129">
        <f aca="true" t="shared" si="1" ref="L9:L72">SUM(J9:K9)</f>
        <v>0</v>
      </c>
    </row>
    <row r="10" spans="1:12" ht="12.75">
      <c r="A10" s="252" t="s">
        <v>312</v>
      </c>
      <c r="B10" s="253"/>
      <c r="C10" s="253"/>
      <c r="D10" s="253"/>
      <c r="E10" s="254"/>
      <c r="F10" s="10">
        <v>3</v>
      </c>
      <c r="G10" s="5"/>
      <c r="H10" s="6"/>
      <c r="I10" s="129">
        <f t="shared" si="0"/>
        <v>0</v>
      </c>
      <c r="J10" s="5"/>
      <c r="K10" s="6"/>
      <c r="L10" s="129">
        <f t="shared" si="1"/>
        <v>0</v>
      </c>
    </row>
    <row r="11" spans="1:12" ht="12.75">
      <c r="A11" s="255" t="s">
        <v>156</v>
      </c>
      <c r="B11" s="256"/>
      <c r="C11" s="256"/>
      <c r="D11" s="253"/>
      <c r="E11" s="254"/>
      <c r="F11" s="10">
        <v>4</v>
      </c>
      <c r="G11" s="130">
        <f>G12+G13</f>
        <v>0</v>
      </c>
      <c r="H11" s="131">
        <f>H12+H13</f>
        <v>17418479.319999997</v>
      </c>
      <c r="I11" s="129">
        <f t="shared" si="0"/>
        <v>17418479.319999997</v>
      </c>
      <c r="J11" s="130">
        <f>J12+J13</f>
        <v>0</v>
      </c>
      <c r="K11" s="131">
        <f>K12+K13</f>
        <v>16422598.099999996</v>
      </c>
      <c r="L11" s="129">
        <f t="shared" si="1"/>
        <v>16422598.099999996</v>
      </c>
    </row>
    <row r="12" spans="1:12" ht="12.75">
      <c r="A12" s="252" t="s">
        <v>313</v>
      </c>
      <c r="B12" s="253"/>
      <c r="C12" s="253"/>
      <c r="D12" s="253"/>
      <c r="E12" s="254"/>
      <c r="F12" s="10">
        <v>5</v>
      </c>
      <c r="G12" s="5"/>
      <c r="H12" s="6">
        <v>16101926.549999997</v>
      </c>
      <c r="I12" s="129">
        <f t="shared" si="0"/>
        <v>16101926.549999997</v>
      </c>
      <c r="J12" s="5"/>
      <c r="K12" s="6">
        <v>15456718.949999996</v>
      </c>
      <c r="L12" s="129">
        <f t="shared" si="1"/>
        <v>15456718.949999996</v>
      </c>
    </row>
    <row r="13" spans="1:12" ht="12.75">
      <c r="A13" s="252" t="s">
        <v>314</v>
      </c>
      <c r="B13" s="253"/>
      <c r="C13" s="253"/>
      <c r="D13" s="253"/>
      <c r="E13" s="254"/>
      <c r="F13" s="10">
        <v>6</v>
      </c>
      <c r="G13" s="5"/>
      <c r="H13" s="6">
        <v>1316552.7699999996</v>
      </c>
      <c r="I13" s="129">
        <f t="shared" si="0"/>
        <v>1316552.7699999996</v>
      </c>
      <c r="J13" s="5"/>
      <c r="K13" s="6">
        <v>965879.1499999999</v>
      </c>
      <c r="L13" s="129">
        <f t="shared" si="1"/>
        <v>965879.1499999999</v>
      </c>
    </row>
    <row r="14" spans="1:12" ht="12.75">
      <c r="A14" s="255" t="s">
        <v>157</v>
      </c>
      <c r="B14" s="256"/>
      <c r="C14" s="256"/>
      <c r="D14" s="253"/>
      <c r="E14" s="254"/>
      <c r="F14" s="10">
        <v>7</v>
      </c>
      <c r="G14" s="130">
        <f>G15+G16+G17</f>
        <v>0</v>
      </c>
      <c r="H14" s="131">
        <f>H15+H16+H17</f>
        <v>342053280.87999976</v>
      </c>
      <c r="I14" s="129">
        <f t="shared" si="0"/>
        <v>342053280.87999976</v>
      </c>
      <c r="J14" s="130">
        <f>J15+J16+J17</f>
        <v>0</v>
      </c>
      <c r="K14" s="131">
        <f>K15+K16+K17</f>
        <v>337349109.67</v>
      </c>
      <c r="L14" s="129">
        <f t="shared" si="1"/>
        <v>337349109.67</v>
      </c>
    </row>
    <row r="15" spans="1:12" ht="12.75">
      <c r="A15" s="252" t="s">
        <v>315</v>
      </c>
      <c r="B15" s="253"/>
      <c r="C15" s="253"/>
      <c r="D15" s="253"/>
      <c r="E15" s="254"/>
      <c r="F15" s="10">
        <v>8</v>
      </c>
      <c r="G15" s="5"/>
      <c r="H15" s="6">
        <v>328215650.1499998</v>
      </c>
      <c r="I15" s="129">
        <f t="shared" si="0"/>
        <v>328215650.1499998</v>
      </c>
      <c r="J15" s="5"/>
      <c r="K15" s="6">
        <v>306672087.81</v>
      </c>
      <c r="L15" s="129">
        <f t="shared" si="1"/>
        <v>306672087.81</v>
      </c>
    </row>
    <row r="16" spans="1:12" ht="12.75">
      <c r="A16" s="252" t="s">
        <v>316</v>
      </c>
      <c r="B16" s="253"/>
      <c r="C16" s="253"/>
      <c r="D16" s="253"/>
      <c r="E16" s="254"/>
      <c r="F16" s="10">
        <v>9</v>
      </c>
      <c r="G16" s="5"/>
      <c r="H16" s="6">
        <v>13521957.78</v>
      </c>
      <c r="I16" s="129">
        <f t="shared" si="0"/>
        <v>13521957.78</v>
      </c>
      <c r="J16" s="5"/>
      <c r="K16" s="6">
        <v>30387444.970000006</v>
      </c>
      <c r="L16" s="129">
        <f t="shared" si="1"/>
        <v>30387444.970000006</v>
      </c>
    </row>
    <row r="17" spans="1:12" ht="12.75">
      <c r="A17" s="252" t="s">
        <v>317</v>
      </c>
      <c r="B17" s="253"/>
      <c r="C17" s="253"/>
      <c r="D17" s="253"/>
      <c r="E17" s="254"/>
      <c r="F17" s="10">
        <v>10</v>
      </c>
      <c r="G17" s="5"/>
      <c r="H17" s="6">
        <v>315672.94999999995</v>
      </c>
      <c r="I17" s="129">
        <f t="shared" si="0"/>
        <v>315672.94999999995</v>
      </c>
      <c r="J17" s="5"/>
      <c r="K17" s="6">
        <v>289576.89</v>
      </c>
      <c r="L17" s="129">
        <f t="shared" si="1"/>
        <v>289576.89</v>
      </c>
    </row>
    <row r="18" spans="1:12" ht="12.75">
      <c r="A18" s="255" t="s">
        <v>158</v>
      </c>
      <c r="B18" s="256"/>
      <c r="C18" s="256"/>
      <c r="D18" s="253"/>
      <c r="E18" s="254"/>
      <c r="F18" s="10">
        <v>11</v>
      </c>
      <c r="G18" s="130">
        <f>G19+G20+G24+G43</f>
        <v>0</v>
      </c>
      <c r="H18" s="131">
        <f>H19+H20+H24+H43</f>
        <v>1282858638.6</v>
      </c>
      <c r="I18" s="129">
        <f t="shared" si="0"/>
        <v>1282858638.6</v>
      </c>
      <c r="J18" s="130">
        <f>J19+J20+J24+J43</f>
        <v>0</v>
      </c>
      <c r="K18" s="131">
        <f>K19+K20+K24+K43</f>
        <v>1256583938.48</v>
      </c>
      <c r="L18" s="129">
        <f t="shared" si="1"/>
        <v>1256583938.48</v>
      </c>
    </row>
    <row r="19" spans="1:12" ht="25.5" customHeight="1">
      <c r="A19" s="255" t="s">
        <v>318</v>
      </c>
      <c r="B19" s="256"/>
      <c r="C19" s="256"/>
      <c r="D19" s="253"/>
      <c r="E19" s="254"/>
      <c r="F19" s="10">
        <v>12</v>
      </c>
      <c r="G19" s="5"/>
      <c r="H19" s="6">
        <v>305550154.90999997</v>
      </c>
      <c r="I19" s="129">
        <f t="shared" si="0"/>
        <v>305550154.90999997</v>
      </c>
      <c r="J19" s="5"/>
      <c r="K19" s="6">
        <v>281617586.57</v>
      </c>
      <c r="L19" s="129">
        <f t="shared" si="1"/>
        <v>281617586.57</v>
      </c>
    </row>
    <row r="20" spans="1:12" ht="21" customHeight="1">
      <c r="A20" s="255" t="s">
        <v>159</v>
      </c>
      <c r="B20" s="256"/>
      <c r="C20" s="256"/>
      <c r="D20" s="253"/>
      <c r="E20" s="254"/>
      <c r="F20" s="10">
        <v>13</v>
      </c>
      <c r="G20" s="130">
        <f>SUM(G21:G23)</f>
        <v>0</v>
      </c>
      <c r="H20" s="131">
        <f>SUM(H21:H23)</f>
        <v>0</v>
      </c>
      <c r="I20" s="129">
        <f t="shared" si="0"/>
        <v>0</v>
      </c>
      <c r="J20" s="130">
        <f>SUM(J21:J23)</f>
        <v>0</v>
      </c>
      <c r="K20" s="131">
        <f>SUM(K21:K23)</f>
        <v>0</v>
      </c>
      <c r="L20" s="129">
        <f t="shared" si="1"/>
        <v>0</v>
      </c>
    </row>
    <row r="21" spans="1:12" ht="12.75">
      <c r="A21" s="252" t="s">
        <v>319</v>
      </c>
      <c r="B21" s="253"/>
      <c r="C21" s="253"/>
      <c r="D21" s="253"/>
      <c r="E21" s="254"/>
      <c r="F21" s="10">
        <v>14</v>
      </c>
      <c r="G21" s="5"/>
      <c r="H21" s="6"/>
      <c r="I21" s="129">
        <f t="shared" si="0"/>
        <v>0</v>
      </c>
      <c r="J21" s="5"/>
      <c r="K21" s="6"/>
      <c r="L21" s="129">
        <f t="shared" si="1"/>
        <v>0</v>
      </c>
    </row>
    <row r="22" spans="1:12" ht="12.75">
      <c r="A22" s="252" t="s">
        <v>320</v>
      </c>
      <c r="B22" s="253"/>
      <c r="C22" s="253"/>
      <c r="D22" s="253"/>
      <c r="E22" s="254"/>
      <c r="F22" s="10">
        <v>15</v>
      </c>
      <c r="G22" s="5"/>
      <c r="H22" s="6"/>
      <c r="I22" s="129">
        <f t="shared" si="0"/>
        <v>0</v>
      </c>
      <c r="J22" s="5"/>
      <c r="K22" s="6"/>
      <c r="L22" s="129">
        <f t="shared" si="1"/>
        <v>0</v>
      </c>
    </row>
    <row r="23" spans="1:12" ht="12.75">
      <c r="A23" s="252" t="s">
        <v>321</v>
      </c>
      <c r="B23" s="253"/>
      <c r="C23" s="253"/>
      <c r="D23" s="253"/>
      <c r="E23" s="254"/>
      <c r="F23" s="10">
        <v>16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 ht="12.75">
      <c r="A24" s="255" t="s">
        <v>160</v>
      </c>
      <c r="B24" s="256"/>
      <c r="C24" s="256"/>
      <c r="D24" s="253"/>
      <c r="E24" s="254"/>
      <c r="F24" s="10">
        <v>17</v>
      </c>
      <c r="G24" s="130">
        <f>G25+G28+G33+G39</f>
        <v>0</v>
      </c>
      <c r="H24" s="131">
        <f>H25+H28+H33+H39</f>
        <v>977308483.69</v>
      </c>
      <c r="I24" s="129">
        <f t="shared" si="0"/>
        <v>977308483.69</v>
      </c>
      <c r="J24" s="130">
        <f>J25+J28+J33+J39</f>
        <v>0</v>
      </c>
      <c r="K24" s="131">
        <f>K25+K28+K33+K39</f>
        <v>974966351.91</v>
      </c>
      <c r="L24" s="129">
        <f t="shared" si="1"/>
        <v>974966351.91</v>
      </c>
    </row>
    <row r="25" spans="1:12" ht="12.75">
      <c r="A25" s="252" t="s">
        <v>161</v>
      </c>
      <c r="B25" s="253"/>
      <c r="C25" s="253"/>
      <c r="D25" s="253"/>
      <c r="E25" s="254"/>
      <c r="F25" s="10">
        <v>18</v>
      </c>
      <c r="G25" s="130">
        <f>G26+G27</f>
        <v>0</v>
      </c>
      <c r="H25" s="131">
        <f>H26+H27</f>
        <v>0</v>
      </c>
      <c r="I25" s="129">
        <f>SUM(G25:H25)</f>
        <v>0</v>
      </c>
      <c r="J25" s="130">
        <f>J26+J27</f>
        <v>0</v>
      </c>
      <c r="K25" s="131">
        <f>K26+K27</f>
        <v>0</v>
      </c>
      <c r="L25" s="129">
        <f>SUM(J25:K25)</f>
        <v>0</v>
      </c>
    </row>
    <row r="26" spans="1:12" ht="22.5" customHeight="1">
      <c r="A26" s="252" t="s">
        <v>322</v>
      </c>
      <c r="B26" s="253"/>
      <c r="C26" s="253"/>
      <c r="D26" s="253"/>
      <c r="E26" s="254"/>
      <c r="F26" s="10">
        <v>19</v>
      </c>
      <c r="G26" s="5"/>
      <c r="H26" s="6"/>
      <c r="I26" s="129">
        <f t="shared" si="0"/>
        <v>0</v>
      </c>
      <c r="J26" s="5"/>
      <c r="K26" s="6"/>
      <c r="L26" s="129">
        <f t="shared" si="1"/>
        <v>0</v>
      </c>
    </row>
    <row r="27" spans="1:12" ht="12.75">
      <c r="A27" s="252" t="s">
        <v>323</v>
      </c>
      <c r="B27" s="253"/>
      <c r="C27" s="253"/>
      <c r="D27" s="253"/>
      <c r="E27" s="254"/>
      <c r="F27" s="10">
        <v>20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 ht="12.75">
      <c r="A28" s="252" t="s">
        <v>162</v>
      </c>
      <c r="B28" s="253"/>
      <c r="C28" s="253"/>
      <c r="D28" s="253"/>
      <c r="E28" s="254"/>
      <c r="F28" s="10">
        <v>21</v>
      </c>
      <c r="G28" s="130">
        <f>SUM(G29:G32)</f>
        <v>0</v>
      </c>
      <c r="H28" s="131">
        <f>SUM(H29:H32)</f>
        <v>453674577.8</v>
      </c>
      <c r="I28" s="129">
        <f>SUM(G28:H28)</f>
        <v>453674577.8</v>
      </c>
      <c r="J28" s="130">
        <f>SUM(J29:J32)</f>
        <v>0</v>
      </c>
      <c r="K28" s="131">
        <f>SUM(K29:K32)</f>
        <v>519082431.46</v>
      </c>
      <c r="L28" s="129">
        <f>SUM(J28:K28)</f>
        <v>519082431.46</v>
      </c>
    </row>
    <row r="29" spans="1:12" ht="12.75">
      <c r="A29" s="252" t="s">
        <v>324</v>
      </c>
      <c r="B29" s="253"/>
      <c r="C29" s="253"/>
      <c r="D29" s="253"/>
      <c r="E29" s="254"/>
      <c r="F29" s="10">
        <v>22</v>
      </c>
      <c r="G29" s="5"/>
      <c r="H29" s="6">
        <v>327474449.97</v>
      </c>
      <c r="I29" s="129">
        <f t="shared" si="0"/>
        <v>327474449.97</v>
      </c>
      <c r="J29" s="5"/>
      <c r="K29" s="6">
        <v>359148436.19</v>
      </c>
      <c r="L29" s="129">
        <f t="shared" si="1"/>
        <v>359148436.19</v>
      </c>
    </row>
    <row r="30" spans="1:12" ht="24" customHeight="1">
      <c r="A30" s="252" t="s">
        <v>325</v>
      </c>
      <c r="B30" s="253"/>
      <c r="C30" s="253"/>
      <c r="D30" s="253"/>
      <c r="E30" s="254"/>
      <c r="F30" s="10">
        <v>23</v>
      </c>
      <c r="G30" s="5"/>
      <c r="H30" s="6">
        <v>89480624.32</v>
      </c>
      <c r="I30" s="129">
        <f t="shared" si="0"/>
        <v>89480624.32</v>
      </c>
      <c r="J30" s="5"/>
      <c r="K30" s="6">
        <v>122193203.61999999</v>
      </c>
      <c r="L30" s="129">
        <f t="shared" si="1"/>
        <v>122193203.61999999</v>
      </c>
    </row>
    <row r="31" spans="1:12" ht="12.75">
      <c r="A31" s="252" t="s">
        <v>326</v>
      </c>
      <c r="B31" s="253"/>
      <c r="C31" s="253"/>
      <c r="D31" s="253"/>
      <c r="E31" s="254"/>
      <c r="F31" s="10">
        <v>24</v>
      </c>
      <c r="G31" s="5"/>
      <c r="H31" s="6">
        <v>36719503.51</v>
      </c>
      <c r="I31" s="129">
        <f t="shared" si="0"/>
        <v>36719503.51</v>
      </c>
      <c r="J31" s="5"/>
      <c r="K31" s="6">
        <v>37740791.65</v>
      </c>
      <c r="L31" s="129">
        <f t="shared" si="1"/>
        <v>37740791.65</v>
      </c>
    </row>
    <row r="32" spans="1:12" ht="12.75">
      <c r="A32" s="252" t="s">
        <v>327</v>
      </c>
      <c r="B32" s="253"/>
      <c r="C32" s="253"/>
      <c r="D32" s="253"/>
      <c r="E32" s="254"/>
      <c r="F32" s="10">
        <v>25</v>
      </c>
      <c r="G32" s="5"/>
      <c r="H32" s="6"/>
      <c r="I32" s="129">
        <f t="shared" si="0"/>
        <v>0</v>
      </c>
      <c r="J32" s="5"/>
      <c r="K32" s="6"/>
      <c r="L32" s="129">
        <f t="shared" si="1"/>
        <v>0</v>
      </c>
    </row>
    <row r="33" spans="1:12" ht="12.75">
      <c r="A33" s="252" t="s">
        <v>163</v>
      </c>
      <c r="B33" s="253"/>
      <c r="C33" s="253"/>
      <c r="D33" s="253"/>
      <c r="E33" s="254"/>
      <c r="F33" s="10">
        <v>26</v>
      </c>
      <c r="G33" s="130">
        <f>SUM(G34:G38)</f>
        <v>0</v>
      </c>
      <c r="H33" s="131">
        <f>SUM(H34:H38)</f>
        <v>0</v>
      </c>
      <c r="I33" s="129">
        <f t="shared" si="0"/>
        <v>0</v>
      </c>
      <c r="J33" s="130">
        <f>SUM(J34:J38)</f>
        <v>0</v>
      </c>
      <c r="K33" s="131">
        <f>SUM(K34:K38)</f>
        <v>0</v>
      </c>
      <c r="L33" s="129">
        <f t="shared" si="1"/>
        <v>0</v>
      </c>
    </row>
    <row r="34" spans="1:12" ht="12.75">
      <c r="A34" s="252" t="s">
        <v>328</v>
      </c>
      <c r="B34" s="253"/>
      <c r="C34" s="253"/>
      <c r="D34" s="253"/>
      <c r="E34" s="254"/>
      <c r="F34" s="10">
        <v>27</v>
      </c>
      <c r="G34" s="5"/>
      <c r="H34" s="6"/>
      <c r="I34" s="129">
        <f t="shared" si="0"/>
        <v>0</v>
      </c>
      <c r="J34" s="5"/>
      <c r="K34" s="6"/>
      <c r="L34" s="129">
        <f t="shared" si="1"/>
        <v>0</v>
      </c>
    </row>
    <row r="35" spans="1:12" ht="24" customHeight="1">
      <c r="A35" s="252" t="s">
        <v>329</v>
      </c>
      <c r="B35" s="253"/>
      <c r="C35" s="253"/>
      <c r="D35" s="253"/>
      <c r="E35" s="254"/>
      <c r="F35" s="10">
        <v>28</v>
      </c>
      <c r="G35" s="5"/>
      <c r="H35" s="6"/>
      <c r="I35" s="129">
        <f t="shared" si="0"/>
        <v>0</v>
      </c>
      <c r="J35" s="5"/>
      <c r="K35" s="6"/>
      <c r="L35" s="129">
        <f t="shared" si="1"/>
        <v>0</v>
      </c>
    </row>
    <row r="36" spans="1:12" ht="12.75">
      <c r="A36" s="252" t="s">
        <v>330</v>
      </c>
      <c r="B36" s="253"/>
      <c r="C36" s="253"/>
      <c r="D36" s="253"/>
      <c r="E36" s="254"/>
      <c r="F36" s="10">
        <v>29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 ht="12.75">
      <c r="A37" s="252" t="s">
        <v>331</v>
      </c>
      <c r="B37" s="253"/>
      <c r="C37" s="253"/>
      <c r="D37" s="253"/>
      <c r="E37" s="254"/>
      <c r="F37" s="10">
        <v>30</v>
      </c>
      <c r="G37" s="5"/>
      <c r="H37" s="6"/>
      <c r="I37" s="129">
        <f t="shared" si="0"/>
        <v>0</v>
      </c>
      <c r="J37" s="5"/>
      <c r="K37" s="6"/>
      <c r="L37" s="129">
        <f t="shared" si="1"/>
        <v>0</v>
      </c>
    </row>
    <row r="38" spans="1:12" ht="12.75">
      <c r="A38" s="252" t="s">
        <v>332</v>
      </c>
      <c r="B38" s="253"/>
      <c r="C38" s="253"/>
      <c r="D38" s="253"/>
      <c r="E38" s="254"/>
      <c r="F38" s="10">
        <v>31</v>
      </c>
      <c r="G38" s="5"/>
      <c r="H38" s="6"/>
      <c r="I38" s="129">
        <f t="shared" si="0"/>
        <v>0</v>
      </c>
      <c r="J38" s="5"/>
      <c r="K38" s="6"/>
      <c r="L38" s="129">
        <f t="shared" si="1"/>
        <v>0</v>
      </c>
    </row>
    <row r="39" spans="1:12" ht="12.75">
      <c r="A39" s="252" t="s">
        <v>164</v>
      </c>
      <c r="B39" s="253"/>
      <c r="C39" s="253"/>
      <c r="D39" s="253"/>
      <c r="E39" s="254"/>
      <c r="F39" s="10">
        <v>32</v>
      </c>
      <c r="G39" s="130">
        <f>SUM(G40:G42)</f>
        <v>0</v>
      </c>
      <c r="H39" s="131">
        <f>SUM(H40:H42)</f>
        <v>523633905.89</v>
      </c>
      <c r="I39" s="129">
        <f>SUM(G39:H39)</f>
        <v>523633905.89</v>
      </c>
      <c r="J39" s="130">
        <f>SUM(J40:J42)</f>
        <v>0</v>
      </c>
      <c r="K39" s="131">
        <f>SUM(K40:K42)</f>
        <v>455883920.45</v>
      </c>
      <c r="L39" s="129">
        <f>SUM(J39:K39)</f>
        <v>455883920.45</v>
      </c>
    </row>
    <row r="40" spans="1:12" ht="12.75">
      <c r="A40" s="252" t="s">
        <v>333</v>
      </c>
      <c r="B40" s="253"/>
      <c r="C40" s="253"/>
      <c r="D40" s="253"/>
      <c r="E40" s="254"/>
      <c r="F40" s="10">
        <v>33</v>
      </c>
      <c r="G40" s="5"/>
      <c r="H40" s="6">
        <v>133302116.2</v>
      </c>
      <c r="I40" s="129">
        <f t="shared" si="0"/>
        <v>133302116.2</v>
      </c>
      <c r="J40" s="5"/>
      <c r="K40" s="6">
        <v>90418053.94</v>
      </c>
      <c r="L40" s="129">
        <f t="shared" si="1"/>
        <v>90418053.94</v>
      </c>
    </row>
    <row r="41" spans="1:12" ht="12.75">
      <c r="A41" s="252" t="s">
        <v>334</v>
      </c>
      <c r="B41" s="253"/>
      <c r="C41" s="253"/>
      <c r="D41" s="253"/>
      <c r="E41" s="254"/>
      <c r="F41" s="10">
        <v>34</v>
      </c>
      <c r="G41" s="5"/>
      <c r="H41" s="6">
        <v>74940190.49</v>
      </c>
      <c r="I41" s="129">
        <f t="shared" si="0"/>
        <v>74940190.49</v>
      </c>
      <c r="J41" s="5"/>
      <c r="K41" s="6">
        <v>365465866.51</v>
      </c>
      <c r="L41" s="129">
        <f t="shared" si="1"/>
        <v>365465866.51</v>
      </c>
    </row>
    <row r="42" spans="1:12" ht="12.75">
      <c r="A42" s="252" t="s">
        <v>335</v>
      </c>
      <c r="B42" s="253"/>
      <c r="C42" s="253"/>
      <c r="D42" s="253"/>
      <c r="E42" s="254"/>
      <c r="F42" s="10">
        <v>35</v>
      </c>
      <c r="G42" s="5"/>
      <c r="H42" s="6">
        <v>315391599.2</v>
      </c>
      <c r="I42" s="129">
        <f t="shared" si="0"/>
        <v>315391599.2</v>
      </c>
      <c r="J42" s="5"/>
      <c r="K42" s="6"/>
      <c r="L42" s="129">
        <f t="shared" si="1"/>
        <v>0</v>
      </c>
    </row>
    <row r="43" spans="1:12" ht="24" customHeight="1">
      <c r="A43" s="255" t="s">
        <v>187</v>
      </c>
      <c r="B43" s="256"/>
      <c r="C43" s="256"/>
      <c r="D43" s="253"/>
      <c r="E43" s="254"/>
      <c r="F43" s="10">
        <v>36</v>
      </c>
      <c r="G43" s="5"/>
      <c r="H43" s="6"/>
      <c r="I43" s="129">
        <f t="shared" si="0"/>
        <v>0</v>
      </c>
      <c r="J43" s="5"/>
      <c r="K43" s="6"/>
      <c r="L43" s="129">
        <f t="shared" si="1"/>
        <v>0</v>
      </c>
    </row>
    <row r="44" spans="1:12" ht="24" customHeight="1">
      <c r="A44" s="255" t="s">
        <v>188</v>
      </c>
      <c r="B44" s="256"/>
      <c r="C44" s="256"/>
      <c r="D44" s="253"/>
      <c r="E44" s="254"/>
      <c r="F44" s="10">
        <v>37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 ht="12.75">
      <c r="A45" s="255" t="s">
        <v>165</v>
      </c>
      <c r="B45" s="256"/>
      <c r="C45" s="256"/>
      <c r="D45" s="253"/>
      <c r="E45" s="254"/>
      <c r="F45" s="10">
        <v>38</v>
      </c>
      <c r="G45" s="130">
        <f>SUM(G46:G52)</f>
        <v>0</v>
      </c>
      <c r="H45" s="131">
        <f>SUM(H46:H52)</f>
        <v>5445953.0600000005</v>
      </c>
      <c r="I45" s="129">
        <f t="shared" si="0"/>
        <v>5445953.0600000005</v>
      </c>
      <c r="J45" s="130">
        <f>SUM(J46:J52)</f>
        <v>0</v>
      </c>
      <c r="K45" s="131">
        <f>SUM(K46:K52)</f>
        <v>5740374.800000001</v>
      </c>
      <c r="L45" s="129">
        <f t="shared" si="1"/>
        <v>5740374.800000001</v>
      </c>
    </row>
    <row r="46" spans="1:12" ht="12.75">
      <c r="A46" s="252" t="s">
        <v>336</v>
      </c>
      <c r="B46" s="253"/>
      <c r="C46" s="253"/>
      <c r="D46" s="253"/>
      <c r="E46" s="254"/>
      <c r="F46" s="10">
        <v>39</v>
      </c>
      <c r="G46" s="5"/>
      <c r="H46" s="6">
        <v>2099402.9</v>
      </c>
      <c r="I46" s="129">
        <f t="shared" si="0"/>
        <v>2099402.9</v>
      </c>
      <c r="J46" s="5"/>
      <c r="K46" s="6">
        <v>2421469.1</v>
      </c>
      <c r="L46" s="129">
        <f t="shared" si="1"/>
        <v>2421469.1</v>
      </c>
    </row>
    <row r="47" spans="1:12" ht="12.75">
      <c r="A47" s="252" t="s">
        <v>337</v>
      </c>
      <c r="B47" s="253"/>
      <c r="C47" s="253"/>
      <c r="D47" s="253"/>
      <c r="E47" s="254"/>
      <c r="F47" s="10">
        <v>40</v>
      </c>
      <c r="G47" s="5"/>
      <c r="H47" s="6">
        <v>0</v>
      </c>
      <c r="I47" s="129">
        <f t="shared" si="0"/>
        <v>0</v>
      </c>
      <c r="J47" s="5"/>
      <c r="K47" s="6"/>
      <c r="L47" s="129">
        <f t="shared" si="1"/>
        <v>0</v>
      </c>
    </row>
    <row r="48" spans="1:12" ht="12.75">
      <c r="A48" s="252" t="s">
        <v>338</v>
      </c>
      <c r="B48" s="253"/>
      <c r="C48" s="253"/>
      <c r="D48" s="253"/>
      <c r="E48" s="254"/>
      <c r="F48" s="10">
        <v>41</v>
      </c>
      <c r="G48" s="5"/>
      <c r="H48" s="6">
        <v>3346550.16</v>
      </c>
      <c r="I48" s="129">
        <f t="shared" si="0"/>
        <v>3346550.16</v>
      </c>
      <c r="J48" s="5"/>
      <c r="K48" s="6">
        <v>3318905.7</v>
      </c>
      <c r="L48" s="129">
        <f t="shared" si="1"/>
        <v>3318905.7</v>
      </c>
    </row>
    <row r="49" spans="1:12" ht="21" customHeight="1">
      <c r="A49" s="252" t="s">
        <v>339</v>
      </c>
      <c r="B49" s="253"/>
      <c r="C49" s="253"/>
      <c r="D49" s="253"/>
      <c r="E49" s="254"/>
      <c r="F49" s="10">
        <v>42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ht="12.75">
      <c r="A50" s="252" t="s">
        <v>288</v>
      </c>
      <c r="B50" s="253"/>
      <c r="C50" s="253"/>
      <c r="D50" s="253"/>
      <c r="E50" s="254"/>
      <c r="F50" s="10">
        <v>43</v>
      </c>
      <c r="G50" s="5"/>
      <c r="H50" s="6"/>
      <c r="I50" s="129">
        <f t="shared" si="0"/>
        <v>0</v>
      </c>
      <c r="J50" s="5"/>
      <c r="K50" s="6"/>
      <c r="L50" s="129">
        <f t="shared" si="1"/>
        <v>0</v>
      </c>
    </row>
    <row r="51" spans="1:12" ht="12.75">
      <c r="A51" s="252" t="s">
        <v>289</v>
      </c>
      <c r="B51" s="253"/>
      <c r="C51" s="253"/>
      <c r="D51" s="253"/>
      <c r="E51" s="254"/>
      <c r="F51" s="10">
        <v>44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ht="21.75" customHeight="1">
      <c r="A52" s="252" t="s">
        <v>290</v>
      </c>
      <c r="B52" s="253"/>
      <c r="C52" s="253"/>
      <c r="D52" s="253"/>
      <c r="E52" s="254"/>
      <c r="F52" s="10">
        <v>45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 ht="12.75">
      <c r="A53" s="255" t="s">
        <v>166</v>
      </c>
      <c r="B53" s="256"/>
      <c r="C53" s="256"/>
      <c r="D53" s="253"/>
      <c r="E53" s="254"/>
      <c r="F53" s="10">
        <v>46</v>
      </c>
      <c r="G53" s="130">
        <f>G54+G55</f>
        <v>0</v>
      </c>
      <c r="H53" s="131">
        <f>H54+H55</f>
        <v>0</v>
      </c>
      <c r="I53" s="129">
        <f t="shared" si="0"/>
        <v>0</v>
      </c>
      <c r="J53" s="130">
        <f>J54+J55</f>
        <v>0</v>
      </c>
      <c r="K53" s="131">
        <f>K54+K55</f>
        <v>5326003.46</v>
      </c>
      <c r="L53" s="129">
        <f t="shared" si="1"/>
        <v>5326003.46</v>
      </c>
    </row>
    <row r="54" spans="1:12" ht="12.75">
      <c r="A54" s="252" t="s">
        <v>340</v>
      </c>
      <c r="B54" s="253"/>
      <c r="C54" s="253"/>
      <c r="D54" s="253"/>
      <c r="E54" s="254"/>
      <c r="F54" s="10">
        <v>47</v>
      </c>
      <c r="G54" s="5"/>
      <c r="H54" s="6"/>
      <c r="I54" s="129">
        <f t="shared" si="0"/>
        <v>0</v>
      </c>
      <c r="J54" s="5"/>
      <c r="K54" s="6">
        <v>5326003.46</v>
      </c>
      <c r="L54" s="129">
        <f t="shared" si="1"/>
        <v>5326003.46</v>
      </c>
    </row>
    <row r="55" spans="1:12" ht="12.75">
      <c r="A55" s="252" t="s">
        <v>341</v>
      </c>
      <c r="B55" s="253"/>
      <c r="C55" s="253"/>
      <c r="D55" s="253"/>
      <c r="E55" s="254"/>
      <c r="F55" s="10">
        <v>48</v>
      </c>
      <c r="G55" s="5"/>
      <c r="H55" s="6"/>
      <c r="I55" s="129">
        <f t="shared" si="0"/>
        <v>0</v>
      </c>
      <c r="J55" s="5"/>
      <c r="K55" s="6"/>
      <c r="L55" s="129">
        <f t="shared" si="1"/>
        <v>0</v>
      </c>
    </row>
    <row r="56" spans="1:12" ht="12.75">
      <c r="A56" s="255" t="s">
        <v>167</v>
      </c>
      <c r="B56" s="256"/>
      <c r="C56" s="256"/>
      <c r="D56" s="253"/>
      <c r="E56" s="254"/>
      <c r="F56" s="10">
        <v>49</v>
      </c>
      <c r="G56" s="130">
        <f>G57+G60+G61</f>
        <v>0</v>
      </c>
      <c r="H56" s="131">
        <f>H57+H60+H61</f>
        <v>118728583.24</v>
      </c>
      <c r="I56" s="129">
        <f t="shared" si="0"/>
        <v>118728583.24</v>
      </c>
      <c r="J56" s="130">
        <f>J57+J60+J61</f>
        <v>0</v>
      </c>
      <c r="K56" s="131">
        <f>K57+K60+K61</f>
        <v>112553293.79</v>
      </c>
      <c r="L56" s="129">
        <f t="shared" si="1"/>
        <v>112553293.79</v>
      </c>
    </row>
    <row r="57" spans="1:12" ht="12.75">
      <c r="A57" s="255" t="s">
        <v>168</v>
      </c>
      <c r="B57" s="256"/>
      <c r="C57" s="256"/>
      <c r="D57" s="253"/>
      <c r="E57" s="254"/>
      <c r="F57" s="10">
        <v>50</v>
      </c>
      <c r="G57" s="130">
        <f>G58+G59</f>
        <v>0</v>
      </c>
      <c r="H57" s="131">
        <f>H58+H59</f>
        <v>76963317.71</v>
      </c>
      <c r="I57" s="129">
        <f>SUM(G57:H57)</f>
        <v>76963317.71</v>
      </c>
      <c r="J57" s="130">
        <f>J58+J59</f>
        <v>0</v>
      </c>
      <c r="K57" s="131">
        <f>K58+K59</f>
        <v>74112090.15</v>
      </c>
      <c r="L57" s="129">
        <f>SUM(J57:K57)</f>
        <v>74112090.15</v>
      </c>
    </row>
    <row r="58" spans="1:12" ht="12.75">
      <c r="A58" s="252" t="s">
        <v>291</v>
      </c>
      <c r="B58" s="253"/>
      <c r="C58" s="253"/>
      <c r="D58" s="253"/>
      <c r="E58" s="254"/>
      <c r="F58" s="10">
        <v>51</v>
      </c>
      <c r="G58" s="5"/>
      <c r="H58" s="6">
        <v>74700747.75999999</v>
      </c>
      <c r="I58" s="129">
        <f t="shared" si="0"/>
        <v>74700747.75999999</v>
      </c>
      <c r="J58" s="5"/>
      <c r="K58" s="6">
        <v>71471342.02000001</v>
      </c>
      <c r="L58" s="129">
        <f t="shared" si="1"/>
        <v>71471342.02000001</v>
      </c>
    </row>
    <row r="59" spans="1:12" ht="12.75">
      <c r="A59" s="252" t="s">
        <v>274</v>
      </c>
      <c r="B59" s="253"/>
      <c r="C59" s="253"/>
      <c r="D59" s="253"/>
      <c r="E59" s="254"/>
      <c r="F59" s="10">
        <v>52</v>
      </c>
      <c r="G59" s="5"/>
      <c r="H59" s="6">
        <v>2262569.95</v>
      </c>
      <c r="I59" s="129">
        <f t="shared" si="0"/>
        <v>2262569.95</v>
      </c>
      <c r="J59" s="5"/>
      <c r="K59" s="6">
        <v>2640748.13</v>
      </c>
      <c r="L59" s="129">
        <f t="shared" si="1"/>
        <v>2640748.13</v>
      </c>
    </row>
    <row r="60" spans="1:12" ht="12.75">
      <c r="A60" s="255" t="s">
        <v>275</v>
      </c>
      <c r="B60" s="256"/>
      <c r="C60" s="256"/>
      <c r="D60" s="253"/>
      <c r="E60" s="254"/>
      <c r="F60" s="10">
        <v>53</v>
      </c>
      <c r="G60" s="5"/>
      <c r="H60" s="6">
        <v>509291.41000000003</v>
      </c>
      <c r="I60" s="129">
        <f t="shared" si="0"/>
        <v>509291.41000000003</v>
      </c>
      <c r="J60" s="5"/>
      <c r="K60" s="6">
        <v>85562.79</v>
      </c>
      <c r="L60" s="129">
        <f t="shared" si="1"/>
        <v>85562.79</v>
      </c>
    </row>
    <row r="61" spans="1:12" ht="12.75">
      <c r="A61" s="255" t="s">
        <v>169</v>
      </c>
      <c r="B61" s="256"/>
      <c r="C61" s="256"/>
      <c r="D61" s="253"/>
      <c r="E61" s="254"/>
      <c r="F61" s="10">
        <v>54</v>
      </c>
      <c r="G61" s="130">
        <f>SUM(G62:G64)</f>
        <v>0</v>
      </c>
      <c r="H61" s="131">
        <f>SUM(H62:H64)</f>
        <v>41255974.120000005</v>
      </c>
      <c r="I61" s="129">
        <f t="shared" si="0"/>
        <v>41255974.120000005</v>
      </c>
      <c r="J61" s="130">
        <f>SUM(J62:J64)</f>
        <v>0</v>
      </c>
      <c r="K61" s="131">
        <f>SUM(K62:K64)</f>
        <v>38355640.849999994</v>
      </c>
      <c r="L61" s="129">
        <f t="shared" si="1"/>
        <v>38355640.849999994</v>
      </c>
    </row>
    <row r="62" spans="1:12" ht="12.75">
      <c r="A62" s="252" t="s">
        <v>285</v>
      </c>
      <c r="B62" s="253"/>
      <c r="C62" s="253"/>
      <c r="D62" s="253"/>
      <c r="E62" s="254"/>
      <c r="F62" s="10">
        <v>55</v>
      </c>
      <c r="G62" s="5"/>
      <c r="H62" s="6">
        <v>16691709.149999999</v>
      </c>
      <c r="I62" s="129">
        <f t="shared" si="0"/>
        <v>16691709.149999999</v>
      </c>
      <c r="J62" s="5"/>
      <c r="K62" s="6">
        <v>15841193.76</v>
      </c>
      <c r="L62" s="129">
        <f t="shared" si="1"/>
        <v>15841193.76</v>
      </c>
    </row>
    <row r="63" spans="1:12" ht="12.75">
      <c r="A63" s="252" t="s">
        <v>286</v>
      </c>
      <c r="B63" s="253"/>
      <c r="C63" s="253"/>
      <c r="D63" s="253"/>
      <c r="E63" s="254"/>
      <c r="F63" s="10">
        <v>56</v>
      </c>
      <c r="G63" s="5"/>
      <c r="H63" s="6">
        <v>2518495.57</v>
      </c>
      <c r="I63" s="129">
        <f t="shared" si="0"/>
        <v>2518495.57</v>
      </c>
      <c r="J63" s="5"/>
      <c r="K63" s="6">
        <v>7057487.43</v>
      </c>
      <c r="L63" s="129">
        <f t="shared" si="1"/>
        <v>7057487.43</v>
      </c>
    </row>
    <row r="64" spans="1:12" ht="12.75">
      <c r="A64" s="252" t="s">
        <v>342</v>
      </c>
      <c r="B64" s="253"/>
      <c r="C64" s="253"/>
      <c r="D64" s="253"/>
      <c r="E64" s="254"/>
      <c r="F64" s="10">
        <v>57</v>
      </c>
      <c r="G64" s="5"/>
      <c r="H64" s="6">
        <v>22045769.400000002</v>
      </c>
      <c r="I64" s="129">
        <f t="shared" si="0"/>
        <v>22045769.400000002</v>
      </c>
      <c r="J64" s="5"/>
      <c r="K64" s="6">
        <v>15456959.66</v>
      </c>
      <c r="L64" s="129">
        <f t="shared" si="1"/>
        <v>15456959.66</v>
      </c>
    </row>
    <row r="65" spans="1:12" ht="12.75">
      <c r="A65" s="255" t="s">
        <v>170</v>
      </c>
      <c r="B65" s="256"/>
      <c r="C65" s="256"/>
      <c r="D65" s="253"/>
      <c r="E65" s="254"/>
      <c r="F65" s="10">
        <v>58</v>
      </c>
      <c r="G65" s="130">
        <f>G66+G70+G71</f>
        <v>0</v>
      </c>
      <c r="H65" s="131">
        <f>H66+H70+H71</f>
        <v>87617186.89</v>
      </c>
      <c r="I65" s="129">
        <f t="shared" si="0"/>
        <v>87617186.89</v>
      </c>
      <c r="J65" s="130">
        <f>J66+J70+J71</f>
        <v>0</v>
      </c>
      <c r="K65" s="131">
        <f>K66+K70+K71</f>
        <v>61581618.85</v>
      </c>
      <c r="L65" s="129">
        <f t="shared" si="1"/>
        <v>61581618.85</v>
      </c>
    </row>
    <row r="66" spans="1:12" ht="12.75">
      <c r="A66" s="255" t="s">
        <v>171</v>
      </c>
      <c r="B66" s="256"/>
      <c r="C66" s="256"/>
      <c r="D66" s="253"/>
      <c r="E66" s="254"/>
      <c r="F66" s="10">
        <v>59</v>
      </c>
      <c r="G66" s="130">
        <f>SUM(G67:G69)</f>
        <v>0</v>
      </c>
      <c r="H66" s="131">
        <f>SUM(H67:H69)</f>
        <v>30740125.27</v>
      </c>
      <c r="I66" s="129">
        <f t="shared" si="0"/>
        <v>30740125.27</v>
      </c>
      <c r="J66" s="130">
        <f>SUM(J67:J69)</f>
        <v>0</v>
      </c>
      <c r="K66" s="131">
        <f>SUM(K67:K69)</f>
        <v>13285800.009999998</v>
      </c>
      <c r="L66" s="129">
        <f t="shared" si="1"/>
        <v>13285800.009999998</v>
      </c>
    </row>
    <row r="67" spans="1:12" ht="12.75">
      <c r="A67" s="252" t="s">
        <v>343</v>
      </c>
      <c r="B67" s="253"/>
      <c r="C67" s="253"/>
      <c r="D67" s="253"/>
      <c r="E67" s="254"/>
      <c r="F67" s="10">
        <v>60</v>
      </c>
      <c r="G67" s="5"/>
      <c r="H67" s="6">
        <v>30682557.22</v>
      </c>
      <c r="I67" s="129">
        <f t="shared" si="0"/>
        <v>30682557.22</v>
      </c>
      <c r="J67" s="5"/>
      <c r="K67" s="6">
        <v>13217375.989999998</v>
      </c>
      <c r="L67" s="129">
        <f t="shared" si="1"/>
        <v>13217375.989999998</v>
      </c>
    </row>
    <row r="68" spans="1:12" ht="12.75">
      <c r="A68" s="252" t="s">
        <v>344</v>
      </c>
      <c r="B68" s="253"/>
      <c r="C68" s="253"/>
      <c r="D68" s="253"/>
      <c r="E68" s="254"/>
      <c r="F68" s="10">
        <v>61</v>
      </c>
      <c r="G68" s="5"/>
      <c r="H68" s="6">
        <v>0</v>
      </c>
      <c r="I68" s="129">
        <f t="shared" si="0"/>
        <v>0</v>
      </c>
      <c r="J68" s="5"/>
      <c r="K68" s="6"/>
      <c r="L68" s="129">
        <f t="shared" si="1"/>
        <v>0</v>
      </c>
    </row>
    <row r="69" spans="1:12" ht="12.75">
      <c r="A69" s="252" t="s">
        <v>345</v>
      </c>
      <c r="B69" s="253"/>
      <c r="C69" s="253"/>
      <c r="D69" s="253"/>
      <c r="E69" s="254"/>
      <c r="F69" s="10">
        <v>62</v>
      </c>
      <c r="G69" s="5"/>
      <c r="H69" s="6">
        <v>57568.05</v>
      </c>
      <c r="I69" s="129">
        <f t="shared" si="0"/>
        <v>57568.05</v>
      </c>
      <c r="J69" s="5"/>
      <c r="K69" s="6">
        <v>68424.02</v>
      </c>
      <c r="L69" s="129">
        <f t="shared" si="1"/>
        <v>68424.02</v>
      </c>
    </row>
    <row r="70" spans="1:12" ht="12.75">
      <c r="A70" s="255" t="s">
        <v>346</v>
      </c>
      <c r="B70" s="256"/>
      <c r="C70" s="256"/>
      <c r="D70" s="253"/>
      <c r="E70" s="254"/>
      <c r="F70" s="10">
        <v>63</v>
      </c>
      <c r="G70" s="5"/>
      <c r="H70" s="6">
        <v>0</v>
      </c>
      <c r="I70" s="129">
        <f t="shared" si="0"/>
        <v>0</v>
      </c>
      <c r="J70" s="5"/>
      <c r="K70" s="6"/>
      <c r="L70" s="129">
        <f t="shared" si="1"/>
        <v>0</v>
      </c>
    </row>
    <row r="71" spans="1:12" ht="12.75">
      <c r="A71" s="255" t="s">
        <v>347</v>
      </c>
      <c r="B71" s="256"/>
      <c r="C71" s="256"/>
      <c r="D71" s="253"/>
      <c r="E71" s="254"/>
      <c r="F71" s="10">
        <v>64</v>
      </c>
      <c r="G71" s="5"/>
      <c r="H71" s="6">
        <v>56877061.620000005</v>
      </c>
      <c r="I71" s="129">
        <f t="shared" si="0"/>
        <v>56877061.620000005</v>
      </c>
      <c r="J71" s="5"/>
      <c r="K71" s="6">
        <v>48295818.84</v>
      </c>
      <c r="L71" s="129">
        <f t="shared" si="1"/>
        <v>48295818.84</v>
      </c>
    </row>
    <row r="72" spans="1:12" ht="24.75" customHeight="1">
      <c r="A72" s="255" t="s">
        <v>172</v>
      </c>
      <c r="B72" s="256"/>
      <c r="C72" s="256"/>
      <c r="D72" s="253"/>
      <c r="E72" s="254"/>
      <c r="F72" s="10">
        <v>65</v>
      </c>
      <c r="G72" s="130">
        <f>SUM(G73:G75)</f>
        <v>0</v>
      </c>
      <c r="H72" s="131">
        <f>SUM(H73:H75)</f>
        <v>839427.66</v>
      </c>
      <c r="I72" s="129">
        <f t="shared" si="0"/>
        <v>839427.66</v>
      </c>
      <c r="J72" s="130">
        <f>SUM(J73:J75)</f>
        <v>0</v>
      </c>
      <c r="K72" s="131">
        <f>SUM(K73:K75)</f>
        <v>837808.21</v>
      </c>
      <c r="L72" s="129">
        <f t="shared" si="1"/>
        <v>837808.21</v>
      </c>
    </row>
    <row r="73" spans="1:12" ht="12.75">
      <c r="A73" s="252" t="s">
        <v>348</v>
      </c>
      <c r="B73" s="253"/>
      <c r="C73" s="253"/>
      <c r="D73" s="253"/>
      <c r="E73" s="254"/>
      <c r="F73" s="10">
        <v>66</v>
      </c>
      <c r="G73" s="5"/>
      <c r="H73" s="6">
        <v>715856.52</v>
      </c>
      <c r="I73" s="129">
        <f>SUM(G73:H73)</f>
        <v>715856.52</v>
      </c>
      <c r="J73" s="5"/>
      <c r="K73" s="6">
        <v>533442.27</v>
      </c>
      <c r="L73" s="129">
        <f>SUM(J73:K73)</f>
        <v>533442.27</v>
      </c>
    </row>
    <row r="74" spans="1:12" ht="12.75">
      <c r="A74" s="252" t="s">
        <v>349</v>
      </c>
      <c r="B74" s="253"/>
      <c r="C74" s="253"/>
      <c r="D74" s="253"/>
      <c r="E74" s="254"/>
      <c r="F74" s="10">
        <v>67</v>
      </c>
      <c r="G74" s="5"/>
      <c r="H74" s="6">
        <v>0</v>
      </c>
      <c r="I74" s="129">
        <f>SUM(G74:H74)</f>
        <v>0</v>
      </c>
      <c r="J74" s="5"/>
      <c r="K74" s="6"/>
      <c r="L74" s="129">
        <f>SUM(J74:K74)</f>
        <v>0</v>
      </c>
    </row>
    <row r="75" spans="1:12" ht="12.75">
      <c r="A75" s="252" t="s">
        <v>363</v>
      </c>
      <c r="B75" s="253"/>
      <c r="C75" s="253"/>
      <c r="D75" s="253"/>
      <c r="E75" s="254"/>
      <c r="F75" s="10">
        <v>68</v>
      </c>
      <c r="G75" s="5"/>
      <c r="H75" s="6">
        <v>123571.14</v>
      </c>
      <c r="I75" s="129">
        <f>SUM(G75:H75)</f>
        <v>123571.14</v>
      </c>
      <c r="J75" s="5"/>
      <c r="K75" s="6">
        <v>304365.94</v>
      </c>
      <c r="L75" s="129">
        <f>SUM(J75:K75)</f>
        <v>304365.94</v>
      </c>
    </row>
    <row r="76" spans="1:12" ht="12.75">
      <c r="A76" s="255" t="s">
        <v>173</v>
      </c>
      <c r="B76" s="256"/>
      <c r="C76" s="256"/>
      <c r="D76" s="253"/>
      <c r="E76" s="254"/>
      <c r="F76" s="10">
        <v>69</v>
      </c>
      <c r="G76" s="130">
        <f>G8+G11+G14+G18+G44+G45+G53+G56+G65+G72</f>
        <v>0</v>
      </c>
      <c r="H76" s="131">
        <f>H8+H11+H14+H18+H44+H45+H53+H56+H65+H72</f>
        <v>1854961549.6499999</v>
      </c>
      <c r="I76" s="129">
        <f>SUM(G76:H76)</f>
        <v>1854961549.6499999</v>
      </c>
      <c r="J76" s="130">
        <f>J8+J11+J14+J18+J44+J45+J53+J56+J65+J72</f>
        <v>0</v>
      </c>
      <c r="K76" s="131">
        <f>K8+K11+K14+K18+K44+K45+K53+K56+K65+K72</f>
        <v>1796394745.36</v>
      </c>
      <c r="L76" s="129">
        <f>SUM(J76:K76)</f>
        <v>1796394745.36</v>
      </c>
    </row>
    <row r="77" spans="1:12" ht="12.75">
      <c r="A77" s="257" t="s">
        <v>33</v>
      </c>
      <c r="B77" s="258"/>
      <c r="C77" s="258"/>
      <c r="D77" s="259"/>
      <c r="E77" s="260"/>
      <c r="F77" s="11">
        <v>70</v>
      </c>
      <c r="G77" s="7"/>
      <c r="H77" s="8"/>
      <c r="I77" s="132">
        <f>SUM(G77:H77)</f>
        <v>0</v>
      </c>
      <c r="J77" s="7"/>
      <c r="K77" s="8"/>
      <c r="L77" s="132">
        <f>SUM(J77:K77)</f>
        <v>0</v>
      </c>
    </row>
    <row r="78" spans="1:12" ht="12.75">
      <c r="A78" s="261" t="s">
        <v>222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3"/>
    </row>
    <row r="79" spans="1:12" ht="12.75">
      <c r="A79" s="241" t="s">
        <v>174</v>
      </c>
      <c r="B79" s="242"/>
      <c r="C79" s="242"/>
      <c r="D79" s="243"/>
      <c r="E79" s="244"/>
      <c r="F79" s="9">
        <v>71</v>
      </c>
      <c r="G79" s="126">
        <f>G80+G84+G85+G89+G93+G96</f>
        <v>0</v>
      </c>
      <c r="H79" s="127">
        <f>H80+H84+H85+H89+H93+H96</f>
        <v>793317861.7</v>
      </c>
      <c r="I79" s="128">
        <f>SUM(G79:H79)</f>
        <v>793317861.7</v>
      </c>
      <c r="J79" s="126">
        <f>J80+J84+J85+J89+J93+J96</f>
        <v>0</v>
      </c>
      <c r="K79" s="127">
        <f>K80+K84+K85+K89+K93+K96</f>
        <v>766151321.7199999</v>
      </c>
      <c r="L79" s="128">
        <f>SUM(J79:K79)</f>
        <v>766151321.7199999</v>
      </c>
    </row>
    <row r="80" spans="1:12" ht="12.75">
      <c r="A80" s="255" t="s">
        <v>175</v>
      </c>
      <c r="B80" s="256"/>
      <c r="C80" s="256"/>
      <c r="D80" s="253"/>
      <c r="E80" s="254"/>
      <c r="F80" s="10">
        <v>72</v>
      </c>
      <c r="G80" s="130">
        <f>SUM(G81:G83)</f>
        <v>0</v>
      </c>
      <c r="H80" s="131">
        <f>SUM(H81:H83)</f>
        <v>50000000</v>
      </c>
      <c r="I80" s="129">
        <f aca="true" t="shared" si="2" ref="I80:I128">SUM(G80:H80)</f>
        <v>50000000</v>
      </c>
      <c r="J80" s="130">
        <f>SUM(J81:J83)</f>
        <v>0</v>
      </c>
      <c r="K80" s="131">
        <f>SUM(K81:K83)</f>
        <v>50000000</v>
      </c>
      <c r="L80" s="129">
        <f aca="true" t="shared" si="3" ref="L80:L128">SUM(J80:K80)</f>
        <v>50000000</v>
      </c>
    </row>
    <row r="81" spans="1:12" ht="12.75">
      <c r="A81" s="252" t="s">
        <v>34</v>
      </c>
      <c r="B81" s="253"/>
      <c r="C81" s="253"/>
      <c r="D81" s="253"/>
      <c r="E81" s="254"/>
      <c r="F81" s="10">
        <v>73</v>
      </c>
      <c r="G81" s="5"/>
      <c r="H81" s="6">
        <v>50000000</v>
      </c>
      <c r="I81" s="129">
        <f t="shared" si="2"/>
        <v>50000000</v>
      </c>
      <c r="J81" s="5"/>
      <c r="K81" s="6">
        <v>50000000</v>
      </c>
      <c r="L81" s="129">
        <f t="shared" si="3"/>
        <v>50000000</v>
      </c>
    </row>
    <row r="82" spans="1:12" ht="12.75">
      <c r="A82" s="252" t="s">
        <v>35</v>
      </c>
      <c r="B82" s="253"/>
      <c r="C82" s="253"/>
      <c r="D82" s="253"/>
      <c r="E82" s="254"/>
      <c r="F82" s="10">
        <v>74</v>
      </c>
      <c r="G82" s="5"/>
      <c r="H82" s="6"/>
      <c r="I82" s="129">
        <f t="shared" si="2"/>
        <v>0</v>
      </c>
      <c r="J82" s="5"/>
      <c r="K82" s="6"/>
      <c r="L82" s="129">
        <f t="shared" si="3"/>
        <v>0</v>
      </c>
    </row>
    <row r="83" spans="1:12" ht="12.75">
      <c r="A83" s="252" t="s">
        <v>36</v>
      </c>
      <c r="B83" s="253"/>
      <c r="C83" s="253"/>
      <c r="D83" s="253"/>
      <c r="E83" s="254"/>
      <c r="F83" s="10">
        <v>75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 ht="12.75">
      <c r="A84" s="255" t="s">
        <v>37</v>
      </c>
      <c r="B84" s="256"/>
      <c r="C84" s="256"/>
      <c r="D84" s="253"/>
      <c r="E84" s="254"/>
      <c r="F84" s="10">
        <v>76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 ht="12.75">
      <c r="A85" s="255" t="s">
        <v>176</v>
      </c>
      <c r="B85" s="256"/>
      <c r="C85" s="256"/>
      <c r="D85" s="253"/>
      <c r="E85" s="254"/>
      <c r="F85" s="10">
        <v>77</v>
      </c>
      <c r="G85" s="130">
        <f>SUM(G86:G88)</f>
        <v>0</v>
      </c>
      <c r="H85" s="131">
        <f>SUM(H86:H88)</f>
        <v>309075590.15000004</v>
      </c>
      <c r="I85" s="129">
        <f t="shared" si="2"/>
        <v>309075590.15000004</v>
      </c>
      <c r="J85" s="130">
        <f>SUM(J86:J88)</f>
        <v>0</v>
      </c>
      <c r="K85" s="131">
        <f>SUM(K86:K88)</f>
        <v>297627638.63</v>
      </c>
      <c r="L85" s="129">
        <f t="shared" si="3"/>
        <v>297627638.63</v>
      </c>
    </row>
    <row r="86" spans="1:12" ht="12.75">
      <c r="A86" s="252" t="s">
        <v>38</v>
      </c>
      <c r="B86" s="253"/>
      <c r="C86" s="253"/>
      <c r="D86" s="253"/>
      <c r="E86" s="254"/>
      <c r="F86" s="10">
        <v>78</v>
      </c>
      <c r="G86" s="5"/>
      <c r="H86" s="6">
        <v>295920082.41</v>
      </c>
      <c r="I86" s="129">
        <f t="shared" si="2"/>
        <v>295920082.41</v>
      </c>
      <c r="J86" s="5"/>
      <c r="K86" s="6">
        <v>272316078.77</v>
      </c>
      <c r="L86" s="129">
        <f t="shared" si="3"/>
        <v>272316078.77</v>
      </c>
    </row>
    <row r="87" spans="1:12" ht="12.75">
      <c r="A87" s="252" t="s">
        <v>39</v>
      </c>
      <c r="B87" s="253"/>
      <c r="C87" s="253"/>
      <c r="D87" s="253"/>
      <c r="E87" s="254"/>
      <c r="F87" s="10">
        <v>79</v>
      </c>
      <c r="G87" s="5"/>
      <c r="H87" s="6">
        <v>13155507.74</v>
      </c>
      <c r="I87" s="129">
        <f t="shared" si="2"/>
        <v>13155507.74</v>
      </c>
      <c r="J87" s="5"/>
      <c r="K87" s="6">
        <v>25311559.86</v>
      </c>
      <c r="L87" s="129">
        <f t="shared" si="3"/>
        <v>25311559.86</v>
      </c>
    </row>
    <row r="88" spans="1:12" ht="12.75">
      <c r="A88" s="252" t="s">
        <v>40</v>
      </c>
      <c r="B88" s="253"/>
      <c r="C88" s="253"/>
      <c r="D88" s="253"/>
      <c r="E88" s="254"/>
      <c r="F88" s="10">
        <v>80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 ht="12.75">
      <c r="A89" s="255" t="s">
        <v>177</v>
      </c>
      <c r="B89" s="256"/>
      <c r="C89" s="256"/>
      <c r="D89" s="253"/>
      <c r="E89" s="254"/>
      <c r="F89" s="10">
        <v>81</v>
      </c>
      <c r="G89" s="130">
        <f>SUM(G90:G92)</f>
        <v>0</v>
      </c>
      <c r="H89" s="131">
        <f>SUM(H90:H92)</f>
        <v>138761535.26</v>
      </c>
      <c r="I89" s="129">
        <f t="shared" si="2"/>
        <v>138761535.26</v>
      </c>
      <c r="J89" s="130">
        <f>SUM(J90:J92)</f>
        <v>0</v>
      </c>
      <c r="K89" s="131">
        <f>SUM(K90:K92)</f>
        <v>138761535.26</v>
      </c>
      <c r="L89" s="129">
        <f t="shared" si="3"/>
        <v>138761535.26</v>
      </c>
    </row>
    <row r="90" spans="1:12" ht="12.75">
      <c r="A90" s="252" t="s">
        <v>41</v>
      </c>
      <c r="B90" s="253"/>
      <c r="C90" s="253"/>
      <c r="D90" s="253"/>
      <c r="E90" s="254"/>
      <c r="F90" s="10">
        <v>82</v>
      </c>
      <c r="G90" s="5"/>
      <c r="H90" s="6">
        <v>91154569.28</v>
      </c>
      <c r="I90" s="129">
        <f t="shared" si="2"/>
        <v>91154569.28</v>
      </c>
      <c r="J90" s="5"/>
      <c r="K90" s="6">
        <v>91154569.28</v>
      </c>
      <c r="L90" s="129">
        <f t="shared" si="3"/>
        <v>91154569.28</v>
      </c>
    </row>
    <row r="91" spans="1:12" ht="12.75">
      <c r="A91" s="252" t="s">
        <v>42</v>
      </c>
      <c r="B91" s="253"/>
      <c r="C91" s="253"/>
      <c r="D91" s="253"/>
      <c r="E91" s="254"/>
      <c r="F91" s="10">
        <v>83</v>
      </c>
      <c r="G91" s="5"/>
      <c r="H91" s="6">
        <v>0</v>
      </c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2" ht="12.75">
      <c r="A92" s="252" t="s">
        <v>43</v>
      </c>
      <c r="B92" s="253"/>
      <c r="C92" s="253"/>
      <c r="D92" s="253"/>
      <c r="E92" s="254"/>
      <c r="F92" s="10">
        <v>84</v>
      </c>
      <c r="G92" s="5"/>
      <c r="H92" s="6">
        <v>47606965.98</v>
      </c>
      <c r="I92" s="129">
        <f t="shared" si="2"/>
        <v>47606965.98</v>
      </c>
      <c r="J92" s="5"/>
      <c r="K92" s="6">
        <v>47606965.98</v>
      </c>
      <c r="L92" s="129">
        <f t="shared" si="3"/>
        <v>47606965.98</v>
      </c>
    </row>
    <row r="93" spans="1:12" ht="12.75">
      <c r="A93" s="255" t="s">
        <v>178</v>
      </c>
      <c r="B93" s="256"/>
      <c r="C93" s="256"/>
      <c r="D93" s="253"/>
      <c r="E93" s="254"/>
      <c r="F93" s="10">
        <v>85</v>
      </c>
      <c r="G93" s="130">
        <f>SUM(G94:G95)</f>
        <v>0</v>
      </c>
      <c r="H93" s="131">
        <f>SUM(H94:H95)</f>
        <v>229847915.49</v>
      </c>
      <c r="I93" s="129">
        <f t="shared" si="2"/>
        <v>229847915.49</v>
      </c>
      <c r="J93" s="130">
        <f>SUM(J94:J95)</f>
        <v>0</v>
      </c>
      <c r="K93" s="131">
        <f>SUM(K94:K95)</f>
        <v>230309076.94</v>
      </c>
      <c r="L93" s="129">
        <f t="shared" si="3"/>
        <v>230309076.94</v>
      </c>
    </row>
    <row r="94" spans="1:12" ht="12.75">
      <c r="A94" s="252" t="s">
        <v>4</v>
      </c>
      <c r="B94" s="253"/>
      <c r="C94" s="253"/>
      <c r="D94" s="253"/>
      <c r="E94" s="254"/>
      <c r="F94" s="10">
        <v>86</v>
      </c>
      <c r="G94" s="5"/>
      <c r="H94" s="6">
        <v>229847915.49</v>
      </c>
      <c r="I94" s="129">
        <f t="shared" si="2"/>
        <v>229847915.49</v>
      </c>
      <c r="J94" s="5"/>
      <c r="K94" s="6">
        <v>230309076.94</v>
      </c>
      <c r="L94" s="129">
        <f t="shared" si="3"/>
        <v>230309076.94</v>
      </c>
    </row>
    <row r="95" spans="1:12" ht="12.75">
      <c r="A95" s="252" t="s">
        <v>233</v>
      </c>
      <c r="B95" s="253"/>
      <c r="C95" s="253"/>
      <c r="D95" s="253"/>
      <c r="E95" s="254"/>
      <c r="F95" s="10">
        <v>87</v>
      </c>
      <c r="G95" s="5"/>
      <c r="H95" s="6"/>
      <c r="I95" s="129">
        <f t="shared" si="2"/>
        <v>0</v>
      </c>
      <c r="J95" s="5"/>
      <c r="K95" s="6"/>
      <c r="L95" s="129">
        <f t="shared" si="3"/>
        <v>0</v>
      </c>
    </row>
    <row r="96" spans="1:12" ht="12.75">
      <c r="A96" s="255" t="s">
        <v>179</v>
      </c>
      <c r="B96" s="256"/>
      <c r="C96" s="256"/>
      <c r="D96" s="253"/>
      <c r="E96" s="254"/>
      <c r="F96" s="10">
        <v>88</v>
      </c>
      <c r="G96" s="130">
        <f>SUM(G97:G98)</f>
        <v>0</v>
      </c>
      <c r="H96" s="131">
        <f>SUM(H97:H98)</f>
        <v>65632820.8</v>
      </c>
      <c r="I96" s="129">
        <f t="shared" si="2"/>
        <v>65632820.8</v>
      </c>
      <c r="J96" s="130">
        <f>SUM(J97:J98)</f>
        <v>0</v>
      </c>
      <c r="K96" s="131">
        <f>SUM(K97:K98)</f>
        <v>49453070.89</v>
      </c>
      <c r="L96" s="129">
        <f t="shared" si="3"/>
        <v>49453070.89</v>
      </c>
    </row>
    <row r="97" spans="1:12" ht="12.75">
      <c r="A97" s="252" t="s">
        <v>234</v>
      </c>
      <c r="B97" s="253"/>
      <c r="C97" s="253"/>
      <c r="D97" s="253"/>
      <c r="E97" s="254"/>
      <c r="F97" s="10">
        <v>89</v>
      </c>
      <c r="G97" s="5"/>
      <c r="H97" s="6">
        <v>65632820.8</v>
      </c>
      <c r="I97" s="129">
        <f t="shared" si="2"/>
        <v>65632820.8</v>
      </c>
      <c r="J97" s="5"/>
      <c r="K97" s="6">
        <v>49453070.89</v>
      </c>
      <c r="L97" s="129">
        <f t="shared" si="3"/>
        <v>49453070.89</v>
      </c>
    </row>
    <row r="98" spans="1:12" ht="12.75">
      <c r="A98" s="252" t="s">
        <v>292</v>
      </c>
      <c r="B98" s="253"/>
      <c r="C98" s="253"/>
      <c r="D98" s="253"/>
      <c r="E98" s="254"/>
      <c r="F98" s="10">
        <v>90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 ht="12.75">
      <c r="A99" s="255" t="s">
        <v>293</v>
      </c>
      <c r="B99" s="256"/>
      <c r="C99" s="256"/>
      <c r="D99" s="253"/>
      <c r="E99" s="254"/>
      <c r="F99" s="10">
        <v>91</v>
      </c>
      <c r="G99" s="5"/>
      <c r="H99" s="6"/>
      <c r="I99" s="129">
        <f t="shared" si="2"/>
        <v>0</v>
      </c>
      <c r="J99" s="5"/>
      <c r="K99" s="6"/>
      <c r="L99" s="129">
        <f t="shared" si="3"/>
        <v>0</v>
      </c>
    </row>
    <row r="100" spans="1:12" ht="12.75">
      <c r="A100" s="255" t="s">
        <v>180</v>
      </c>
      <c r="B100" s="256"/>
      <c r="C100" s="256"/>
      <c r="D100" s="253"/>
      <c r="E100" s="254"/>
      <c r="F100" s="10">
        <v>92</v>
      </c>
      <c r="G100" s="130">
        <f>SUM(G101:G106)</f>
        <v>0</v>
      </c>
      <c r="H100" s="131">
        <f>SUM(H101:H106)</f>
        <v>816144632.7600001</v>
      </c>
      <c r="I100" s="129">
        <f t="shared" si="2"/>
        <v>816144632.7600001</v>
      </c>
      <c r="J100" s="130">
        <f>SUM(J101:J106)</f>
        <v>0</v>
      </c>
      <c r="K100" s="131">
        <f>SUM(K101:K106)</f>
        <v>790266448.97</v>
      </c>
      <c r="L100" s="129">
        <f t="shared" si="3"/>
        <v>790266448.97</v>
      </c>
    </row>
    <row r="101" spans="1:12" ht="12.75">
      <c r="A101" s="252" t="s">
        <v>235</v>
      </c>
      <c r="B101" s="253"/>
      <c r="C101" s="253"/>
      <c r="D101" s="253"/>
      <c r="E101" s="254"/>
      <c r="F101" s="10">
        <v>93</v>
      </c>
      <c r="G101" s="5"/>
      <c r="H101" s="6">
        <v>323770390.73</v>
      </c>
      <c r="I101" s="129">
        <f t="shared" si="2"/>
        <v>323770390.73</v>
      </c>
      <c r="J101" s="5"/>
      <c r="K101" s="6">
        <v>300007577.18</v>
      </c>
      <c r="L101" s="129">
        <f t="shared" si="3"/>
        <v>300007577.18</v>
      </c>
    </row>
    <row r="102" spans="1:12" ht="12.75">
      <c r="A102" s="252" t="s">
        <v>236</v>
      </c>
      <c r="B102" s="253"/>
      <c r="C102" s="253"/>
      <c r="D102" s="253"/>
      <c r="E102" s="254"/>
      <c r="F102" s="10">
        <v>94</v>
      </c>
      <c r="G102" s="5"/>
      <c r="H102" s="6">
        <v>0</v>
      </c>
      <c r="I102" s="129">
        <f t="shared" si="2"/>
        <v>0</v>
      </c>
      <c r="J102" s="5"/>
      <c r="K102" s="6"/>
      <c r="L102" s="129">
        <f t="shared" si="3"/>
        <v>0</v>
      </c>
    </row>
    <row r="103" spans="1:12" ht="12.75">
      <c r="A103" s="252" t="s">
        <v>237</v>
      </c>
      <c r="B103" s="253"/>
      <c r="C103" s="253"/>
      <c r="D103" s="253"/>
      <c r="E103" s="254"/>
      <c r="F103" s="10">
        <v>95</v>
      </c>
      <c r="G103" s="5"/>
      <c r="H103" s="6">
        <v>491971923.92</v>
      </c>
      <c r="I103" s="129">
        <f t="shared" si="2"/>
        <v>491971923.92</v>
      </c>
      <c r="J103" s="5"/>
      <c r="K103" s="6">
        <v>489689898.31999993</v>
      </c>
      <c r="L103" s="129">
        <f t="shared" si="3"/>
        <v>489689898.31999993</v>
      </c>
    </row>
    <row r="104" spans="1:12" ht="19.5" customHeight="1">
      <c r="A104" s="252" t="s">
        <v>195</v>
      </c>
      <c r="B104" s="253"/>
      <c r="C104" s="253"/>
      <c r="D104" s="253"/>
      <c r="E104" s="254"/>
      <c r="F104" s="10">
        <v>96</v>
      </c>
      <c r="G104" s="5"/>
      <c r="H104" s="6">
        <v>273082.73</v>
      </c>
      <c r="I104" s="129">
        <f t="shared" si="2"/>
        <v>273082.73</v>
      </c>
      <c r="J104" s="5"/>
      <c r="K104" s="6">
        <v>309714.98</v>
      </c>
      <c r="L104" s="129">
        <f t="shared" si="3"/>
        <v>309714.98</v>
      </c>
    </row>
    <row r="105" spans="1:12" ht="12.75">
      <c r="A105" s="252" t="s">
        <v>294</v>
      </c>
      <c r="B105" s="253"/>
      <c r="C105" s="253"/>
      <c r="D105" s="253"/>
      <c r="E105" s="254"/>
      <c r="F105" s="10">
        <v>97</v>
      </c>
      <c r="G105" s="5"/>
      <c r="H105" s="6">
        <v>129235.38</v>
      </c>
      <c r="I105" s="129">
        <f t="shared" si="2"/>
        <v>129235.38</v>
      </c>
      <c r="J105" s="5"/>
      <c r="K105" s="6">
        <v>259258.49</v>
      </c>
      <c r="L105" s="129">
        <f t="shared" si="3"/>
        <v>259258.49</v>
      </c>
    </row>
    <row r="106" spans="1:12" ht="12.75">
      <c r="A106" s="252" t="s">
        <v>295</v>
      </c>
      <c r="B106" s="253"/>
      <c r="C106" s="253"/>
      <c r="D106" s="253"/>
      <c r="E106" s="254"/>
      <c r="F106" s="10">
        <v>98</v>
      </c>
      <c r="G106" s="5"/>
      <c r="H106" s="6"/>
      <c r="I106" s="129">
        <f t="shared" si="2"/>
        <v>0</v>
      </c>
      <c r="J106" s="5"/>
      <c r="K106" s="6"/>
      <c r="L106" s="129">
        <f t="shared" si="3"/>
        <v>0</v>
      </c>
    </row>
    <row r="107" spans="1:12" ht="33" customHeight="1">
      <c r="A107" s="255" t="s">
        <v>296</v>
      </c>
      <c r="B107" s="256"/>
      <c r="C107" s="256"/>
      <c r="D107" s="253"/>
      <c r="E107" s="254"/>
      <c r="F107" s="10">
        <v>99</v>
      </c>
      <c r="G107" s="5"/>
      <c r="H107" s="6"/>
      <c r="I107" s="129">
        <f t="shared" si="2"/>
        <v>0</v>
      </c>
      <c r="J107" s="5"/>
      <c r="K107" s="6"/>
      <c r="L107" s="129">
        <f t="shared" si="3"/>
        <v>0</v>
      </c>
    </row>
    <row r="108" spans="1:12" ht="12.75">
      <c r="A108" s="255" t="s">
        <v>181</v>
      </c>
      <c r="B108" s="256"/>
      <c r="C108" s="256"/>
      <c r="D108" s="253"/>
      <c r="E108" s="254"/>
      <c r="F108" s="10">
        <v>100</v>
      </c>
      <c r="G108" s="130">
        <f>SUM(G109:G110)</f>
        <v>0</v>
      </c>
      <c r="H108" s="131">
        <f>SUM(H109:H110)</f>
        <v>0</v>
      </c>
      <c r="I108" s="129">
        <f t="shared" si="2"/>
        <v>0</v>
      </c>
      <c r="J108" s="130">
        <f>SUM(J109:J110)</f>
        <v>0</v>
      </c>
      <c r="K108" s="131">
        <f>SUM(K109:K110)</f>
        <v>0</v>
      </c>
      <c r="L108" s="129">
        <f t="shared" si="3"/>
        <v>0</v>
      </c>
    </row>
    <row r="109" spans="1:12" ht="12.75">
      <c r="A109" s="252" t="s">
        <v>238</v>
      </c>
      <c r="B109" s="253"/>
      <c r="C109" s="253"/>
      <c r="D109" s="253"/>
      <c r="E109" s="254"/>
      <c r="F109" s="10">
        <v>101</v>
      </c>
      <c r="G109" s="5"/>
      <c r="H109" s="6"/>
      <c r="I109" s="129">
        <f t="shared" si="2"/>
        <v>0</v>
      </c>
      <c r="J109" s="5"/>
      <c r="K109" s="6"/>
      <c r="L109" s="129">
        <f t="shared" si="3"/>
        <v>0</v>
      </c>
    </row>
    <row r="110" spans="1:12" ht="12.75">
      <c r="A110" s="252" t="s">
        <v>239</v>
      </c>
      <c r="B110" s="253"/>
      <c r="C110" s="253"/>
      <c r="D110" s="253"/>
      <c r="E110" s="254"/>
      <c r="F110" s="10">
        <v>102</v>
      </c>
      <c r="G110" s="5"/>
      <c r="H110" s="6"/>
      <c r="I110" s="129">
        <f t="shared" si="2"/>
        <v>0</v>
      </c>
      <c r="J110" s="5"/>
      <c r="K110" s="6"/>
      <c r="L110" s="129">
        <f t="shared" si="3"/>
        <v>0</v>
      </c>
    </row>
    <row r="111" spans="1:12" ht="12.75">
      <c r="A111" s="255" t="s">
        <v>182</v>
      </c>
      <c r="B111" s="256"/>
      <c r="C111" s="256"/>
      <c r="D111" s="253"/>
      <c r="E111" s="254"/>
      <c r="F111" s="10">
        <v>103</v>
      </c>
      <c r="G111" s="130">
        <f>SUM(G112:G113)</f>
        <v>0</v>
      </c>
      <c r="H111" s="131">
        <f>SUM(H112:H113)</f>
        <v>81268014.57000001</v>
      </c>
      <c r="I111" s="129">
        <f t="shared" si="2"/>
        <v>81268014.57000001</v>
      </c>
      <c r="J111" s="130">
        <f>SUM(J112:J113)</f>
        <v>0</v>
      </c>
      <c r="K111" s="131">
        <f>SUM(K112:K113)</f>
        <v>79882993.32000001</v>
      </c>
      <c r="L111" s="129">
        <f t="shared" si="3"/>
        <v>79882993.32000001</v>
      </c>
    </row>
    <row r="112" spans="1:12" ht="12.75">
      <c r="A112" s="252" t="s">
        <v>240</v>
      </c>
      <c r="B112" s="253"/>
      <c r="C112" s="253"/>
      <c r="D112" s="253"/>
      <c r="E112" s="254"/>
      <c r="F112" s="10">
        <v>104</v>
      </c>
      <c r="G112" s="5"/>
      <c r="H112" s="6">
        <v>77266577.98</v>
      </c>
      <c r="I112" s="129">
        <f t="shared" si="2"/>
        <v>77266577.98</v>
      </c>
      <c r="J112" s="5"/>
      <c r="K112" s="6">
        <v>74406910.15</v>
      </c>
      <c r="L112" s="129">
        <f t="shared" si="3"/>
        <v>74406910.15</v>
      </c>
    </row>
    <row r="113" spans="1:12" ht="12.75">
      <c r="A113" s="252" t="s">
        <v>241</v>
      </c>
      <c r="B113" s="253"/>
      <c r="C113" s="253"/>
      <c r="D113" s="253"/>
      <c r="E113" s="254"/>
      <c r="F113" s="10">
        <v>105</v>
      </c>
      <c r="G113" s="5"/>
      <c r="H113" s="6">
        <v>4001436.59</v>
      </c>
      <c r="I113" s="129">
        <f t="shared" si="2"/>
        <v>4001436.59</v>
      </c>
      <c r="J113" s="5"/>
      <c r="K113" s="6">
        <v>5476083.17</v>
      </c>
      <c r="L113" s="129">
        <f t="shared" si="3"/>
        <v>5476083.17</v>
      </c>
    </row>
    <row r="114" spans="1:12" ht="12.75">
      <c r="A114" s="255" t="s">
        <v>297</v>
      </c>
      <c r="B114" s="256"/>
      <c r="C114" s="256"/>
      <c r="D114" s="253"/>
      <c r="E114" s="254"/>
      <c r="F114" s="10">
        <v>106</v>
      </c>
      <c r="G114" s="5"/>
      <c r="H114" s="6"/>
      <c r="I114" s="129">
        <f t="shared" si="2"/>
        <v>0</v>
      </c>
      <c r="J114" s="5"/>
      <c r="K114" s="6"/>
      <c r="L114" s="129">
        <f t="shared" si="3"/>
        <v>0</v>
      </c>
    </row>
    <row r="115" spans="1:12" ht="12.75">
      <c r="A115" s="255" t="s">
        <v>183</v>
      </c>
      <c r="B115" s="256"/>
      <c r="C115" s="256"/>
      <c r="D115" s="253"/>
      <c r="E115" s="254"/>
      <c r="F115" s="10">
        <v>107</v>
      </c>
      <c r="G115" s="130">
        <f>SUM(G116:G118)</f>
        <v>0</v>
      </c>
      <c r="H115" s="131">
        <f>SUM(H116:H118)</f>
        <v>27501133.72</v>
      </c>
      <c r="I115" s="129">
        <f t="shared" si="2"/>
        <v>27501133.72</v>
      </c>
      <c r="J115" s="130">
        <f>SUM(J116:J118)</f>
        <v>0</v>
      </c>
      <c r="K115" s="131">
        <f>SUM(K116:K118)</f>
        <v>37063734.18</v>
      </c>
      <c r="L115" s="129">
        <f t="shared" si="3"/>
        <v>37063734.18</v>
      </c>
    </row>
    <row r="116" spans="1:12" ht="12.75">
      <c r="A116" s="252" t="s">
        <v>223</v>
      </c>
      <c r="B116" s="253"/>
      <c r="C116" s="253"/>
      <c r="D116" s="253"/>
      <c r="E116" s="254"/>
      <c r="F116" s="10">
        <v>108</v>
      </c>
      <c r="G116" s="5"/>
      <c r="H116" s="6">
        <v>27501133.72</v>
      </c>
      <c r="I116" s="129">
        <f t="shared" si="2"/>
        <v>27501133.72</v>
      </c>
      <c r="J116" s="5"/>
      <c r="K116" s="6">
        <v>37063734.18</v>
      </c>
      <c r="L116" s="129">
        <f t="shared" si="3"/>
        <v>37063734.18</v>
      </c>
    </row>
    <row r="117" spans="1:12" ht="12.75">
      <c r="A117" s="252" t="s">
        <v>224</v>
      </c>
      <c r="B117" s="253"/>
      <c r="C117" s="253"/>
      <c r="D117" s="253"/>
      <c r="E117" s="254"/>
      <c r="F117" s="10">
        <v>109</v>
      </c>
      <c r="G117" s="5"/>
      <c r="H117" s="6"/>
      <c r="I117" s="129">
        <f t="shared" si="2"/>
        <v>0</v>
      </c>
      <c r="J117" s="5"/>
      <c r="K117" s="6"/>
      <c r="L117" s="129">
        <f t="shared" si="3"/>
        <v>0</v>
      </c>
    </row>
    <row r="118" spans="1:12" ht="12.75">
      <c r="A118" s="252" t="s">
        <v>225</v>
      </c>
      <c r="B118" s="253"/>
      <c r="C118" s="253"/>
      <c r="D118" s="253"/>
      <c r="E118" s="254"/>
      <c r="F118" s="10">
        <v>110</v>
      </c>
      <c r="G118" s="5"/>
      <c r="H118" s="6"/>
      <c r="I118" s="129">
        <f t="shared" si="2"/>
        <v>0</v>
      </c>
      <c r="J118" s="5"/>
      <c r="K118" s="6"/>
      <c r="L118" s="129">
        <f t="shared" si="3"/>
        <v>0</v>
      </c>
    </row>
    <row r="119" spans="1:12" ht="12.75">
      <c r="A119" s="255" t="s">
        <v>184</v>
      </c>
      <c r="B119" s="256"/>
      <c r="C119" s="256"/>
      <c r="D119" s="253"/>
      <c r="E119" s="254"/>
      <c r="F119" s="10">
        <v>111</v>
      </c>
      <c r="G119" s="130">
        <f>SUM(G120:G123)</f>
        <v>0</v>
      </c>
      <c r="H119" s="131">
        <f>SUM(H120:H123)</f>
        <v>99739659.64999999</v>
      </c>
      <c r="I119" s="129">
        <f t="shared" si="2"/>
        <v>99739659.64999999</v>
      </c>
      <c r="J119" s="130">
        <f>SUM(J120:J123)</f>
        <v>0</v>
      </c>
      <c r="K119" s="131">
        <f>SUM(K120:K123)</f>
        <v>87334560.96999998</v>
      </c>
      <c r="L119" s="129">
        <f t="shared" si="3"/>
        <v>87334560.96999998</v>
      </c>
    </row>
    <row r="120" spans="1:12" ht="12.75">
      <c r="A120" s="252" t="s">
        <v>226</v>
      </c>
      <c r="B120" s="253"/>
      <c r="C120" s="253"/>
      <c r="D120" s="253"/>
      <c r="E120" s="254"/>
      <c r="F120" s="10">
        <v>112</v>
      </c>
      <c r="G120" s="5"/>
      <c r="H120" s="6">
        <v>1975326.5399999998</v>
      </c>
      <c r="I120" s="129">
        <f t="shared" si="2"/>
        <v>1975326.5399999998</v>
      </c>
      <c r="J120" s="5"/>
      <c r="K120" s="6">
        <v>2608845.0300000003</v>
      </c>
      <c r="L120" s="129">
        <f t="shared" si="3"/>
        <v>2608845.0300000003</v>
      </c>
    </row>
    <row r="121" spans="1:12" ht="12.75">
      <c r="A121" s="252" t="s">
        <v>227</v>
      </c>
      <c r="B121" s="253"/>
      <c r="C121" s="253"/>
      <c r="D121" s="253"/>
      <c r="E121" s="254"/>
      <c r="F121" s="10">
        <v>113</v>
      </c>
      <c r="G121" s="5"/>
      <c r="H121" s="6">
        <v>2720742.06</v>
      </c>
      <c r="I121" s="129">
        <f t="shared" si="2"/>
        <v>2720742.06</v>
      </c>
      <c r="J121" s="5"/>
      <c r="K121" s="6">
        <v>3014331.74</v>
      </c>
      <c r="L121" s="129">
        <f t="shared" si="3"/>
        <v>3014331.74</v>
      </c>
    </row>
    <row r="122" spans="1:12" ht="12.75">
      <c r="A122" s="252" t="s">
        <v>228</v>
      </c>
      <c r="B122" s="253"/>
      <c r="C122" s="253"/>
      <c r="D122" s="253"/>
      <c r="E122" s="254"/>
      <c r="F122" s="10">
        <v>114</v>
      </c>
      <c r="G122" s="5"/>
      <c r="H122" s="6">
        <v>0</v>
      </c>
      <c r="I122" s="129">
        <f t="shared" si="2"/>
        <v>0</v>
      </c>
      <c r="J122" s="5"/>
      <c r="K122" s="6"/>
      <c r="L122" s="129">
        <f t="shared" si="3"/>
        <v>0</v>
      </c>
    </row>
    <row r="123" spans="1:12" ht="12.75">
      <c r="A123" s="252" t="s">
        <v>229</v>
      </c>
      <c r="B123" s="253"/>
      <c r="C123" s="253"/>
      <c r="D123" s="253"/>
      <c r="E123" s="254"/>
      <c r="F123" s="10">
        <v>115</v>
      </c>
      <c r="G123" s="5"/>
      <c r="H123" s="6">
        <v>95043591.05</v>
      </c>
      <c r="I123" s="129">
        <f t="shared" si="2"/>
        <v>95043591.05</v>
      </c>
      <c r="J123" s="5"/>
      <c r="K123" s="6">
        <v>81711384.19999999</v>
      </c>
      <c r="L123" s="129">
        <f t="shared" si="3"/>
        <v>81711384.19999999</v>
      </c>
    </row>
    <row r="124" spans="1:12" ht="26.25" customHeight="1">
      <c r="A124" s="255" t="s">
        <v>185</v>
      </c>
      <c r="B124" s="256"/>
      <c r="C124" s="256"/>
      <c r="D124" s="253"/>
      <c r="E124" s="254"/>
      <c r="F124" s="10">
        <v>116</v>
      </c>
      <c r="G124" s="130">
        <f>SUM(G125:G126)</f>
        <v>0</v>
      </c>
      <c r="H124" s="131">
        <f>SUM(H125:H126)</f>
        <v>36990247.25</v>
      </c>
      <c r="I124" s="129">
        <f t="shared" si="2"/>
        <v>36990247.25</v>
      </c>
      <c r="J124" s="130">
        <f>SUM(J125:J126)</f>
        <v>0</v>
      </c>
      <c r="K124" s="131">
        <f>SUM(K125:K126)</f>
        <v>35695686.2</v>
      </c>
      <c r="L124" s="129">
        <f t="shared" si="3"/>
        <v>35695686.2</v>
      </c>
    </row>
    <row r="125" spans="1:12" ht="12.75">
      <c r="A125" s="252" t="s">
        <v>230</v>
      </c>
      <c r="B125" s="253"/>
      <c r="C125" s="253"/>
      <c r="D125" s="253"/>
      <c r="E125" s="254"/>
      <c r="F125" s="10">
        <v>117</v>
      </c>
      <c r="G125" s="5"/>
      <c r="H125" s="6"/>
      <c r="I125" s="129">
        <f t="shared" si="2"/>
        <v>0</v>
      </c>
      <c r="J125" s="5"/>
      <c r="K125" s="6"/>
      <c r="L125" s="129">
        <f t="shared" si="3"/>
        <v>0</v>
      </c>
    </row>
    <row r="126" spans="1:12" ht="12.75">
      <c r="A126" s="252" t="s">
        <v>231</v>
      </c>
      <c r="B126" s="253"/>
      <c r="C126" s="253"/>
      <c r="D126" s="253"/>
      <c r="E126" s="254"/>
      <c r="F126" s="10">
        <v>118</v>
      </c>
      <c r="G126" s="5"/>
      <c r="H126" s="6">
        <v>36990247.25</v>
      </c>
      <c r="I126" s="129">
        <f t="shared" si="2"/>
        <v>36990247.25</v>
      </c>
      <c r="J126" s="5"/>
      <c r="K126" s="6">
        <v>35695686.2</v>
      </c>
      <c r="L126" s="129">
        <f t="shared" si="3"/>
        <v>35695686.2</v>
      </c>
    </row>
    <row r="127" spans="1:12" ht="12.75">
      <c r="A127" s="255" t="s">
        <v>186</v>
      </c>
      <c r="B127" s="256"/>
      <c r="C127" s="256"/>
      <c r="D127" s="253"/>
      <c r="E127" s="254"/>
      <c r="F127" s="10">
        <v>119</v>
      </c>
      <c r="G127" s="130">
        <f>G79+G99+G100+G107+G108+G111+G114+G115+G119+G124</f>
        <v>0</v>
      </c>
      <c r="H127" s="131">
        <f>H79+H99+H100+H107+H108+H111+H114+H115+H119+H124</f>
        <v>1854961549.65</v>
      </c>
      <c r="I127" s="129">
        <f t="shared" si="2"/>
        <v>1854961549.65</v>
      </c>
      <c r="J127" s="130">
        <f>J79+J99+J100+J107+J108+J111+J114+J115+J119+J124</f>
        <v>0</v>
      </c>
      <c r="K127" s="131">
        <f>K79+K99+K100+K107+K108+K111+K114+K115+K119+K124</f>
        <v>1796394745.3600001</v>
      </c>
      <c r="L127" s="129">
        <f t="shared" si="3"/>
        <v>1796394745.3600001</v>
      </c>
    </row>
    <row r="128" spans="1:12" ht="12.75">
      <c r="A128" s="257" t="s">
        <v>33</v>
      </c>
      <c r="B128" s="258"/>
      <c r="C128" s="258"/>
      <c r="D128" s="259"/>
      <c r="E128" s="266"/>
      <c r="F128" s="12">
        <v>120</v>
      </c>
      <c r="G128" s="7"/>
      <c r="H128" s="8"/>
      <c r="I128" s="132">
        <f t="shared" si="2"/>
        <v>0</v>
      </c>
      <c r="J128" s="7"/>
      <c r="K128" s="8"/>
      <c r="L128" s="132">
        <f t="shared" si="3"/>
        <v>0</v>
      </c>
    </row>
    <row r="129" spans="1:12" ht="12.75">
      <c r="A129" s="267" t="s">
        <v>371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9"/>
    </row>
    <row r="130" spans="1:12" ht="12.75">
      <c r="A130" s="241" t="s">
        <v>55</v>
      </c>
      <c r="B130" s="243"/>
      <c r="C130" s="243"/>
      <c r="D130" s="243"/>
      <c r="E130" s="243"/>
      <c r="F130" s="9">
        <v>121</v>
      </c>
      <c r="G130" s="126">
        <f>SUM(G131:G132)</f>
        <v>0</v>
      </c>
      <c r="H130" s="127">
        <f>SUM(H131:H132)</f>
        <v>0</v>
      </c>
      <c r="I130" s="128">
        <f>G130+H130</f>
        <v>0</v>
      </c>
      <c r="J130" s="126">
        <f>SUM(J131:J132)</f>
        <v>0</v>
      </c>
      <c r="K130" s="127">
        <f>SUM(K131:K132)</f>
        <v>0</v>
      </c>
      <c r="L130" s="128">
        <f>J130+K130</f>
        <v>0</v>
      </c>
    </row>
    <row r="131" spans="1:12" ht="12.75">
      <c r="A131" s="255" t="s">
        <v>96</v>
      </c>
      <c r="B131" s="256"/>
      <c r="C131" s="256"/>
      <c r="D131" s="256"/>
      <c r="E131" s="264"/>
      <c r="F131" s="10">
        <v>122</v>
      </c>
      <c r="G131" s="5"/>
      <c r="H131" s="6"/>
      <c r="I131" s="129">
        <f>G131+H131</f>
        <v>0</v>
      </c>
      <c r="J131" s="5"/>
      <c r="K131" s="6"/>
      <c r="L131" s="129">
        <f>J131+K131</f>
        <v>0</v>
      </c>
    </row>
    <row r="132" spans="1:12" ht="12.75">
      <c r="A132" s="257" t="s">
        <v>97</v>
      </c>
      <c r="B132" s="258"/>
      <c r="C132" s="258"/>
      <c r="D132" s="258"/>
      <c r="E132" s="265"/>
      <c r="F132" s="11">
        <v>123</v>
      </c>
      <c r="G132" s="7"/>
      <c r="H132" s="8"/>
      <c r="I132" s="132">
        <f>G132+H132</f>
        <v>0</v>
      </c>
      <c r="J132" s="7"/>
      <c r="K132" s="8"/>
      <c r="L132" s="132">
        <f>J132+K132</f>
        <v>0</v>
      </c>
    </row>
    <row r="133" spans="1:12" ht="12.75">
      <c r="A133" s="23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67">
      <selection activeCell="A2" sqref="A2:L2"/>
    </sheetView>
  </sheetViews>
  <sheetFormatPr defaultColWidth="9.140625" defaultRowHeight="12.75"/>
  <cols>
    <col min="1" max="16384" width="9.140625" style="124" customWidth="1"/>
  </cols>
  <sheetData>
    <row r="1" spans="1:12" ht="15.75">
      <c r="A1" s="270" t="s">
        <v>375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>
      <c r="A2" s="249" t="s">
        <v>419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>
      <c r="A3" s="24"/>
      <c r="B3" s="25"/>
      <c r="C3" s="25"/>
      <c r="D3" s="60"/>
      <c r="E3" s="60"/>
      <c r="F3" s="60"/>
      <c r="G3" s="60"/>
      <c r="H3" s="60"/>
      <c r="I3" s="13"/>
      <c r="J3" s="13"/>
      <c r="K3" s="271" t="s">
        <v>58</v>
      </c>
      <c r="L3" s="271"/>
    </row>
    <row r="4" spans="1:12" ht="12.75" customHeight="1">
      <c r="A4" s="245" t="s">
        <v>2</v>
      </c>
      <c r="B4" s="246"/>
      <c r="C4" s="246"/>
      <c r="D4" s="246"/>
      <c r="E4" s="246"/>
      <c r="F4" s="245" t="s">
        <v>221</v>
      </c>
      <c r="G4" s="245" t="s">
        <v>373</v>
      </c>
      <c r="H4" s="246"/>
      <c r="I4" s="246"/>
      <c r="J4" s="245" t="s">
        <v>374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ht="12.75">
      <c r="A6" s="245">
        <v>1</v>
      </c>
      <c r="B6" s="245"/>
      <c r="C6" s="245"/>
      <c r="D6" s="245"/>
      <c r="E6" s="245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ht="12.75">
      <c r="A7" s="241" t="s">
        <v>98</v>
      </c>
      <c r="B7" s="243"/>
      <c r="C7" s="243"/>
      <c r="D7" s="243"/>
      <c r="E7" s="244"/>
      <c r="F7" s="9">
        <v>124</v>
      </c>
      <c r="G7" s="126">
        <f>SUM(G8:G15)</f>
        <v>0</v>
      </c>
      <c r="H7" s="127">
        <f>SUM(H8:H15)</f>
        <v>155288594.43999997</v>
      </c>
      <c r="I7" s="128">
        <f>G7+H7</f>
        <v>155288594.43999997</v>
      </c>
      <c r="J7" s="126">
        <f>SUM(J8:J15)</f>
        <v>0</v>
      </c>
      <c r="K7" s="127">
        <f>SUM(K8:K15)</f>
        <v>148775523.65000004</v>
      </c>
      <c r="L7" s="128">
        <f>J7+K7</f>
        <v>148775523.65000004</v>
      </c>
    </row>
    <row r="8" spans="1:12" ht="12.75">
      <c r="A8" s="252" t="s">
        <v>196</v>
      </c>
      <c r="B8" s="253"/>
      <c r="C8" s="253"/>
      <c r="D8" s="253"/>
      <c r="E8" s="254"/>
      <c r="F8" s="10">
        <v>125</v>
      </c>
      <c r="G8" s="5"/>
      <c r="H8" s="6">
        <v>165515440.8</v>
      </c>
      <c r="I8" s="129">
        <f aca="true" t="shared" si="0" ref="I8:I71">G8+H8</f>
        <v>165515440.8</v>
      </c>
      <c r="J8" s="5"/>
      <c r="K8" s="6">
        <v>142587231.21000004</v>
      </c>
      <c r="L8" s="129">
        <f aca="true" t="shared" si="1" ref="L8:L71">J8+K8</f>
        <v>142587231.21000004</v>
      </c>
    </row>
    <row r="9" spans="1:12" ht="12.75">
      <c r="A9" s="252" t="s">
        <v>197</v>
      </c>
      <c r="B9" s="253"/>
      <c r="C9" s="253"/>
      <c r="D9" s="253"/>
      <c r="E9" s="254"/>
      <c r="F9" s="10">
        <v>126</v>
      </c>
      <c r="G9" s="5"/>
      <c r="H9" s="6">
        <v>121009.52</v>
      </c>
      <c r="I9" s="129">
        <f t="shared" si="0"/>
        <v>121009.52</v>
      </c>
      <c r="J9" s="5"/>
      <c r="K9" s="6">
        <v>4953.26</v>
      </c>
      <c r="L9" s="129">
        <f t="shared" si="1"/>
        <v>4953.26</v>
      </c>
    </row>
    <row r="10" spans="1:12" ht="25.5" customHeight="1">
      <c r="A10" s="252" t="s">
        <v>198</v>
      </c>
      <c r="B10" s="253"/>
      <c r="C10" s="253"/>
      <c r="D10" s="253"/>
      <c r="E10" s="254"/>
      <c r="F10" s="10">
        <v>127</v>
      </c>
      <c r="G10" s="5"/>
      <c r="H10" s="6">
        <v>-1629294.7099999995</v>
      </c>
      <c r="I10" s="129">
        <f t="shared" si="0"/>
        <v>-1629294.7099999995</v>
      </c>
      <c r="J10" s="5"/>
      <c r="K10" s="6">
        <v>-2552650.759999999</v>
      </c>
      <c r="L10" s="129">
        <f t="shared" si="1"/>
        <v>-2552650.759999999</v>
      </c>
    </row>
    <row r="11" spans="1:12" ht="12.75">
      <c r="A11" s="252" t="s">
        <v>199</v>
      </c>
      <c r="B11" s="253"/>
      <c r="C11" s="253"/>
      <c r="D11" s="253"/>
      <c r="E11" s="254"/>
      <c r="F11" s="10">
        <v>128</v>
      </c>
      <c r="G11" s="5"/>
      <c r="H11" s="6">
        <v>-1500137.83</v>
      </c>
      <c r="I11" s="129">
        <f t="shared" si="0"/>
        <v>-1500137.83</v>
      </c>
      <c r="J11" s="5"/>
      <c r="K11" s="6">
        <v>-2650505.43</v>
      </c>
      <c r="L11" s="129">
        <f t="shared" si="1"/>
        <v>-2650505.43</v>
      </c>
    </row>
    <row r="12" spans="1:12" ht="12.75">
      <c r="A12" s="252" t="s">
        <v>200</v>
      </c>
      <c r="B12" s="253"/>
      <c r="C12" s="253"/>
      <c r="D12" s="253"/>
      <c r="E12" s="254"/>
      <c r="F12" s="10">
        <v>129</v>
      </c>
      <c r="G12" s="5"/>
      <c r="H12" s="6">
        <v>-102033.04999999999</v>
      </c>
      <c r="I12" s="129">
        <f t="shared" si="0"/>
        <v>-102033.04999999999</v>
      </c>
      <c r="J12" s="5"/>
      <c r="K12" s="6">
        <v>-10647.349999999999</v>
      </c>
      <c r="L12" s="129">
        <f t="shared" si="1"/>
        <v>-10647.349999999999</v>
      </c>
    </row>
    <row r="13" spans="1:12" ht="12.75">
      <c r="A13" s="252" t="s">
        <v>201</v>
      </c>
      <c r="B13" s="253"/>
      <c r="C13" s="253"/>
      <c r="D13" s="253"/>
      <c r="E13" s="254"/>
      <c r="F13" s="10">
        <v>130</v>
      </c>
      <c r="G13" s="5"/>
      <c r="H13" s="6">
        <v>-7127188.33</v>
      </c>
      <c r="I13" s="129">
        <f t="shared" si="0"/>
        <v>-7127188.33</v>
      </c>
      <c r="J13" s="5"/>
      <c r="K13" s="6">
        <v>11016181.08</v>
      </c>
      <c r="L13" s="129">
        <f t="shared" si="1"/>
        <v>11016181.08</v>
      </c>
    </row>
    <row r="14" spans="1:12" ht="12.75">
      <c r="A14" s="252" t="s">
        <v>202</v>
      </c>
      <c r="B14" s="253"/>
      <c r="C14" s="253"/>
      <c r="D14" s="253"/>
      <c r="E14" s="254"/>
      <c r="F14" s="10">
        <v>131</v>
      </c>
      <c r="G14" s="5"/>
      <c r="H14" s="6">
        <v>8500.25</v>
      </c>
      <c r="I14" s="129">
        <f t="shared" si="0"/>
        <v>8500.25</v>
      </c>
      <c r="J14" s="5"/>
      <c r="K14" s="6">
        <v>392911.95000000007</v>
      </c>
      <c r="L14" s="129">
        <f t="shared" si="1"/>
        <v>392911.95000000007</v>
      </c>
    </row>
    <row r="15" spans="1:12" ht="12.75">
      <c r="A15" s="252" t="s">
        <v>242</v>
      </c>
      <c r="B15" s="253"/>
      <c r="C15" s="253"/>
      <c r="D15" s="253"/>
      <c r="E15" s="254"/>
      <c r="F15" s="10">
        <v>132</v>
      </c>
      <c r="G15" s="5"/>
      <c r="H15" s="6">
        <v>2297.790000000001</v>
      </c>
      <c r="I15" s="129">
        <f t="shared" si="0"/>
        <v>2297.790000000001</v>
      </c>
      <c r="J15" s="5"/>
      <c r="K15" s="6">
        <v>-11950.31</v>
      </c>
      <c r="L15" s="129">
        <f t="shared" si="1"/>
        <v>-11950.31</v>
      </c>
    </row>
    <row r="16" spans="1:12" ht="24.75" customHeight="1">
      <c r="A16" s="255" t="s">
        <v>99</v>
      </c>
      <c r="B16" s="253"/>
      <c r="C16" s="253"/>
      <c r="D16" s="253"/>
      <c r="E16" s="254"/>
      <c r="F16" s="10">
        <v>133</v>
      </c>
      <c r="G16" s="130">
        <f>G17+G18+G22+G23+G24+G28+G29</f>
        <v>0</v>
      </c>
      <c r="H16" s="131">
        <f>H17+H18+H22+H23+H24+H28+H29</f>
        <v>7847658.54</v>
      </c>
      <c r="I16" s="129">
        <f t="shared" si="0"/>
        <v>7847658.54</v>
      </c>
      <c r="J16" s="130">
        <f>J17+J18+J22+J23+J24+J28+J29</f>
        <v>0</v>
      </c>
      <c r="K16" s="131">
        <f>K17+K18+K22+K23+K24+K28+K29</f>
        <v>13390812.059999999</v>
      </c>
      <c r="L16" s="129">
        <f t="shared" si="1"/>
        <v>13390812.059999999</v>
      </c>
    </row>
    <row r="17" spans="1:12" ht="19.5" customHeight="1">
      <c r="A17" s="252" t="s">
        <v>219</v>
      </c>
      <c r="B17" s="253"/>
      <c r="C17" s="253"/>
      <c r="D17" s="253"/>
      <c r="E17" s="254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>
      <c r="A18" s="252" t="s">
        <v>204</v>
      </c>
      <c r="B18" s="253"/>
      <c r="C18" s="253"/>
      <c r="D18" s="253"/>
      <c r="E18" s="254"/>
      <c r="F18" s="10">
        <v>135</v>
      </c>
      <c r="G18" s="130">
        <f>SUM(G19:G21)</f>
        <v>0</v>
      </c>
      <c r="H18" s="131">
        <f>SUM(H19:H21)</f>
        <v>2397208.0300000003</v>
      </c>
      <c r="I18" s="129">
        <f t="shared" si="0"/>
        <v>2397208.0300000003</v>
      </c>
      <c r="J18" s="130">
        <f>SUM(J19:J21)</f>
        <v>0</v>
      </c>
      <c r="K18" s="131">
        <f>SUM(K19:K21)</f>
        <v>2829386.07</v>
      </c>
      <c r="L18" s="129">
        <f t="shared" si="1"/>
        <v>2829386.07</v>
      </c>
    </row>
    <row r="19" spans="1:12" ht="12.75">
      <c r="A19" s="252" t="s">
        <v>243</v>
      </c>
      <c r="B19" s="253"/>
      <c r="C19" s="253"/>
      <c r="D19" s="253"/>
      <c r="E19" s="254"/>
      <c r="F19" s="10">
        <v>136</v>
      </c>
      <c r="G19" s="5"/>
      <c r="H19" s="6">
        <v>2397208.0300000003</v>
      </c>
      <c r="I19" s="129">
        <f t="shared" si="0"/>
        <v>2397208.0300000003</v>
      </c>
      <c r="J19" s="5"/>
      <c r="K19" s="6">
        <v>2829386.07</v>
      </c>
      <c r="L19" s="129">
        <f t="shared" si="1"/>
        <v>2829386.07</v>
      </c>
    </row>
    <row r="20" spans="1:12" ht="24" customHeight="1">
      <c r="A20" s="252" t="s">
        <v>54</v>
      </c>
      <c r="B20" s="253"/>
      <c r="C20" s="253"/>
      <c r="D20" s="253"/>
      <c r="E20" s="254"/>
      <c r="F20" s="10">
        <v>137</v>
      </c>
      <c r="G20" s="5"/>
      <c r="H20" s="6"/>
      <c r="I20" s="129">
        <f t="shared" si="0"/>
        <v>0</v>
      </c>
      <c r="J20" s="5"/>
      <c r="K20" s="6"/>
      <c r="L20" s="129">
        <f t="shared" si="1"/>
        <v>0</v>
      </c>
    </row>
    <row r="21" spans="1:12" ht="12.75">
      <c r="A21" s="252" t="s">
        <v>244</v>
      </c>
      <c r="B21" s="253"/>
      <c r="C21" s="253"/>
      <c r="D21" s="253"/>
      <c r="E21" s="254"/>
      <c r="F21" s="10">
        <v>138</v>
      </c>
      <c r="G21" s="5"/>
      <c r="H21" s="6"/>
      <c r="I21" s="129">
        <f t="shared" si="0"/>
        <v>0</v>
      </c>
      <c r="J21" s="5"/>
      <c r="K21" s="6"/>
      <c r="L21" s="129">
        <f t="shared" si="1"/>
        <v>0</v>
      </c>
    </row>
    <row r="22" spans="1:12" ht="12.75">
      <c r="A22" s="252" t="s">
        <v>245</v>
      </c>
      <c r="B22" s="253"/>
      <c r="C22" s="253"/>
      <c r="D22" s="253"/>
      <c r="E22" s="254"/>
      <c r="F22" s="10">
        <v>139</v>
      </c>
      <c r="G22" s="5"/>
      <c r="H22" s="6">
        <v>5389978.56</v>
      </c>
      <c r="I22" s="129">
        <f t="shared" si="0"/>
        <v>5389978.56</v>
      </c>
      <c r="J22" s="5"/>
      <c r="K22" s="6">
        <v>7132414.9799999995</v>
      </c>
      <c r="L22" s="129">
        <f t="shared" si="1"/>
        <v>7132414.9799999995</v>
      </c>
    </row>
    <row r="23" spans="1:12" ht="20.25" customHeight="1">
      <c r="A23" s="252" t="s">
        <v>273</v>
      </c>
      <c r="B23" s="253"/>
      <c r="C23" s="253"/>
      <c r="D23" s="253"/>
      <c r="E23" s="254"/>
      <c r="F23" s="10">
        <v>140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 ht="19.5" customHeight="1">
      <c r="A24" s="252" t="s">
        <v>100</v>
      </c>
      <c r="B24" s="253"/>
      <c r="C24" s="253"/>
      <c r="D24" s="253"/>
      <c r="E24" s="254"/>
      <c r="F24" s="10">
        <v>141</v>
      </c>
      <c r="G24" s="130">
        <f>SUM(G25:G27)</f>
        <v>0</v>
      </c>
      <c r="H24" s="131">
        <f>SUM(H25:H27)</f>
        <v>0</v>
      </c>
      <c r="I24" s="129">
        <f t="shared" si="0"/>
        <v>0</v>
      </c>
      <c r="J24" s="130">
        <f>SUM(J25:J27)</f>
        <v>0</v>
      </c>
      <c r="K24" s="131">
        <f>SUM(K25:K27)</f>
        <v>3420377.58</v>
      </c>
      <c r="L24" s="129">
        <f t="shared" si="1"/>
        <v>3420377.58</v>
      </c>
    </row>
    <row r="25" spans="1:12" ht="12.75">
      <c r="A25" s="252" t="s">
        <v>246</v>
      </c>
      <c r="B25" s="253"/>
      <c r="C25" s="253"/>
      <c r="D25" s="253"/>
      <c r="E25" s="254"/>
      <c r="F25" s="10">
        <v>142</v>
      </c>
      <c r="G25" s="5"/>
      <c r="H25" s="6"/>
      <c r="I25" s="129">
        <f t="shared" si="0"/>
        <v>0</v>
      </c>
      <c r="J25" s="5"/>
      <c r="K25" s="6"/>
      <c r="L25" s="129">
        <f t="shared" si="1"/>
        <v>0</v>
      </c>
    </row>
    <row r="26" spans="1:12" ht="12.75">
      <c r="A26" s="252" t="s">
        <v>247</v>
      </c>
      <c r="B26" s="253"/>
      <c r="C26" s="253"/>
      <c r="D26" s="253"/>
      <c r="E26" s="254"/>
      <c r="F26" s="10">
        <v>143</v>
      </c>
      <c r="G26" s="5"/>
      <c r="H26" s="6"/>
      <c r="I26" s="129">
        <f t="shared" si="0"/>
        <v>0</v>
      </c>
      <c r="J26" s="5"/>
      <c r="K26" s="6">
        <v>3420377.58</v>
      </c>
      <c r="L26" s="129">
        <f t="shared" si="1"/>
        <v>3420377.58</v>
      </c>
    </row>
    <row r="27" spans="1:12" ht="12.75">
      <c r="A27" s="252" t="s">
        <v>7</v>
      </c>
      <c r="B27" s="253"/>
      <c r="C27" s="253"/>
      <c r="D27" s="253"/>
      <c r="E27" s="254"/>
      <c r="F27" s="10">
        <v>144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 ht="12.75">
      <c r="A28" s="252" t="s">
        <v>8</v>
      </c>
      <c r="B28" s="253"/>
      <c r="C28" s="253"/>
      <c r="D28" s="253"/>
      <c r="E28" s="254"/>
      <c r="F28" s="10">
        <v>145</v>
      </c>
      <c r="G28" s="5"/>
      <c r="H28" s="6">
        <v>60471.95</v>
      </c>
      <c r="I28" s="129">
        <f t="shared" si="0"/>
        <v>60471.95</v>
      </c>
      <c r="J28" s="5"/>
      <c r="K28" s="6">
        <v>8633.43</v>
      </c>
      <c r="L28" s="129">
        <f t="shared" si="1"/>
        <v>8633.43</v>
      </c>
    </row>
    <row r="29" spans="1:12" ht="12.75">
      <c r="A29" s="252" t="s">
        <v>9</v>
      </c>
      <c r="B29" s="253"/>
      <c r="C29" s="253"/>
      <c r="D29" s="253"/>
      <c r="E29" s="254"/>
      <c r="F29" s="10">
        <v>146</v>
      </c>
      <c r="G29" s="5"/>
      <c r="H29" s="6"/>
      <c r="I29" s="129">
        <f t="shared" si="0"/>
        <v>0</v>
      </c>
      <c r="J29" s="5"/>
      <c r="K29" s="6"/>
      <c r="L29" s="129">
        <f t="shared" si="1"/>
        <v>0</v>
      </c>
    </row>
    <row r="30" spans="1:12" ht="12.75">
      <c r="A30" s="255" t="s">
        <v>10</v>
      </c>
      <c r="B30" s="253"/>
      <c r="C30" s="253"/>
      <c r="D30" s="253"/>
      <c r="E30" s="254"/>
      <c r="F30" s="10">
        <v>147</v>
      </c>
      <c r="G30" s="5"/>
      <c r="H30" s="6">
        <v>457563.3</v>
      </c>
      <c r="I30" s="129">
        <f t="shared" si="0"/>
        <v>457563.3</v>
      </c>
      <c r="J30" s="5"/>
      <c r="K30" s="6">
        <v>714338.1199999999</v>
      </c>
      <c r="L30" s="129">
        <f t="shared" si="1"/>
        <v>714338.1199999999</v>
      </c>
    </row>
    <row r="31" spans="1:12" ht="21.75" customHeight="1">
      <c r="A31" s="255" t="s">
        <v>11</v>
      </c>
      <c r="B31" s="253"/>
      <c r="C31" s="253"/>
      <c r="D31" s="253"/>
      <c r="E31" s="254"/>
      <c r="F31" s="10">
        <v>148</v>
      </c>
      <c r="G31" s="5"/>
      <c r="H31" s="6">
        <v>94941.74</v>
      </c>
      <c r="I31" s="129">
        <f t="shared" si="0"/>
        <v>94941.74</v>
      </c>
      <c r="J31" s="5"/>
      <c r="K31" s="6">
        <v>121540.62</v>
      </c>
      <c r="L31" s="129">
        <f t="shared" si="1"/>
        <v>121540.62</v>
      </c>
    </row>
    <row r="32" spans="1:12" ht="12.75">
      <c r="A32" s="255" t="s">
        <v>12</v>
      </c>
      <c r="B32" s="253"/>
      <c r="C32" s="253"/>
      <c r="D32" s="253"/>
      <c r="E32" s="254"/>
      <c r="F32" s="10">
        <v>149</v>
      </c>
      <c r="G32" s="5"/>
      <c r="H32" s="6">
        <v>489807.42</v>
      </c>
      <c r="I32" s="129">
        <f t="shared" si="0"/>
        <v>489807.42</v>
      </c>
      <c r="J32" s="5"/>
      <c r="K32" s="6">
        <v>516913.72</v>
      </c>
      <c r="L32" s="129">
        <f t="shared" si="1"/>
        <v>516913.72</v>
      </c>
    </row>
    <row r="33" spans="1:12" ht="12.75">
      <c r="A33" s="255" t="s">
        <v>101</v>
      </c>
      <c r="B33" s="253"/>
      <c r="C33" s="253"/>
      <c r="D33" s="253"/>
      <c r="E33" s="254"/>
      <c r="F33" s="10">
        <v>150</v>
      </c>
      <c r="G33" s="130">
        <f>G34+G38</f>
        <v>0</v>
      </c>
      <c r="H33" s="131">
        <f>H34+H38</f>
        <v>-50232272.06</v>
      </c>
      <c r="I33" s="129">
        <f t="shared" si="0"/>
        <v>-50232272.06</v>
      </c>
      <c r="J33" s="130">
        <f>J34+J38</f>
        <v>0</v>
      </c>
      <c r="K33" s="131">
        <f>K34+K38</f>
        <v>-58620211.51999999</v>
      </c>
      <c r="L33" s="129">
        <f t="shared" si="1"/>
        <v>-58620211.51999999</v>
      </c>
    </row>
    <row r="34" spans="1:12" ht="12.75">
      <c r="A34" s="252" t="s">
        <v>102</v>
      </c>
      <c r="B34" s="253"/>
      <c r="C34" s="253"/>
      <c r="D34" s="253"/>
      <c r="E34" s="254"/>
      <c r="F34" s="10">
        <v>151</v>
      </c>
      <c r="G34" s="130">
        <f>SUM(G35:G37)</f>
        <v>0</v>
      </c>
      <c r="H34" s="131">
        <f>SUM(H35:H37)</f>
        <v>-56155094.6</v>
      </c>
      <c r="I34" s="129">
        <f t="shared" si="0"/>
        <v>-56155094.6</v>
      </c>
      <c r="J34" s="130">
        <f>SUM(J35:J37)</f>
        <v>0</v>
      </c>
      <c r="K34" s="131">
        <f>SUM(K35:K37)</f>
        <v>-51244071.609999985</v>
      </c>
      <c r="L34" s="129">
        <f t="shared" si="1"/>
        <v>-51244071.609999985</v>
      </c>
    </row>
    <row r="35" spans="1:12" ht="12.75">
      <c r="A35" s="252" t="s">
        <v>13</v>
      </c>
      <c r="B35" s="253"/>
      <c r="C35" s="253"/>
      <c r="D35" s="253"/>
      <c r="E35" s="254"/>
      <c r="F35" s="10">
        <v>152</v>
      </c>
      <c r="G35" s="5"/>
      <c r="H35" s="6">
        <v>-56863396.51</v>
      </c>
      <c r="I35" s="129">
        <f t="shared" si="0"/>
        <v>-56863396.51</v>
      </c>
      <c r="J35" s="5"/>
      <c r="K35" s="6">
        <v>-51556734.47999998</v>
      </c>
      <c r="L35" s="129">
        <f t="shared" si="1"/>
        <v>-51556734.47999998</v>
      </c>
    </row>
    <row r="36" spans="1:12" ht="12.75">
      <c r="A36" s="252" t="s">
        <v>14</v>
      </c>
      <c r="B36" s="253"/>
      <c r="C36" s="253"/>
      <c r="D36" s="253"/>
      <c r="E36" s="254"/>
      <c r="F36" s="10">
        <v>153</v>
      </c>
      <c r="G36" s="5"/>
      <c r="H36" s="6"/>
      <c r="I36" s="129">
        <f t="shared" si="0"/>
        <v>0</v>
      </c>
      <c r="J36" s="5"/>
      <c r="K36" s="6">
        <v>0</v>
      </c>
      <c r="L36" s="129">
        <f t="shared" si="1"/>
        <v>0</v>
      </c>
    </row>
    <row r="37" spans="1:12" ht="12.75">
      <c r="A37" s="252" t="s">
        <v>15</v>
      </c>
      <c r="B37" s="253"/>
      <c r="C37" s="253"/>
      <c r="D37" s="253"/>
      <c r="E37" s="254"/>
      <c r="F37" s="10">
        <v>154</v>
      </c>
      <c r="G37" s="5"/>
      <c r="H37" s="6">
        <v>708301.91</v>
      </c>
      <c r="I37" s="129">
        <f t="shared" si="0"/>
        <v>708301.91</v>
      </c>
      <c r="J37" s="5"/>
      <c r="K37" s="6">
        <v>312662.87</v>
      </c>
      <c r="L37" s="129">
        <f t="shared" si="1"/>
        <v>312662.87</v>
      </c>
    </row>
    <row r="38" spans="1:12" ht="12.75">
      <c r="A38" s="252" t="s">
        <v>103</v>
      </c>
      <c r="B38" s="253"/>
      <c r="C38" s="253"/>
      <c r="D38" s="253"/>
      <c r="E38" s="254"/>
      <c r="F38" s="10">
        <v>155</v>
      </c>
      <c r="G38" s="130">
        <f>SUM(G39:G41)</f>
        <v>0</v>
      </c>
      <c r="H38" s="131">
        <f>SUM(H39:H41)</f>
        <v>5922822.54</v>
      </c>
      <c r="I38" s="129">
        <f t="shared" si="0"/>
        <v>5922822.54</v>
      </c>
      <c r="J38" s="130">
        <f>SUM(J39:J41)</f>
        <v>0</v>
      </c>
      <c r="K38" s="131">
        <f>SUM(K39:K41)</f>
        <v>-7376139.910000002</v>
      </c>
      <c r="L38" s="129">
        <f t="shared" si="1"/>
        <v>-7376139.910000002</v>
      </c>
    </row>
    <row r="39" spans="1:12" ht="12.75">
      <c r="A39" s="252" t="s">
        <v>16</v>
      </c>
      <c r="B39" s="253"/>
      <c r="C39" s="253"/>
      <c r="D39" s="253"/>
      <c r="E39" s="254"/>
      <c r="F39" s="10">
        <v>156</v>
      </c>
      <c r="G39" s="5"/>
      <c r="H39" s="6">
        <v>5668524.13</v>
      </c>
      <c r="I39" s="129">
        <f t="shared" si="0"/>
        <v>5668524.13</v>
      </c>
      <c r="J39" s="5"/>
      <c r="K39" s="6">
        <v>-8305212.9300000025</v>
      </c>
      <c r="L39" s="129">
        <f t="shared" si="1"/>
        <v>-8305212.9300000025</v>
      </c>
    </row>
    <row r="40" spans="1:12" ht="12.75">
      <c r="A40" s="252" t="s">
        <v>17</v>
      </c>
      <c r="B40" s="253"/>
      <c r="C40" s="253"/>
      <c r="D40" s="253"/>
      <c r="E40" s="254"/>
      <c r="F40" s="10">
        <v>157</v>
      </c>
      <c r="G40" s="5"/>
      <c r="H40" s="6"/>
      <c r="I40" s="129">
        <f t="shared" si="0"/>
        <v>0</v>
      </c>
      <c r="J40" s="5"/>
      <c r="K40" s="6">
        <v>0</v>
      </c>
      <c r="L40" s="129">
        <f t="shared" si="1"/>
        <v>0</v>
      </c>
    </row>
    <row r="41" spans="1:12" ht="12.75">
      <c r="A41" s="252" t="s">
        <v>18</v>
      </c>
      <c r="B41" s="253"/>
      <c r="C41" s="253"/>
      <c r="D41" s="253"/>
      <c r="E41" s="254"/>
      <c r="F41" s="10">
        <v>158</v>
      </c>
      <c r="G41" s="5"/>
      <c r="H41" s="6">
        <v>254298.41</v>
      </c>
      <c r="I41" s="129">
        <f t="shared" si="0"/>
        <v>254298.41</v>
      </c>
      <c r="J41" s="5"/>
      <c r="K41" s="6">
        <v>929073.02</v>
      </c>
      <c r="L41" s="129">
        <f t="shared" si="1"/>
        <v>929073.02</v>
      </c>
    </row>
    <row r="42" spans="1:12" ht="22.5" customHeight="1">
      <c r="A42" s="255" t="s">
        <v>104</v>
      </c>
      <c r="B42" s="253"/>
      <c r="C42" s="253"/>
      <c r="D42" s="253"/>
      <c r="E42" s="254"/>
      <c r="F42" s="10">
        <v>159</v>
      </c>
      <c r="G42" s="130">
        <f>G43+G46</f>
        <v>0</v>
      </c>
      <c r="H42" s="131">
        <f>H43+H46</f>
        <v>0</v>
      </c>
      <c r="I42" s="129">
        <f t="shared" si="0"/>
        <v>0</v>
      </c>
      <c r="J42" s="130">
        <f>J43+J46</f>
        <v>0</v>
      </c>
      <c r="K42" s="131">
        <f>K43+K46</f>
        <v>0</v>
      </c>
      <c r="L42" s="129">
        <f t="shared" si="1"/>
        <v>0</v>
      </c>
    </row>
    <row r="43" spans="1:12" ht="21" customHeight="1">
      <c r="A43" s="252" t="s">
        <v>105</v>
      </c>
      <c r="B43" s="253"/>
      <c r="C43" s="253"/>
      <c r="D43" s="253"/>
      <c r="E43" s="254"/>
      <c r="F43" s="10">
        <v>160</v>
      </c>
      <c r="G43" s="130">
        <f>SUM(G44:G45)</f>
        <v>0</v>
      </c>
      <c r="H43" s="131">
        <f>SUM(H44:H45)</f>
        <v>0</v>
      </c>
      <c r="I43" s="129">
        <f t="shared" si="0"/>
        <v>0</v>
      </c>
      <c r="J43" s="130">
        <f>SUM(J44:J45)</f>
        <v>0</v>
      </c>
      <c r="K43" s="131">
        <f>SUM(K44:K45)</f>
        <v>0</v>
      </c>
      <c r="L43" s="129">
        <f t="shared" si="1"/>
        <v>0</v>
      </c>
    </row>
    <row r="44" spans="1:12" ht="12.75">
      <c r="A44" s="252" t="s">
        <v>19</v>
      </c>
      <c r="B44" s="253"/>
      <c r="C44" s="253"/>
      <c r="D44" s="253"/>
      <c r="E44" s="254"/>
      <c r="F44" s="10">
        <v>161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 ht="12.75">
      <c r="A45" s="252" t="s">
        <v>20</v>
      </c>
      <c r="B45" s="253"/>
      <c r="C45" s="253"/>
      <c r="D45" s="253"/>
      <c r="E45" s="254"/>
      <c r="F45" s="10">
        <v>162</v>
      </c>
      <c r="G45" s="5"/>
      <c r="H45" s="6"/>
      <c r="I45" s="129">
        <f t="shared" si="0"/>
        <v>0</v>
      </c>
      <c r="J45" s="5"/>
      <c r="K45" s="6"/>
      <c r="L45" s="129">
        <f t="shared" si="1"/>
        <v>0</v>
      </c>
    </row>
    <row r="46" spans="1:12" ht="21.75" customHeight="1">
      <c r="A46" s="252" t="s">
        <v>106</v>
      </c>
      <c r="B46" s="253"/>
      <c r="C46" s="253"/>
      <c r="D46" s="253"/>
      <c r="E46" s="254"/>
      <c r="F46" s="10">
        <v>163</v>
      </c>
      <c r="G46" s="130">
        <f>SUM(G47:G49)</f>
        <v>0</v>
      </c>
      <c r="H46" s="131">
        <f>SUM(H47:H49)</f>
        <v>0</v>
      </c>
      <c r="I46" s="129">
        <f t="shared" si="0"/>
        <v>0</v>
      </c>
      <c r="J46" s="130">
        <f>SUM(J47:J49)</f>
        <v>0</v>
      </c>
      <c r="K46" s="131">
        <f>SUM(K47:K49)</f>
        <v>0</v>
      </c>
      <c r="L46" s="129">
        <f t="shared" si="1"/>
        <v>0</v>
      </c>
    </row>
    <row r="47" spans="1:12" ht="12.75">
      <c r="A47" s="252" t="s">
        <v>21</v>
      </c>
      <c r="B47" s="253"/>
      <c r="C47" s="253"/>
      <c r="D47" s="253"/>
      <c r="E47" s="254"/>
      <c r="F47" s="10">
        <v>164</v>
      </c>
      <c r="G47" s="5"/>
      <c r="H47" s="6"/>
      <c r="I47" s="129">
        <f t="shared" si="0"/>
        <v>0</v>
      </c>
      <c r="J47" s="5"/>
      <c r="K47" s="6"/>
      <c r="L47" s="129">
        <f t="shared" si="1"/>
        <v>0</v>
      </c>
    </row>
    <row r="48" spans="1:12" ht="12.75">
      <c r="A48" s="252" t="s">
        <v>22</v>
      </c>
      <c r="B48" s="253"/>
      <c r="C48" s="253"/>
      <c r="D48" s="253"/>
      <c r="E48" s="254"/>
      <c r="F48" s="10">
        <v>165</v>
      </c>
      <c r="G48" s="5"/>
      <c r="H48" s="6"/>
      <c r="I48" s="129">
        <f t="shared" si="0"/>
        <v>0</v>
      </c>
      <c r="J48" s="5"/>
      <c r="K48" s="6"/>
      <c r="L48" s="129">
        <f t="shared" si="1"/>
        <v>0</v>
      </c>
    </row>
    <row r="49" spans="1:12" ht="12.75">
      <c r="A49" s="252" t="s">
        <v>23</v>
      </c>
      <c r="B49" s="253"/>
      <c r="C49" s="253"/>
      <c r="D49" s="253"/>
      <c r="E49" s="254"/>
      <c r="F49" s="10">
        <v>166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ht="21" customHeight="1">
      <c r="A50" s="255" t="s">
        <v>209</v>
      </c>
      <c r="B50" s="253"/>
      <c r="C50" s="253"/>
      <c r="D50" s="253"/>
      <c r="E50" s="254"/>
      <c r="F50" s="10">
        <v>167</v>
      </c>
      <c r="G50" s="130">
        <f>SUM(G51:G53)</f>
        <v>0</v>
      </c>
      <c r="H50" s="131">
        <f>SUM(H51:H53)</f>
        <v>0</v>
      </c>
      <c r="I50" s="129">
        <f t="shared" si="0"/>
        <v>0</v>
      </c>
      <c r="J50" s="130">
        <f>SUM(J51:J53)</f>
        <v>0</v>
      </c>
      <c r="K50" s="131">
        <f>SUM(K51:K53)</f>
        <v>0</v>
      </c>
      <c r="L50" s="129">
        <f t="shared" si="1"/>
        <v>0</v>
      </c>
    </row>
    <row r="51" spans="1:12" ht="12.75">
      <c r="A51" s="252" t="s">
        <v>24</v>
      </c>
      <c r="B51" s="253"/>
      <c r="C51" s="253"/>
      <c r="D51" s="253"/>
      <c r="E51" s="254"/>
      <c r="F51" s="10">
        <v>168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ht="12.75">
      <c r="A52" s="252" t="s">
        <v>25</v>
      </c>
      <c r="B52" s="253"/>
      <c r="C52" s="253"/>
      <c r="D52" s="253"/>
      <c r="E52" s="254"/>
      <c r="F52" s="10">
        <v>169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 ht="12.75">
      <c r="A53" s="252" t="s">
        <v>26</v>
      </c>
      <c r="B53" s="253"/>
      <c r="C53" s="253"/>
      <c r="D53" s="253"/>
      <c r="E53" s="254"/>
      <c r="F53" s="10">
        <v>170</v>
      </c>
      <c r="G53" s="5"/>
      <c r="H53" s="6"/>
      <c r="I53" s="129">
        <f t="shared" si="0"/>
        <v>0</v>
      </c>
      <c r="J53" s="5"/>
      <c r="K53" s="6"/>
      <c r="L53" s="129">
        <f t="shared" si="1"/>
        <v>0</v>
      </c>
    </row>
    <row r="54" spans="1:12" ht="21" customHeight="1">
      <c r="A54" s="255" t="s">
        <v>107</v>
      </c>
      <c r="B54" s="253"/>
      <c r="C54" s="253"/>
      <c r="D54" s="253"/>
      <c r="E54" s="254"/>
      <c r="F54" s="10">
        <v>171</v>
      </c>
      <c r="G54" s="130">
        <f>SUM(G55:G56)</f>
        <v>0</v>
      </c>
      <c r="H54" s="131">
        <f>SUM(H55:H56)</f>
        <v>-17803.63</v>
      </c>
      <c r="I54" s="129">
        <f t="shared" si="0"/>
        <v>-17803.63</v>
      </c>
      <c r="J54" s="130">
        <f>SUM(J55:J56)</f>
        <v>0</v>
      </c>
      <c r="K54" s="131">
        <f>SUM(K55:K56)</f>
        <v>-118446.31000000001</v>
      </c>
      <c r="L54" s="129">
        <f t="shared" si="1"/>
        <v>-118446.31000000001</v>
      </c>
    </row>
    <row r="55" spans="1:12" ht="12.75">
      <c r="A55" s="252" t="s">
        <v>27</v>
      </c>
      <c r="B55" s="253"/>
      <c r="C55" s="253"/>
      <c r="D55" s="253"/>
      <c r="E55" s="254"/>
      <c r="F55" s="10">
        <v>172</v>
      </c>
      <c r="G55" s="5"/>
      <c r="H55" s="6">
        <v>-17803.63</v>
      </c>
      <c r="I55" s="129">
        <f t="shared" si="0"/>
        <v>-17803.63</v>
      </c>
      <c r="J55" s="5"/>
      <c r="K55" s="6">
        <v>-118446.31000000001</v>
      </c>
      <c r="L55" s="129">
        <f t="shared" si="1"/>
        <v>-118446.31000000001</v>
      </c>
    </row>
    <row r="56" spans="1:12" ht="12.75">
      <c r="A56" s="252" t="s">
        <v>28</v>
      </c>
      <c r="B56" s="253"/>
      <c r="C56" s="253"/>
      <c r="D56" s="253"/>
      <c r="E56" s="254"/>
      <c r="F56" s="10">
        <v>173</v>
      </c>
      <c r="G56" s="5"/>
      <c r="H56" s="6"/>
      <c r="I56" s="129">
        <f t="shared" si="0"/>
        <v>0</v>
      </c>
      <c r="J56" s="5"/>
      <c r="K56" s="6"/>
      <c r="L56" s="129">
        <f t="shared" si="1"/>
        <v>0</v>
      </c>
    </row>
    <row r="57" spans="1:12" ht="21" customHeight="1">
      <c r="A57" s="255" t="s">
        <v>108</v>
      </c>
      <c r="B57" s="253"/>
      <c r="C57" s="253"/>
      <c r="D57" s="253"/>
      <c r="E57" s="254"/>
      <c r="F57" s="10">
        <v>174</v>
      </c>
      <c r="G57" s="130">
        <f>G58+G62</f>
        <v>0</v>
      </c>
      <c r="H57" s="131">
        <f>H58+H62</f>
        <v>-60139333.44</v>
      </c>
      <c r="I57" s="129">
        <f t="shared" si="0"/>
        <v>-60139333.44</v>
      </c>
      <c r="J57" s="130">
        <f>J58+J62</f>
        <v>0</v>
      </c>
      <c r="K57" s="131">
        <f>K58+K62</f>
        <v>-63457210.739999995</v>
      </c>
      <c r="L57" s="129">
        <f t="shared" si="1"/>
        <v>-63457210.739999995</v>
      </c>
    </row>
    <row r="58" spans="1:12" ht="12.75">
      <c r="A58" s="252" t="s">
        <v>109</v>
      </c>
      <c r="B58" s="253"/>
      <c r="C58" s="253"/>
      <c r="D58" s="253"/>
      <c r="E58" s="254"/>
      <c r="F58" s="10">
        <v>175</v>
      </c>
      <c r="G58" s="130">
        <f>SUM(G59:G61)</f>
        <v>0</v>
      </c>
      <c r="H58" s="131">
        <f>SUM(H59:H61)</f>
        <v>-43762770.89</v>
      </c>
      <c r="I58" s="129">
        <f t="shared" si="0"/>
        <v>-43762770.89</v>
      </c>
      <c r="J58" s="130">
        <f>SUM(J59:J61)</f>
        <v>0</v>
      </c>
      <c r="K58" s="131">
        <f>SUM(K59:K61)</f>
        <v>-49481237.599999994</v>
      </c>
      <c r="L58" s="129">
        <f t="shared" si="1"/>
        <v>-49481237.599999994</v>
      </c>
    </row>
    <row r="59" spans="1:12" ht="12.75">
      <c r="A59" s="252" t="s">
        <v>29</v>
      </c>
      <c r="B59" s="253"/>
      <c r="C59" s="253"/>
      <c r="D59" s="253"/>
      <c r="E59" s="254"/>
      <c r="F59" s="10">
        <v>176</v>
      </c>
      <c r="G59" s="5"/>
      <c r="H59" s="6">
        <v>-2286426.8</v>
      </c>
      <c r="I59" s="129">
        <f t="shared" si="0"/>
        <v>-2286426.8</v>
      </c>
      <c r="J59" s="5"/>
      <c r="K59" s="6">
        <v>-1871995.12</v>
      </c>
      <c r="L59" s="129">
        <f t="shared" si="1"/>
        <v>-1871995.12</v>
      </c>
    </row>
    <row r="60" spans="1:12" ht="12.75">
      <c r="A60" s="252" t="s">
        <v>30</v>
      </c>
      <c r="B60" s="253"/>
      <c r="C60" s="253"/>
      <c r="D60" s="253"/>
      <c r="E60" s="254"/>
      <c r="F60" s="10">
        <v>177</v>
      </c>
      <c r="G60" s="5"/>
      <c r="H60" s="6">
        <v>-41476344.09</v>
      </c>
      <c r="I60" s="129">
        <f t="shared" si="0"/>
        <v>-41476344.09</v>
      </c>
      <c r="J60" s="5"/>
      <c r="K60" s="6">
        <v>-47609242.48</v>
      </c>
      <c r="L60" s="129">
        <f t="shared" si="1"/>
        <v>-47609242.48</v>
      </c>
    </row>
    <row r="61" spans="1:12" ht="12.75">
      <c r="A61" s="252" t="s">
        <v>31</v>
      </c>
      <c r="B61" s="253"/>
      <c r="C61" s="253"/>
      <c r="D61" s="253"/>
      <c r="E61" s="254"/>
      <c r="F61" s="10">
        <v>178</v>
      </c>
      <c r="G61" s="5"/>
      <c r="H61" s="6"/>
      <c r="I61" s="129">
        <f t="shared" si="0"/>
        <v>0</v>
      </c>
      <c r="J61" s="5"/>
      <c r="K61" s="6">
        <v>0</v>
      </c>
      <c r="L61" s="129">
        <f t="shared" si="1"/>
        <v>0</v>
      </c>
    </row>
    <row r="62" spans="1:12" ht="24" customHeight="1">
      <c r="A62" s="252" t="s">
        <v>110</v>
      </c>
      <c r="B62" s="253"/>
      <c r="C62" s="253"/>
      <c r="D62" s="253"/>
      <c r="E62" s="254"/>
      <c r="F62" s="10">
        <v>179</v>
      </c>
      <c r="G62" s="130">
        <f>SUM(G63:G65)</f>
        <v>0</v>
      </c>
      <c r="H62" s="131">
        <f>SUM(H63:H65)</f>
        <v>-16376562.549999995</v>
      </c>
      <c r="I62" s="129">
        <f t="shared" si="0"/>
        <v>-16376562.549999995</v>
      </c>
      <c r="J62" s="130">
        <f>SUM(J63:J65)</f>
        <v>0</v>
      </c>
      <c r="K62" s="131">
        <f>SUM(K63:K65)</f>
        <v>-13975973.139999999</v>
      </c>
      <c r="L62" s="129">
        <f t="shared" si="1"/>
        <v>-13975973.139999999</v>
      </c>
    </row>
    <row r="63" spans="1:12" ht="12.75">
      <c r="A63" s="252" t="s">
        <v>32</v>
      </c>
      <c r="B63" s="253"/>
      <c r="C63" s="253"/>
      <c r="D63" s="253"/>
      <c r="E63" s="254"/>
      <c r="F63" s="10">
        <v>180</v>
      </c>
      <c r="G63" s="5"/>
      <c r="H63" s="6">
        <v>-3138253.2099999995</v>
      </c>
      <c r="I63" s="129">
        <f t="shared" si="0"/>
        <v>-3138253.2099999995</v>
      </c>
      <c r="J63" s="5"/>
      <c r="K63" s="6">
        <v>-2864048.2300000004</v>
      </c>
      <c r="L63" s="129">
        <f t="shared" si="1"/>
        <v>-2864048.2300000004</v>
      </c>
    </row>
    <row r="64" spans="1:12" ht="12.75">
      <c r="A64" s="252" t="s">
        <v>47</v>
      </c>
      <c r="B64" s="253"/>
      <c r="C64" s="253"/>
      <c r="D64" s="253"/>
      <c r="E64" s="254"/>
      <c r="F64" s="10">
        <v>181</v>
      </c>
      <c r="G64" s="5"/>
      <c r="H64" s="6">
        <v>-8256705.589999999</v>
      </c>
      <c r="I64" s="129">
        <f t="shared" si="0"/>
        <v>-8256705.589999999</v>
      </c>
      <c r="J64" s="5"/>
      <c r="K64" s="6">
        <v>-5150090.41</v>
      </c>
      <c r="L64" s="129">
        <f t="shared" si="1"/>
        <v>-5150090.41</v>
      </c>
    </row>
    <row r="65" spans="1:12" ht="12.75">
      <c r="A65" s="252" t="s">
        <v>48</v>
      </c>
      <c r="B65" s="253"/>
      <c r="C65" s="253"/>
      <c r="D65" s="253"/>
      <c r="E65" s="254"/>
      <c r="F65" s="10">
        <v>182</v>
      </c>
      <c r="G65" s="5"/>
      <c r="H65" s="6">
        <v>-4981603.749999996</v>
      </c>
      <c r="I65" s="129">
        <f t="shared" si="0"/>
        <v>-4981603.749999996</v>
      </c>
      <c r="J65" s="5"/>
      <c r="K65" s="6">
        <v>-5961834.499999998</v>
      </c>
      <c r="L65" s="129">
        <f t="shared" si="1"/>
        <v>-5961834.499999998</v>
      </c>
    </row>
    <row r="66" spans="1:12" ht="12.75">
      <c r="A66" s="255" t="s">
        <v>111</v>
      </c>
      <c r="B66" s="253"/>
      <c r="C66" s="253"/>
      <c r="D66" s="253"/>
      <c r="E66" s="254"/>
      <c r="F66" s="10">
        <v>183</v>
      </c>
      <c r="G66" s="130">
        <f>SUM(G67:G73)</f>
        <v>0</v>
      </c>
      <c r="H66" s="131">
        <f>SUM(H67:H73)</f>
        <v>-1837751.7000000002</v>
      </c>
      <c r="I66" s="129">
        <f t="shared" si="0"/>
        <v>-1837751.7000000002</v>
      </c>
      <c r="J66" s="130">
        <f>SUM(J67:J73)</f>
        <v>0</v>
      </c>
      <c r="K66" s="131">
        <f>SUM(K67:K73)</f>
        <v>-4518872.01</v>
      </c>
      <c r="L66" s="129">
        <f t="shared" si="1"/>
        <v>-4518872.01</v>
      </c>
    </row>
    <row r="67" spans="1:12" ht="21" customHeight="1">
      <c r="A67" s="252" t="s">
        <v>220</v>
      </c>
      <c r="B67" s="253"/>
      <c r="C67" s="253"/>
      <c r="D67" s="253"/>
      <c r="E67" s="254"/>
      <c r="F67" s="10">
        <v>184</v>
      </c>
      <c r="G67" s="5"/>
      <c r="H67" s="6">
        <v>-316715.07</v>
      </c>
      <c r="I67" s="129">
        <f t="shared" si="0"/>
        <v>-316715.07</v>
      </c>
      <c r="J67" s="5"/>
      <c r="K67" s="6">
        <v>-284956.5800000001</v>
      </c>
      <c r="L67" s="129">
        <f t="shared" si="1"/>
        <v>-284956.5800000001</v>
      </c>
    </row>
    <row r="68" spans="1:12" ht="12.75">
      <c r="A68" s="252" t="s">
        <v>49</v>
      </c>
      <c r="B68" s="253"/>
      <c r="C68" s="253"/>
      <c r="D68" s="253"/>
      <c r="E68" s="254"/>
      <c r="F68" s="10">
        <v>185</v>
      </c>
      <c r="G68" s="5"/>
      <c r="H68" s="6">
        <v>-832681.3299999998</v>
      </c>
      <c r="I68" s="129">
        <f t="shared" si="0"/>
        <v>-832681.3299999998</v>
      </c>
      <c r="J68" s="5"/>
      <c r="K68" s="6">
        <v>-3397713.24</v>
      </c>
      <c r="L68" s="129">
        <f t="shared" si="1"/>
        <v>-3397713.24</v>
      </c>
    </row>
    <row r="69" spans="1:12" ht="12.75">
      <c r="A69" s="252" t="s">
        <v>205</v>
      </c>
      <c r="B69" s="253"/>
      <c r="C69" s="253"/>
      <c r="D69" s="253"/>
      <c r="E69" s="254"/>
      <c r="F69" s="10">
        <v>186</v>
      </c>
      <c r="G69" s="5"/>
      <c r="H69" s="6">
        <v>-225117.89</v>
      </c>
      <c r="I69" s="129">
        <f t="shared" si="0"/>
        <v>-225117.89</v>
      </c>
      <c r="J69" s="5"/>
      <c r="K69" s="6">
        <v>-25430.200000000004</v>
      </c>
      <c r="L69" s="129">
        <f t="shared" si="1"/>
        <v>-25430.200000000004</v>
      </c>
    </row>
    <row r="70" spans="1:12" ht="23.25" customHeight="1">
      <c r="A70" s="252" t="s">
        <v>253</v>
      </c>
      <c r="B70" s="253"/>
      <c r="C70" s="253"/>
      <c r="D70" s="253"/>
      <c r="E70" s="254"/>
      <c r="F70" s="10">
        <v>187</v>
      </c>
      <c r="G70" s="5"/>
      <c r="H70" s="6">
        <v>0</v>
      </c>
      <c r="I70" s="129">
        <f t="shared" si="0"/>
        <v>0</v>
      </c>
      <c r="J70" s="5"/>
      <c r="K70" s="6">
        <v>-308132.17</v>
      </c>
      <c r="L70" s="129">
        <f t="shared" si="1"/>
        <v>-308132.17</v>
      </c>
    </row>
    <row r="71" spans="1:12" ht="19.5" customHeight="1">
      <c r="A71" s="252" t="s">
        <v>254</v>
      </c>
      <c r="B71" s="253"/>
      <c r="C71" s="253"/>
      <c r="D71" s="253"/>
      <c r="E71" s="254"/>
      <c r="F71" s="10">
        <v>188</v>
      </c>
      <c r="G71" s="5"/>
      <c r="H71" s="6">
        <v>0</v>
      </c>
      <c r="I71" s="129">
        <f t="shared" si="0"/>
        <v>0</v>
      </c>
      <c r="J71" s="5"/>
      <c r="K71" s="6">
        <v>0</v>
      </c>
      <c r="L71" s="129">
        <f t="shared" si="1"/>
        <v>0</v>
      </c>
    </row>
    <row r="72" spans="1:12" ht="12.75">
      <c r="A72" s="252" t="s">
        <v>256</v>
      </c>
      <c r="B72" s="253"/>
      <c r="C72" s="253"/>
      <c r="D72" s="253"/>
      <c r="E72" s="254"/>
      <c r="F72" s="10">
        <v>189</v>
      </c>
      <c r="G72" s="5"/>
      <c r="H72" s="6">
        <v>-461106.59</v>
      </c>
      <c r="I72" s="129">
        <f aca="true" t="shared" si="2" ref="I72:I99">G72+H72</f>
        <v>-461106.59</v>
      </c>
      <c r="J72" s="5"/>
      <c r="K72" s="6">
        <v>-493684.18</v>
      </c>
      <c r="L72" s="129">
        <f aca="true" t="shared" si="3" ref="L72:L99">J72+K72</f>
        <v>-493684.18</v>
      </c>
    </row>
    <row r="73" spans="1:12" ht="12.75">
      <c r="A73" s="252" t="s">
        <v>255</v>
      </c>
      <c r="B73" s="253"/>
      <c r="C73" s="253"/>
      <c r="D73" s="253"/>
      <c r="E73" s="254"/>
      <c r="F73" s="10">
        <v>190</v>
      </c>
      <c r="G73" s="5"/>
      <c r="H73" s="6">
        <v>-2130.82</v>
      </c>
      <c r="I73" s="129">
        <f t="shared" si="2"/>
        <v>-2130.82</v>
      </c>
      <c r="J73" s="5"/>
      <c r="K73" s="6">
        <v>-8955.64</v>
      </c>
      <c r="L73" s="129">
        <f t="shared" si="3"/>
        <v>-8955.64</v>
      </c>
    </row>
    <row r="74" spans="1:12" ht="24.75" customHeight="1">
      <c r="A74" s="255" t="s">
        <v>112</v>
      </c>
      <c r="B74" s="253"/>
      <c r="C74" s="253"/>
      <c r="D74" s="253"/>
      <c r="E74" s="254"/>
      <c r="F74" s="10">
        <v>191</v>
      </c>
      <c r="G74" s="130">
        <f>SUM(G75:G76)</f>
        <v>0</v>
      </c>
      <c r="H74" s="131">
        <f>SUM(H75:H76)</f>
        <v>-7167528.709999998</v>
      </c>
      <c r="I74" s="129">
        <f t="shared" si="2"/>
        <v>-7167528.709999998</v>
      </c>
      <c r="J74" s="130">
        <f>SUM(J75:J76)</f>
        <v>0</v>
      </c>
      <c r="K74" s="131">
        <f>SUM(K75:K76)</f>
        <v>-6644859.949999999</v>
      </c>
      <c r="L74" s="129">
        <f t="shared" si="3"/>
        <v>-6644859.949999999</v>
      </c>
    </row>
    <row r="75" spans="1:12" ht="12.75">
      <c r="A75" s="252" t="s">
        <v>50</v>
      </c>
      <c r="B75" s="253"/>
      <c r="C75" s="253"/>
      <c r="D75" s="253"/>
      <c r="E75" s="254"/>
      <c r="F75" s="10">
        <v>192</v>
      </c>
      <c r="G75" s="5"/>
      <c r="H75" s="6">
        <v>-27903.909999999996</v>
      </c>
      <c r="I75" s="129">
        <f t="shared" si="2"/>
        <v>-27903.909999999996</v>
      </c>
      <c r="J75" s="5"/>
      <c r="K75" s="6">
        <v>-2392889.14</v>
      </c>
      <c r="L75" s="129">
        <f t="shared" si="3"/>
        <v>-2392889.14</v>
      </c>
    </row>
    <row r="76" spans="1:12" ht="12.75">
      <c r="A76" s="252" t="s">
        <v>51</v>
      </c>
      <c r="B76" s="253"/>
      <c r="C76" s="253"/>
      <c r="D76" s="253"/>
      <c r="E76" s="254"/>
      <c r="F76" s="10">
        <v>193</v>
      </c>
      <c r="G76" s="5"/>
      <c r="H76" s="6">
        <v>-7139624.799999998</v>
      </c>
      <c r="I76" s="129">
        <f t="shared" si="2"/>
        <v>-7139624.799999998</v>
      </c>
      <c r="J76" s="5"/>
      <c r="K76" s="6">
        <v>-4251970.81</v>
      </c>
      <c r="L76" s="129">
        <f t="shared" si="3"/>
        <v>-4251970.81</v>
      </c>
    </row>
    <row r="77" spans="1:12" ht="12.75">
      <c r="A77" s="255" t="s">
        <v>59</v>
      </c>
      <c r="B77" s="253"/>
      <c r="C77" s="253"/>
      <c r="D77" s="253"/>
      <c r="E77" s="254"/>
      <c r="F77" s="10">
        <v>194</v>
      </c>
      <c r="G77" s="5"/>
      <c r="H77" s="6"/>
      <c r="I77" s="129">
        <f t="shared" si="2"/>
        <v>0</v>
      </c>
      <c r="J77" s="5"/>
      <c r="K77" s="6"/>
      <c r="L77" s="129">
        <f t="shared" si="3"/>
        <v>0</v>
      </c>
    </row>
    <row r="78" spans="1:12" ht="48" customHeight="1">
      <c r="A78" s="255" t="s">
        <v>364</v>
      </c>
      <c r="B78" s="253"/>
      <c r="C78" s="253"/>
      <c r="D78" s="253"/>
      <c r="E78" s="254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44783875.89999997</v>
      </c>
      <c r="I78" s="129">
        <f t="shared" si="2"/>
        <v>44783875.89999997</v>
      </c>
      <c r="J78" s="130">
        <f>J7+J16+J30+J31+J32+J33+J42+J50+J54+J57+J66+J74+J77</f>
        <v>0</v>
      </c>
      <c r="K78" s="131">
        <f>K7+K16+K30+K31+K32+K33+K42+K50+K54+K57+K66+K74+K77</f>
        <v>30159527.64000007</v>
      </c>
      <c r="L78" s="129">
        <f t="shared" si="3"/>
        <v>30159527.64000007</v>
      </c>
    </row>
    <row r="79" spans="1:12" ht="12.75">
      <c r="A79" s="255" t="s">
        <v>113</v>
      </c>
      <c r="B79" s="253"/>
      <c r="C79" s="253"/>
      <c r="D79" s="253"/>
      <c r="E79" s="254"/>
      <c r="F79" s="10">
        <v>196</v>
      </c>
      <c r="G79" s="130">
        <f>SUM(G80:G81)</f>
        <v>0</v>
      </c>
      <c r="H79" s="131">
        <f>SUM(H80:H81)</f>
        <v>-8638701.06</v>
      </c>
      <c r="I79" s="129">
        <f t="shared" si="2"/>
        <v>-8638701.06</v>
      </c>
      <c r="J79" s="130">
        <f>SUM(J80:J81)</f>
        <v>0</v>
      </c>
      <c r="K79" s="131">
        <f>SUM(K80:K81)</f>
        <v>-6936691.36</v>
      </c>
      <c r="L79" s="129">
        <f t="shared" si="3"/>
        <v>-6936691.36</v>
      </c>
    </row>
    <row r="80" spans="1:12" ht="12.75">
      <c r="A80" s="252" t="s">
        <v>52</v>
      </c>
      <c r="B80" s="253"/>
      <c r="C80" s="253"/>
      <c r="D80" s="253"/>
      <c r="E80" s="254"/>
      <c r="F80" s="10">
        <v>197</v>
      </c>
      <c r="G80" s="5"/>
      <c r="H80" s="6">
        <v>-8638701.06</v>
      </c>
      <c r="I80" s="129">
        <f t="shared" si="2"/>
        <v>-8638701.06</v>
      </c>
      <c r="J80" s="5"/>
      <c r="K80" s="6">
        <v>-6936691.36</v>
      </c>
      <c r="L80" s="129">
        <f t="shared" si="3"/>
        <v>-6936691.36</v>
      </c>
    </row>
    <row r="81" spans="1:12" ht="12.75">
      <c r="A81" s="252" t="s">
        <v>53</v>
      </c>
      <c r="B81" s="253"/>
      <c r="C81" s="253"/>
      <c r="D81" s="253"/>
      <c r="E81" s="254"/>
      <c r="F81" s="10">
        <v>198</v>
      </c>
      <c r="G81" s="5"/>
      <c r="H81" s="6"/>
      <c r="I81" s="129">
        <f t="shared" si="2"/>
        <v>0</v>
      </c>
      <c r="J81" s="5"/>
      <c r="K81" s="6"/>
      <c r="L81" s="129">
        <f t="shared" si="3"/>
        <v>0</v>
      </c>
    </row>
    <row r="82" spans="1:12" ht="21" customHeight="1">
      <c r="A82" s="255" t="s">
        <v>207</v>
      </c>
      <c r="B82" s="253"/>
      <c r="C82" s="253"/>
      <c r="D82" s="253"/>
      <c r="E82" s="254"/>
      <c r="F82" s="10">
        <v>199</v>
      </c>
      <c r="G82" s="130">
        <f>G78+G79</f>
        <v>0</v>
      </c>
      <c r="H82" s="131">
        <f>H78+H79</f>
        <v>36145174.83999997</v>
      </c>
      <c r="I82" s="129">
        <f t="shared" si="2"/>
        <v>36145174.83999997</v>
      </c>
      <c r="J82" s="130">
        <f>J78+J79</f>
        <v>0</v>
      </c>
      <c r="K82" s="131">
        <f>K78+K79</f>
        <v>23222836.280000072</v>
      </c>
      <c r="L82" s="129">
        <f>J82+K82</f>
        <v>23222836.280000072</v>
      </c>
    </row>
    <row r="83" spans="1:12" ht="12.75">
      <c r="A83" s="255" t="s">
        <v>257</v>
      </c>
      <c r="B83" s="256"/>
      <c r="C83" s="256"/>
      <c r="D83" s="256"/>
      <c r="E83" s="264"/>
      <c r="F83" s="10">
        <v>200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 ht="12.75">
      <c r="A84" s="255" t="s">
        <v>258</v>
      </c>
      <c r="B84" s="256"/>
      <c r="C84" s="256"/>
      <c r="D84" s="256"/>
      <c r="E84" s="264"/>
      <c r="F84" s="10">
        <v>201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 ht="12.75">
      <c r="A85" s="255" t="s">
        <v>263</v>
      </c>
      <c r="B85" s="256"/>
      <c r="C85" s="256"/>
      <c r="D85" s="256"/>
      <c r="E85" s="256"/>
      <c r="F85" s="10">
        <v>202</v>
      </c>
      <c r="G85" s="5"/>
      <c r="H85" s="6">
        <v>164178565.44000003</v>
      </c>
      <c r="I85" s="135">
        <f t="shared" si="2"/>
        <v>164178565.44000003</v>
      </c>
      <c r="J85" s="5"/>
      <c r="K85" s="6">
        <v>163519128.17000002</v>
      </c>
      <c r="L85" s="135">
        <f t="shared" si="3"/>
        <v>163519128.17000002</v>
      </c>
    </row>
    <row r="86" spans="1:12" ht="12.75">
      <c r="A86" s="255" t="s">
        <v>264</v>
      </c>
      <c r="B86" s="256"/>
      <c r="C86" s="256"/>
      <c r="D86" s="256"/>
      <c r="E86" s="256"/>
      <c r="F86" s="10">
        <v>203</v>
      </c>
      <c r="G86" s="5"/>
      <c r="H86" s="6">
        <v>-128033390.60000001</v>
      </c>
      <c r="I86" s="135">
        <f t="shared" si="2"/>
        <v>-128033390.60000001</v>
      </c>
      <c r="J86" s="5"/>
      <c r="K86" s="6">
        <v>-140296291.89</v>
      </c>
      <c r="L86" s="135">
        <f t="shared" si="3"/>
        <v>-140296291.89</v>
      </c>
    </row>
    <row r="87" spans="1:12" ht="12.75">
      <c r="A87" s="255" t="s">
        <v>208</v>
      </c>
      <c r="B87" s="253"/>
      <c r="C87" s="253"/>
      <c r="D87" s="253"/>
      <c r="E87" s="253"/>
      <c r="F87" s="10">
        <v>204</v>
      </c>
      <c r="G87" s="130">
        <f>SUM(G88:G94)-G95</f>
        <v>0</v>
      </c>
      <c r="H87" s="131">
        <f>SUM(H88:H94)-H95</f>
        <v>-510579.07000000007</v>
      </c>
      <c r="I87" s="129">
        <f t="shared" si="2"/>
        <v>-510579.07000000007</v>
      </c>
      <c r="J87" s="130">
        <f>SUM(J88:J94)-J95</f>
        <v>0</v>
      </c>
      <c r="K87" s="131">
        <f>SUM(K88:K94)-K95</f>
        <v>21004740.589999996</v>
      </c>
      <c r="L87" s="129">
        <f t="shared" si="3"/>
        <v>21004740.589999996</v>
      </c>
    </row>
    <row r="88" spans="1:12" ht="19.5" customHeight="1">
      <c r="A88" s="252" t="s">
        <v>265</v>
      </c>
      <c r="B88" s="253"/>
      <c r="C88" s="253"/>
      <c r="D88" s="253"/>
      <c r="E88" s="253"/>
      <c r="F88" s="10">
        <v>205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 ht="23.25" customHeight="1">
      <c r="A89" s="252" t="s">
        <v>266</v>
      </c>
      <c r="B89" s="253"/>
      <c r="C89" s="253"/>
      <c r="D89" s="253"/>
      <c r="E89" s="253"/>
      <c r="F89" s="10">
        <v>206</v>
      </c>
      <c r="G89" s="5"/>
      <c r="H89" s="6">
        <v>-862278.18</v>
      </c>
      <c r="I89" s="129">
        <f t="shared" si="2"/>
        <v>-862278.18</v>
      </c>
      <c r="J89" s="5"/>
      <c r="K89" s="6">
        <v>26255925.739999995</v>
      </c>
      <c r="L89" s="129">
        <f t="shared" si="3"/>
        <v>26255925.739999995</v>
      </c>
    </row>
    <row r="90" spans="1:12" ht="21.75" customHeight="1">
      <c r="A90" s="252" t="s">
        <v>267</v>
      </c>
      <c r="B90" s="253"/>
      <c r="C90" s="253"/>
      <c r="D90" s="253"/>
      <c r="E90" s="253"/>
      <c r="F90" s="10">
        <v>207</v>
      </c>
      <c r="G90" s="5"/>
      <c r="H90" s="6"/>
      <c r="I90" s="129">
        <f t="shared" si="2"/>
        <v>0</v>
      </c>
      <c r="J90" s="5"/>
      <c r="K90" s="6">
        <v>0</v>
      </c>
      <c r="L90" s="129">
        <f t="shared" si="3"/>
        <v>0</v>
      </c>
    </row>
    <row r="91" spans="1:12" ht="21" customHeight="1">
      <c r="A91" s="252" t="s">
        <v>268</v>
      </c>
      <c r="B91" s="253"/>
      <c r="C91" s="253"/>
      <c r="D91" s="253"/>
      <c r="E91" s="253"/>
      <c r="F91" s="10">
        <v>208</v>
      </c>
      <c r="G91" s="5"/>
      <c r="H91" s="6"/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2" ht="12.75">
      <c r="A92" s="252" t="s">
        <v>269</v>
      </c>
      <c r="B92" s="253"/>
      <c r="C92" s="253"/>
      <c r="D92" s="253"/>
      <c r="E92" s="253"/>
      <c r="F92" s="10">
        <v>209</v>
      </c>
      <c r="G92" s="5"/>
      <c r="H92" s="6"/>
      <c r="I92" s="129">
        <f t="shared" si="2"/>
        <v>0</v>
      </c>
      <c r="J92" s="5"/>
      <c r="K92" s="6">
        <v>0</v>
      </c>
      <c r="L92" s="129">
        <f t="shared" si="3"/>
        <v>0</v>
      </c>
    </row>
    <row r="93" spans="1:12" ht="22.5" customHeight="1">
      <c r="A93" s="252" t="s">
        <v>270</v>
      </c>
      <c r="B93" s="253"/>
      <c r="C93" s="253"/>
      <c r="D93" s="253"/>
      <c r="E93" s="253"/>
      <c r="F93" s="10">
        <v>210</v>
      </c>
      <c r="G93" s="5"/>
      <c r="H93" s="6"/>
      <c r="I93" s="129">
        <f t="shared" si="2"/>
        <v>0</v>
      </c>
      <c r="J93" s="5"/>
      <c r="K93" s="6">
        <v>0</v>
      </c>
      <c r="L93" s="129">
        <f t="shared" si="3"/>
        <v>0</v>
      </c>
    </row>
    <row r="94" spans="1:12" ht="12.75">
      <c r="A94" s="252" t="s">
        <v>271</v>
      </c>
      <c r="B94" s="253"/>
      <c r="C94" s="253"/>
      <c r="D94" s="253"/>
      <c r="E94" s="253"/>
      <c r="F94" s="10">
        <v>211</v>
      </c>
      <c r="G94" s="5"/>
      <c r="H94" s="6"/>
      <c r="I94" s="129">
        <f t="shared" si="2"/>
        <v>0</v>
      </c>
      <c r="J94" s="5"/>
      <c r="K94" s="6">
        <v>0</v>
      </c>
      <c r="L94" s="129">
        <f t="shared" si="3"/>
        <v>0</v>
      </c>
    </row>
    <row r="95" spans="1:12" ht="12.75">
      <c r="A95" s="252" t="s">
        <v>272</v>
      </c>
      <c r="B95" s="253"/>
      <c r="C95" s="253"/>
      <c r="D95" s="253"/>
      <c r="E95" s="253"/>
      <c r="F95" s="10">
        <v>212</v>
      </c>
      <c r="G95" s="5"/>
      <c r="H95" s="6">
        <v>-351699.11</v>
      </c>
      <c r="I95" s="129">
        <f t="shared" si="2"/>
        <v>-351699.11</v>
      </c>
      <c r="J95" s="5"/>
      <c r="K95" s="6">
        <v>5251185.15</v>
      </c>
      <c r="L95" s="129">
        <f t="shared" si="3"/>
        <v>5251185.15</v>
      </c>
    </row>
    <row r="96" spans="1:12" ht="12.75">
      <c r="A96" s="255" t="s">
        <v>206</v>
      </c>
      <c r="B96" s="253"/>
      <c r="C96" s="253"/>
      <c r="D96" s="253"/>
      <c r="E96" s="253"/>
      <c r="F96" s="10">
        <v>213</v>
      </c>
      <c r="G96" s="130">
        <f>G82+G87</f>
        <v>0</v>
      </c>
      <c r="H96" s="131">
        <f>H82+H87</f>
        <v>35634595.769999966</v>
      </c>
      <c r="I96" s="129">
        <f t="shared" si="2"/>
        <v>35634595.769999966</v>
      </c>
      <c r="J96" s="130">
        <f>J82+J87</f>
        <v>0</v>
      </c>
      <c r="K96" s="131">
        <f>K82+K87</f>
        <v>44227576.870000064</v>
      </c>
      <c r="L96" s="129">
        <f t="shared" si="3"/>
        <v>44227576.870000064</v>
      </c>
    </row>
    <row r="97" spans="1:12" ht="12.75">
      <c r="A97" s="255" t="s">
        <v>257</v>
      </c>
      <c r="B97" s="256"/>
      <c r="C97" s="256"/>
      <c r="D97" s="256"/>
      <c r="E97" s="264"/>
      <c r="F97" s="10">
        <v>214</v>
      </c>
      <c r="G97" s="5"/>
      <c r="H97" s="6"/>
      <c r="I97" s="129">
        <f t="shared" si="2"/>
        <v>0</v>
      </c>
      <c r="J97" s="5"/>
      <c r="K97" s="6"/>
      <c r="L97" s="129">
        <f t="shared" si="3"/>
        <v>0</v>
      </c>
    </row>
    <row r="98" spans="1:12" ht="12.75">
      <c r="A98" s="255" t="s">
        <v>258</v>
      </c>
      <c r="B98" s="256"/>
      <c r="C98" s="256"/>
      <c r="D98" s="256"/>
      <c r="E98" s="264"/>
      <c r="F98" s="10">
        <v>215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 ht="12.75">
      <c r="A99" s="257" t="s">
        <v>298</v>
      </c>
      <c r="B99" s="259"/>
      <c r="C99" s="259"/>
      <c r="D99" s="259"/>
      <c r="E99" s="259"/>
      <c r="F99" s="11">
        <v>216</v>
      </c>
      <c r="G99" s="7">
        <v>0</v>
      </c>
      <c r="H99" s="8">
        <v>0</v>
      </c>
      <c r="I99" s="132">
        <f t="shared" si="2"/>
        <v>0</v>
      </c>
      <c r="J99" s="7">
        <v>0</v>
      </c>
      <c r="K99" s="8">
        <v>0</v>
      </c>
      <c r="L99" s="132">
        <f t="shared" si="3"/>
        <v>0</v>
      </c>
    </row>
    <row r="100" spans="1:12" ht="12.75">
      <c r="A100" s="272" t="s">
        <v>377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55">
      <selection activeCell="F3" sqref="F3"/>
    </sheetView>
  </sheetViews>
  <sheetFormatPr defaultColWidth="9.140625" defaultRowHeight="12.75"/>
  <cols>
    <col min="1" max="16384" width="9.140625" style="124" customWidth="1"/>
  </cols>
  <sheetData>
    <row r="1" spans="1:12" ht="15.75">
      <c r="A1" s="67" t="s">
        <v>376</v>
      </c>
      <c r="B1" s="136"/>
      <c r="C1" s="136"/>
      <c r="D1" s="136"/>
      <c r="E1" s="136"/>
      <c r="F1" s="136"/>
      <c r="G1" s="136"/>
      <c r="H1" s="137"/>
      <c r="I1" s="137"/>
      <c r="J1" s="138"/>
      <c r="K1" s="139"/>
      <c r="L1" s="140"/>
    </row>
    <row r="2" spans="1:12" ht="12.75">
      <c r="A2" s="249" t="s">
        <v>420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>
      <c r="A3" s="24"/>
      <c r="B3" s="25"/>
      <c r="C3" s="25"/>
      <c r="D3" s="60"/>
      <c r="E3" s="60"/>
      <c r="F3" s="60"/>
      <c r="G3" s="60"/>
      <c r="H3" s="60"/>
      <c r="I3" s="13"/>
      <c r="J3" s="13"/>
      <c r="K3" s="271" t="s">
        <v>58</v>
      </c>
      <c r="L3" s="271"/>
    </row>
    <row r="4" spans="1:12" ht="12.75" customHeight="1">
      <c r="A4" s="245" t="s">
        <v>2</v>
      </c>
      <c r="B4" s="246"/>
      <c r="C4" s="246"/>
      <c r="D4" s="246"/>
      <c r="E4" s="246"/>
      <c r="F4" s="245" t="s">
        <v>221</v>
      </c>
      <c r="G4" s="245" t="s">
        <v>373</v>
      </c>
      <c r="H4" s="246"/>
      <c r="I4" s="246"/>
      <c r="J4" s="245" t="s">
        <v>374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ht="12.75">
      <c r="A6" s="245">
        <v>1</v>
      </c>
      <c r="B6" s="245"/>
      <c r="C6" s="245"/>
      <c r="D6" s="245"/>
      <c r="E6" s="245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ht="12.75">
      <c r="A7" s="241" t="s">
        <v>98</v>
      </c>
      <c r="B7" s="243"/>
      <c r="C7" s="243"/>
      <c r="D7" s="243"/>
      <c r="E7" s="244"/>
      <c r="F7" s="9">
        <v>124</v>
      </c>
      <c r="G7" s="126">
        <f>SUM(G8:G15)</f>
        <v>0</v>
      </c>
      <c r="H7" s="127">
        <f>SUM(H8:H15)</f>
        <v>303180597.32</v>
      </c>
      <c r="I7" s="128">
        <f aca="true" t="shared" si="0" ref="I7:I38">G7+H7</f>
        <v>303180597.32</v>
      </c>
      <c r="J7" s="126">
        <f>SUM(J8:J15)</f>
        <v>0</v>
      </c>
      <c r="K7" s="127">
        <f>SUM(K8:K15)</f>
        <v>296227983.07</v>
      </c>
      <c r="L7" s="128">
        <f aca="true" t="shared" si="1" ref="L7:L38">J7+K7</f>
        <v>296227983.07</v>
      </c>
    </row>
    <row r="8" spans="1:12" ht="12.75">
      <c r="A8" s="252" t="s">
        <v>196</v>
      </c>
      <c r="B8" s="253"/>
      <c r="C8" s="253"/>
      <c r="D8" s="253"/>
      <c r="E8" s="254"/>
      <c r="F8" s="10">
        <v>125</v>
      </c>
      <c r="G8" s="5"/>
      <c r="H8" s="6">
        <v>308568619.19</v>
      </c>
      <c r="I8" s="129">
        <f t="shared" si="0"/>
        <v>308568619.19</v>
      </c>
      <c r="J8" s="5"/>
      <c r="K8" s="6">
        <v>280672746.66</v>
      </c>
      <c r="L8" s="129">
        <f t="shared" si="1"/>
        <v>280672746.66</v>
      </c>
    </row>
    <row r="9" spans="1:12" ht="12.75">
      <c r="A9" s="252" t="s">
        <v>197</v>
      </c>
      <c r="B9" s="253"/>
      <c r="C9" s="253"/>
      <c r="D9" s="253"/>
      <c r="E9" s="254"/>
      <c r="F9" s="10">
        <v>126</v>
      </c>
      <c r="G9" s="5"/>
      <c r="H9" s="6">
        <v>142934.04</v>
      </c>
      <c r="I9" s="129">
        <f t="shared" si="0"/>
        <v>142934.04</v>
      </c>
      <c r="J9" s="5"/>
      <c r="K9" s="6">
        <v>85562.79</v>
      </c>
      <c r="L9" s="129">
        <f t="shared" si="1"/>
        <v>85562.79</v>
      </c>
    </row>
    <row r="10" spans="1:12" ht="25.5" customHeight="1">
      <c r="A10" s="252" t="s">
        <v>198</v>
      </c>
      <c r="B10" s="253"/>
      <c r="C10" s="253"/>
      <c r="D10" s="253"/>
      <c r="E10" s="254"/>
      <c r="F10" s="10">
        <v>127</v>
      </c>
      <c r="G10" s="5"/>
      <c r="H10" s="6">
        <v>-3228201.6899999995</v>
      </c>
      <c r="I10" s="129">
        <f t="shared" si="0"/>
        <v>-3228201.6899999995</v>
      </c>
      <c r="J10" s="5"/>
      <c r="K10" s="6">
        <v>-4640367.469999999</v>
      </c>
      <c r="L10" s="129">
        <f t="shared" si="1"/>
        <v>-4640367.469999999</v>
      </c>
    </row>
    <row r="11" spans="1:12" ht="12.75">
      <c r="A11" s="252" t="s">
        <v>199</v>
      </c>
      <c r="B11" s="253"/>
      <c r="C11" s="253"/>
      <c r="D11" s="253"/>
      <c r="E11" s="254"/>
      <c r="F11" s="10">
        <v>128</v>
      </c>
      <c r="G11" s="5"/>
      <c r="H11" s="6">
        <v>-5568210.67</v>
      </c>
      <c r="I11" s="129">
        <f t="shared" si="0"/>
        <v>-5568210.67</v>
      </c>
      <c r="J11" s="5"/>
      <c r="K11" s="6">
        <v>-6529635</v>
      </c>
      <c r="L11" s="129">
        <f t="shared" si="1"/>
        <v>-6529635</v>
      </c>
    </row>
    <row r="12" spans="1:12" ht="12.75">
      <c r="A12" s="252" t="s">
        <v>200</v>
      </c>
      <c r="B12" s="253"/>
      <c r="C12" s="253"/>
      <c r="D12" s="253"/>
      <c r="E12" s="254"/>
      <c r="F12" s="10">
        <v>129</v>
      </c>
      <c r="G12" s="5"/>
      <c r="H12" s="6">
        <v>-202619.52</v>
      </c>
      <c r="I12" s="129">
        <f t="shared" si="0"/>
        <v>-202619.52</v>
      </c>
      <c r="J12" s="5"/>
      <c r="K12" s="6">
        <v>-44922.96</v>
      </c>
      <c r="L12" s="129">
        <f t="shared" si="1"/>
        <v>-44922.96</v>
      </c>
    </row>
    <row r="13" spans="1:12" ht="12.75">
      <c r="A13" s="252" t="s">
        <v>201</v>
      </c>
      <c r="B13" s="253"/>
      <c r="C13" s="253"/>
      <c r="D13" s="253"/>
      <c r="E13" s="254"/>
      <c r="F13" s="10">
        <v>130</v>
      </c>
      <c r="G13" s="5"/>
      <c r="H13" s="6">
        <v>3005063.78</v>
      </c>
      <c r="I13" s="129">
        <f t="shared" si="0"/>
        <v>3005063.78</v>
      </c>
      <c r="J13" s="5"/>
      <c r="K13" s="6">
        <v>25576296.59</v>
      </c>
      <c r="L13" s="129">
        <f t="shared" si="1"/>
        <v>25576296.59</v>
      </c>
    </row>
    <row r="14" spans="1:12" ht="12.75">
      <c r="A14" s="252" t="s">
        <v>202</v>
      </c>
      <c r="B14" s="253"/>
      <c r="C14" s="253"/>
      <c r="D14" s="253"/>
      <c r="E14" s="254"/>
      <c r="F14" s="10">
        <v>131</v>
      </c>
      <c r="G14" s="5"/>
      <c r="H14" s="6">
        <v>405702.39</v>
      </c>
      <c r="I14" s="129">
        <f t="shared" si="0"/>
        <v>405702.39</v>
      </c>
      <c r="J14" s="5"/>
      <c r="K14" s="6">
        <v>1128269.37</v>
      </c>
      <c r="L14" s="129">
        <f t="shared" si="1"/>
        <v>1128269.37</v>
      </c>
    </row>
    <row r="15" spans="1:12" ht="12.75">
      <c r="A15" s="252" t="s">
        <v>242</v>
      </c>
      <c r="B15" s="253"/>
      <c r="C15" s="253"/>
      <c r="D15" s="253"/>
      <c r="E15" s="254"/>
      <c r="F15" s="10">
        <v>132</v>
      </c>
      <c r="G15" s="5"/>
      <c r="H15" s="6">
        <v>57309.8</v>
      </c>
      <c r="I15" s="129">
        <f t="shared" si="0"/>
        <v>57309.8</v>
      </c>
      <c r="J15" s="5"/>
      <c r="K15" s="6">
        <v>-19966.91</v>
      </c>
      <c r="L15" s="129">
        <f t="shared" si="1"/>
        <v>-19966.91</v>
      </c>
    </row>
    <row r="16" spans="1:12" ht="24.75" customHeight="1">
      <c r="A16" s="255" t="s">
        <v>99</v>
      </c>
      <c r="B16" s="253"/>
      <c r="C16" s="253"/>
      <c r="D16" s="253"/>
      <c r="E16" s="254"/>
      <c r="F16" s="10">
        <v>133</v>
      </c>
      <c r="G16" s="130">
        <f>G17+G18+G22+G23+G24+G28+G29</f>
        <v>0</v>
      </c>
      <c r="H16" s="131">
        <f>H17+H18+H22+H23+H24+H28+H29</f>
        <v>16495820.82</v>
      </c>
      <c r="I16" s="129">
        <f t="shared" si="0"/>
        <v>16495820.82</v>
      </c>
      <c r="J16" s="130">
        <f>J17+J18+J22+J23+J24+J28+J29</f>
        <v>0</v>
      </c>
      <c r="K16" s="131">
        <f>K17+K18+K22+K23+K24+K28+K29</f>
        <v>21738561.47</v>
      </c>
      <c r="L16" s="129">
        <f t="shared" si="1"/>
        <v>21738561.47</v>
      </c>
    </row>
    <row r="17" spans="1:12" ht="19.5" customHeight="1">
      <c r="A17" s="252" t="s">
        <v>219</v>
      </c>
      <c r="B17" s="253"/>
      <c r="C17" s="253"/>
      <c r="D17" s="253"/>
      <c r="E17" s="254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>
      <c r="A18" s="252" t="s">
        <v>204</v>
      </c>
      <c r="B18" s="253"/>
      <c r="C18" s="253"/>
      <c r="D18" s="253"/>
      <c r="E18" s="254"/>
      <c r="F18" s="10">
        <v>135</v>
      </c>
      <c r="G18" s="130">
        <f>SUM(G19:G21)</f>
        <v>0</v>
      </c>
      <c r="H18" s="131">
        <f>SUM(H19:H21)</f>
        <v>4767291.98</v>
      </c>
      <c r="I18" s="129">
        <f t="shared" si="0"/>
        <v>4767291.98</v>
      </c>
      <c r="J18" s="130">
        <f>SUM(J19:J21)</f>
        <v>0</v>
      </c>
      <c r="K18" s="131">
        <f>SUM(K19:K21)</f>
        <v>5652435.89</v>
      </c>
      <c r="L18" s="129">
        <f t="shared" si="1"/>
        <v>5652435.89</v>
      </c>
    </row>
    <row r="19" spans="1:12" ht="12.75">
      <c r="A19" s="252" t="s">
        <v>243</v>
      </c>
      <c r="B19" s="253"/>
      <c r="C19" s="253"/>
      <c r="D19" s="253"/>
      <c r="E19" s="254"/>
      <c r="F19" s="10">
        <v>136</v>
      </c>
      <c r="G19" s="5"/>
      <c r="H19" s="6">
        <v>4767291.98</v>
      </c>
      <c r="I19" s="129">
        <f t="shared" si="0"/>
        <v>4767291.98</v>
      </c>
      <c r="J19" s="5"/>
      <c r="K19" s="6">
        <v>5652435.89</v>
      </c>
      <c r="L19" s="129">
        <f t="shared" si="1"/>
        <v>5652435.89</v>
      </c>
    </row>
    <row r="20" spans="1:12" ht="24" customHeight="1">
      <c r="A20" s="252" t="s">
        <v>54</v>
      </c>
      <c r="B20" s="253"/>
      <c r="C20" s="253"/>
      <c r="D20" s="253"/>
      <c r="E20" s="254"/>
      <c r="F20" s="10">
        <v>137</v>
      </c>
      <c r="G20" s="5"/>
      <c r="H20" s="6">
        <v>0</v>
      </c>
      <c r="I20" s="129">
        <f t="shared" si="0"/>
        <v>0</v>
      </c>
      <c r="J20" s="5"/>
      <c r="K20" s="6">
        <v>0</v>
      </c>
      <c r="L20" s="129">
        <f t="shared" si="1"/>
        <v>0</v>
      </c>
    </row>
    <row r="21" spans="1:12" ht="12.75">
      <c r="A21" s="252" t="s">
        <v>244</v>
      </c>
      <c r="B21" s="253"/>
      <c r="C21" s="253"/>
      <c r="D21" s="253"/>
      <c r="E21" s="254"/>
      <c r="F21" s="10">
        <v>138</v>
      </c>
      <c r="G21" s="5"/>
      <c r="H21" s="6">
        <v>0</v>
      </c>
      <c r="I21" s="129">
        <f t="shared" si="0"/>
        <v>0</v>
      </c>
      <c r="J21" s="5"/>
      <c r="K21" s="6">
        <v>0</v>
      </c>
      <c r="L21" s="129">
        <f t="shared" si="1"/>
        <v>0</v>
      </c>
    </row>
    <row r="22" spans="1:12" ht="12.75">
      <c r="A22" s="252" t="s">
        <v>245</v>
      </c>
      <c r="B22" s="253"/>
      <c r="C22" s="253"/>
      <c r="D22" s="253"/>
      <c r="E22" s="254"/>
      <c r="F22" s="10">
        <v>139</v>
      </c>
      <c r="G22" s="5"/>
      <c r="H22" s="6">
        <v>11517382.56</v>
      </c>
      <c r="I22" s="129">
        <f t="shared" si="0"/>
        <v>11517382.56</v>
      </c>
      <c r="J22" s="5"/>
      <c r="K22" s="6">
        <v>12568956.42</v>
      </c>
      <c r="L22" s="129">
        <f t="shared" si="1"/>
        <v>12568956.42</v>
      </c>
    </row>
    <row r="23" spans="1:12" ht="20.25" customHeight="1">
      <c r="A23" s="252" t="s">
        <v>273</v>
      </c>
      <c r="B23" s="253"/>
      <c r="C23" s="253"/>
      <c r="D23" s="253"/>
      <c r="E23" s="254"/>
      <c r="F23" s="10">
        <v>140</v>
      </c>
      <c r="G23" s="5"/>
      <c r="H23" s="6">
        <v>0</v>
      </c>
      <c r="I23" s="129">
        <f t="shared" si="0"/>
        <v>0</v>
      </c>
      <c r="J23" s="5"/>
      <c r="K23" s="6"/>
      <c r="L23" s="129">
        <f t="shared" si="1"/>
        <v>0</v>
      </c>
    </row>
    <row r="24" spans="1:12" ht="19.5" customHeight="1">
      <c r="A24" s="252" t="s">
        <v>100</v>
      </c>
      <c r="B24" s="253"/>
      <c r="C24" s="253"/>
      <c r="D24" s="253"/>
      <c r="E24" s="254"/>
      <c r="F24" s="10">
        <v>141</v>
      </c>
      <c r="G24" s="130">
        <f>SUM(G25:G27)</f>
        <v>0</v>
      </c>
      <c r="H24" s="131">
        <f>SUM(H25:H27)</f>
        <v>10625</v>
      </c>
      <c r="I24" s="129">
        <f t="shared" si="0"/>
        <v>10625</v>
      </c>
      <c r="J24" s="130">
        <f>SUM(J25:J27)</f>
        <v>0</v>
      </c>
      <c r="K24" s="131">
        <f>SUM(K25:K27)</f>
        <v>3432314.72</v>
      </c>
      <c r="L24" s="129">
        <f t="shared" si="1"/>
        <v>3432314.72</v>
      </c>
    </row>
    <row r="25" spans="1:12" ht="12.75">
      <c r="A25" s="252" t="s">
        <v>246</v>
      </c>
      <c r="B25" s="253"/>
      <c r="C25" s="253"/>
      <c r="D25" s="253"/>
      <c r="E25" s="254"/>
      <c r="F25" s="10">
        <v>142</v>
      </c>
      <c r="G25" s="5"/>
      <c r="H25" s="6">
        <v>0</v>
      </c>
      <c r="I25" s="129">
        <f t="shared" si="0"/>
        <v>0</v>
      </c>
      <c r="J25" s="5"/>
      <c r="K25" s="6"/>
      <c r="L25" s="129">
        <f t="shared" si="1"/>
        <v>0</v>
      </c>
    </row>
    <row r="26" spans="1:12" ht="12.75">
      <c r="A26" s="252" t="s">
        <v>247</v>
      </c>
      <c r="B26" s="253"/>
      <c r="C26" s="253"/>
      <c r="D26" s="253"/>
      <c r="E26" s="254"/>
      <c r="F26" s="10">
        <v>143</v>
      </c>
      <c r="G26" s="5"/>
      <c r="H26" s="6">
        <v>10625</v>
      </c>
      <c r="I26" s="129">
        <f t="shared" si="0"/>
        <v>10625</v>
      </c>
      <c r="J26" s="5"/>
      <c r="K26" s="6">
        <v>3432314.72</v>
      </c>
      <c r="L26" s="129">
        <f t="shared" si="1"/>
        <v>3432314.72</v>
      </c>
    </row>
    <row r="27" spans="1:12" ht="12.75">
      <c r="A27" s="252" t="s">
        <v>7</v>
      </c>
      <c r="B27" s="253"/>
      <c r="C27" s="253"/>
      <c r="D27" s="253"/>
      <c r="E27" s="254"/>
      <c r="F27" s="10">
        <v>144</v>
      </c>
      <c r="G27" s="5"/>
      <c r="H27" s="6">
        <v>0</v>
      </c>
      <c r="I27" s="129">
        <f t="shared" si="0"/>
        <v>0</v>
      </c>
      <c r="J27" s="5"/>
      <c r="K27" s="6">
        <v>0</v>
      </c>
      <c r="L27" s="129">
        <f t="shared" si="1"/>
        <v>0</v>
      </c>
    </row>
    <row r="28" spans="1:12" ht="12.75">
      <c r="A28" s="252" t="s">
        <v>8</v>
      </c>
      <c r="B28" s="253"/>
      <c r="C28" s="253"/>
      <c r="D28" s="253"/>
      <c r="E28" s="254"/>
      <c r="F28" s="10">
        <v>145</v>
      </c>
      <c r="G28" s="5"/>
      <c r="H28" s="6">
        <v>200521.28</v>
      </c>
      <c r="I28" s="129">
        <f t="shared" si="0"/>
        <v>200521.28</v>
      </c>
      <c r="J28" s="5"/>
      <c r="K28" s="6">
        <v>84854.44</v>
      </c>
      <c r="L28" s="129">
        <f t="shared" si="1"/>
        <v>84854.44</v>
      </c>
    </row>
    <row r="29" spans="1:12" ht="12.75">
      <c r="A29" s="252" t="s">
        <v>9</v>
      </c>
      <c r="B29" s="253"/>
      <c r="C29" s="253"/>
      <c r="D29" s="253"/>
      <c r="E29" s="254"/>
      <c r="F29" s="10">
        <v>146</v>
      </c>
      <c r="G29" s="5"/>
      <c r="H29" s="6">
        <v>0</v>
      </c>
      <c r="I29" s="129">
        <f t="shared" si="0"/>
        <v>0</v>
      </c>
      <c r="J29" s="5"/>
      <c r="K29" s="6">
        <v>0</v>
      </c>
      <c r="L29" s="129">
        <f t="shared" si="1"/>
        <v>0</v>
      </c>
    </row>
    <row r="30" spans="1:12" ht="12.75">
      <c r="A30" s="255" t="s">
        <v>10</v>
      </c>
      <c r="B30" s="253"/>
      <c r="C30" s="253"/>
      <c r="D30" s="253"/>
      <c r="E30" s="254"/>
      <c r="F30" s="10">
        <v>147</v>
      </c>
      <c r="G30" s="5"/>
      <c r="H30" s="6">
        <v>900968.42</v>
      </c>
      <c r="I30" s="129">
        <f t="shared" si="0"/>
        <v>900968.42</v>
      </c>
      <c r="J30" s="5"/>
      <c r="K30" s="6">
        <v>1334500.41</v>
      </c>
      <c r="L30" s="129">
        <f t="shared" si="1"/>
        <v>1334500.41</v>
      </c>
    </row>
    <row r="31" spans="1:12" ht="21.75" customHeight="1">
      <c r="A31" s="255" t="s">
        <v>11</v>
      </c>
      <c r="B31" s="253"/>
      <c r="C31" s="253"/>
      <c r="D31" s="253"/>
      <c r="E31" s="254"/>
      <c r="F31" s="10">
        <v>148</v>
      </c>
      <c r="G31" s="5"/>
      <c r="H31" s="6">
        <v>387089.89</v>
      </c>
      <c r="I31" s="129">
        <f t="shared" si="0"/>
        <v>387089.89</v>
      </c>
      <c r="J31" s="5"/>
      <c r="K31" s="6">
        <v>946942.94</v>
      </c>
      <c r="L31" s="129">
        <f t="shared" si="1"/>
        <v>946942.94</v>
      </c>
    </row>
    <row r="32" spans="1:12" ht="12.75">
      <c r="A32" s="255" t="s">
        <v>12</v>
      </c>
      <c r="B32" s="253"/>
      <c r="C32" s="253"/>
      <c r="D32" s="253"/>
      <c r="E32" s="254"/>
      <c r="F32" s="10">
        <v>149</v>
      </c>
      <c r="G32" s="5"/>
      <c r="H32" s="6">
        <v>1089016.91</v>
      </c>
      <c r="I32" s="129">
        <f t="shared" si="0"/>
        <v>1089016.91</v>
      </c>
      <c r="J32" s="5"/>
      <c r="K32" s="6">
        <v>1043557.24</v>
      </c>
      <c r="L32" s="129">
        <f t="shared" si="1"/>
        <v>1043557.24</v>
      </c>
    </row>
    <row r="33" spans="1:12" ht="12.75">
      <c r="A33" s="255" t="s">
        <v>101</v>
      </c>
      <c r="B33" s="253"/>
      <c r="C33" s="253"/>
      <c r="D33" s="253"/>
      <c r="E33" s="254"/>
      <c r="F33" s="10">
        <v>150</v>
      </c>
      <c r="G33" s="130">
        <f>G34+G38</f>
        <v>0</v>
      </c>
      <c r="H33" s="131">
        <f>H34+H38</f>
        <v>-92857508.44</v>
      </c>
      <c r="I33" s="129">
        <f t="shared" si="0"/>
        <v>-92857508.44</v>
      </c>
      <c r="J33" s="130">
        <f>J34+J38</f>
        <v>0</v>
      </c>
      <c r="K33" s="131">
        <f>K34+K38</f>
        <v>-109663526.54999998</v>
      </c>
      <c r="L33" s="129">
        <f t="shared" si="1"/>
        <v>-109663526.54999998</v>
      </c>
    </row>
    <row r="34" spans="1:12" ht="12.75">
      <c r="A34" s="252" t="s">
        <v>102</v>
      </c>
      <c r="B34" s="253"/>
      <c r="C34" s="253"/>
      <c r="D34" s="253"/>
      <c r="E34" s="254"/>
      <c r="F34" s="10">
        <v>151</v>
      </c>
      <c r="G34" s="130">
        <f>SUM(G35:G37)</f>
        <v>0</v>
      </c>
      <c r="H34" s="131">
        <f>SUM(H35:H37)</f>
        <v>-110199976.46</v>
      </c>
      <c r="I34" s="129">
        <f t="shared" si="0"/>
        <v>-110199976.46</v>
      </c>
      <c r="J34" s="130">
        <f>SUM(J35:J37)</f>
        <v>0</v>
      </c>
      <c r="K34" s="131">
        <f>SUM(K35:K37)</f>
        <v>-99477829.43999998</v>
      </c>
      <c r="L34" s="129">
        <f t="shared" si="1"/>
        <v>-99477829.43999998</v>
      </c>
    </row>
    <row r="35" spans="1:12" ht="12.75">
      <c r="A35" s="252" t="s">
        <v>13</v>
      </c>
      <c r="B35" s="253"/>
      <c r="C35" s="253"/>
      <c r="D35" s="253"/>
      <c r="E35" s="254"/>
      <c r="F35" s="10">
        <v>152</v>
      </c>
      <c r="G35" s="5"/>
      <c r="H35" s="6">
        <v>-111050243.86</v>
      </c>
      <c r="I35" s="129">
        <f t="shared" si="0"/>
        <v>-111050243.86</v>
      </c>
      <c r="J35" s="5"/>
      <c r="K35" s="6">
        <v>-100291423.68999998</v>
      </c>
      <c r="L35" s="129">
        <f t="shared" si="1"/>
        <v>-100291423.68999998</v>
      </c>
    </row>
    <row r="36" spans="1:12" ht="12.75">
      <c r="A36" s="252" t="s">
        <v>14</v>
      </c>
      <c r="B36" s="253"/>
      <c r="C36" s="253"/>
      <c r="D36" s="253"/>
      <c r="E36" s="254"/>
      <c r="F36" s="10">
        <v>153</v>
      </c>
      <c r="G36" s="5"/>
      <c r="H36" s="6">
        <v>0</v>
      </c>
      <c r="I36" s="129">
        <f t="shared" si="0"/>
        <v>0</v>
      </c>
      <c r="J36" s="5"/>
      <c r="K36" s="6">
        <v>0</v>
      </c>
      <c r="L36" s="129">
        <f t="shared" si="1"/>
        <v>0</v>
      </c>
    </row>
    <row r="37" spans="1:12" ht="12.75">
      <c r="A37" s="252" t="s">
        <v>15</v>
      </c>
      <c r="B37" s="253"/>
      <c r="C37" s="253"/>
      <c r="D37" s="253"/>
      <c r="E37" s="254"/>
      <c r="F37" s="10">
        <v>154</v>
      </c>
      <c r="G37" s="5"/>
      <c r="H37" s="6">
        <v>850267.4</v>
      </c>
      <c r="I37" s="129">
        <f t="shared" si="0"/>
        <v>850267.4</v>
      </c>
      <c r="J37" s="5"/>
      <c r="K37" s="6">
        <v>813594.25</v>
      </c>
      <c r="L37" s="129">
        <f t="shared" si="1"/>
        <v>813594.25</v>
      </c>
    </row>
    <row r="38" spans="1:12" ht="12.75">
      <c r="A38" s="252" t="s">
        <v>103</v>
      </c>
      <c r="B38" s="253"/>
      <c r="C38" s="253"/>
      <c r="D38" s="253"/>
      <c r="E38" s="254"/>
      <c r="F38" s="10">
        <v>155</v>
      </c>
      <c r="G38" s="130">
        <f>SUM(G39:G41)</f>
        <v>0</v>
      </c>
      <c r="H38" s="131">
        <f>SUM(H39:H41)</f>
        <v>17342468.02</v>
      </c>
      <c r="I38" s="129">
        <f t="shared" si="0"/>
        <v>17342468.02</v>
      </c>
      <c r="J38" s="130">
        <f>SUM(J39:J41)</f>
        <v>0</v>
      </c>
      <c r="K38" s="131">
        <f>SUM(K39:K41)</f>
        <v>-10185697.110000003</v>
      </c>
      <c r="L38" s="129">
        <f t="shared" si="1"/>
        <v>-10185697.110000003</v>
      </c>
    </row>
    <row r="39" spans="1:12" ht="12.75">
      <c r="A39" s="252" t="s">
        <v>16</v>
      </c>
      <c r="B39" s="253"/>
      <c r="C39" s="253"/>
      <c r="D39" s="253"/>
      <c r="E39" s="254"/>
      <c r="F39" s="10">
        <v>156</v>
      </c>
      <c r="G39" s="5"/>
      <c r="H39" s="6">
        <v>17789694.24</v>
      </c>
      <c r="I39" s="129">
        <f aca="true" t="shared" si="2" ref="I39:I70">G39+H39</f>
        <v>17789694.24</v>
      </c>
      <c r="J39" s="5"/>
      <c r="K39" s="6">
        <v>-10735848.560000002</v>
      </c>
      <c r="L39" s="129">
        <f aca="true" t="shared" si="3" ref="L39:L70">J39+K39</f>
        <v>-10735848.560000002</v>
      </c>
    </row>
    <row r="40" spans="1:12" ht="12.75">
      <c r="A40" s="252" t="s">
        <v>17</v>
      </c>
      <c r="B40" s="253"/>
      <c r="C40" s="253"/>
      <c r="D40" s="253"/>
      <c r="E40" s="254"/>
      <c r="F40" s="10">
        <v>157</v>
      </c>
      <c r="G40" s="5"/>
      <c r="H40" s="6">
        <v>0</v>
      </c>
      <c r="I40" s="129">
        <f t="shared" si="2"/>
        <v>0</v>
      </c>
      <c r="J40" s="5"/>
      <c r="K40" s="6"/>
      <c r="L40" s="129">
        <f t="shared" si="3"/>
        <v>0</v>
      </c>
    </row>
    <row r="41" spans="1:12" ht="12.75">
      <c r="A41" s="252" t="s">
        <v>18</v>
      </c>
      <c r="B41" s="253"/>
      <c r="C41" s="253"/>
      <c r="D41" s="253"/>
      <c r="E41" s="254"/>
      <c r="F41" s="10">
        <v>158</v>
      </c>
      <c r="G41" s="5"/>
      <c r="H41" s="6">
        <v>-447226.22</v>
      </c>
      <c r="I41" s="129">
        <f t="shared" si="2"/>
        <v>-447226.22</v>
      </c>
      <c r="J41" s="5"/>
      <c r="K41" s="6">
        <v>550151.45</v>
      </c>
      <c r="L41" s="129">
        <f t="shared" si="3"/>
        <v>550151.45</v>
      </c>
    </row>
    <row r="42" spans="1:12" ht="22.5" customHeight="1">
      <c r="A42" s="255" t="s">
        <v>104</v>
      </c>
      <c r="B42" s="253"/>
      <c r="C42" s="253"/>
      <c r="D42" s="253"/>
      <c r="E42" s="254"/>
      <c r="F42" s="10">
        <v>159</v>
      </c>
      <c r="G42" s="130">
        <f>G43+G46</f>
        <v>0</v>
      </c>
      <c r="H42" s="131">
        <f>H43+H46</f>
        <v>0</v>
      </c>
      <c r="I42" s="129">
        <f t="shared" si="2"/>
        <v>0</v>
      </c>
      <c r="J42" s="130">
        <f>J43+J46</f>
        <v>0</v>
      </c>
      <c r="K42" s="131">
        <f>K43+K46</f>
        <v>0</v>
      </c>
      <c r="L42" s="129">
        <f t="shared" si="3"/>
        <v>0</v>
      </c>
    </row>
    <row r="43" spans="1:12" ht="21" customHeight="1">
      <c r="A43" s="252" t="s">
        <v>105</v>
      </c>
      <c r="B43" s="253"/>
      <c r="C43" s="253"/>
      <c r="D43" s="253"/>
      <c r="E43" s="254"/>
      <c r="F43" s="10">
        <v>160</v>
      </c>
      <c r="G43" s="130">
        <f>SUM(G44:G45)</f>
        <v>0</v>
      </c>
      <c r="H43" s="131">
        <f>SUM(H44:H45)</f>
        <v>0</v>
      </c>
      <c r="I43" s="129">
        <f t="shared" si="2"/>
        <v>0</v>
      </c>
      <c r="J43" s="130">
        <f>SUM(J44:J45)</f>
        <v>0</v>
      </c>
      <c r="K43" s="131">
        <f>SUM(K44:K45)</f>
        <v>0</v>
      </c>
      <c r="L43" s="129">
        <f t="shared" si="3"/>
        <v>0</v>
      </c>
    </row>
    <row r="44" spans="1:12" ht="12.75">
      <c r="A44" s="252" t="s">
        <v>19</v>
      </c>
      <c r="B44" s="253"/>
      <c r="C44" s="253"/>
      <c r="D44" s="253"/>
      <c r="E44" s="254"/>
      <c r="F44" s="10">
        <v>161</v>
      </c>
      <c r="G44" s="5"/>
      <c r="H44" s="6"/>
      <c r="I44" s="129">
        <f t="shared" si="2"/>
        <v>0</v>
      </c>
      <c r="J44" s="5"/>
      <c r="K44" s="6"/>
      <c r="L44" s="129">
        <f t="shared" si="3"/>
        <v>0</v>
      </c>
    </row>
    <row r="45" spans="1:12" ht="12.75">
      <c r="A45" s="252" t="s">
        <v>20</v>
      </c>
      <c r="B45" s="253"/>
      <c r="C45" s="253"/>
      <c r="D45" s="253"/>
      <c r="E45" s="254"/>
      <c r="F45" s="10">
        <v>162</v>
      </c>
      <c r="G45" s="5"/>
      <c r="H45" s="6"/>
      <c r="I45" s="129">
        <f t="shared" si="2"/>
        <v>0</v>
      </c>
      <c r="J45" s="5"/>
      <c r="K45" s="6"/>
      <c r="L45" s="129">
        <f t="shared" si="3"/>
        <v>0</v>
      </c>
    </row>
    <row r="46" spans="1:12" ht="21.75" customHeight="1">
      <c r="A46" s="252" t="s">
        <v>106</v>
      </c>
      <c r="B46" s="253"/>
      <c r="C46" s="253"/>
      <c r="D46" s="253"/>
      <c r="E46" s="254"/>
      <c r="F46" s="10">
        <v>163</v>
      </c>
      <c r="G46" s="130">
        <f>SUM(G47:G49)</f>
        <v>0</v>
      </c>
      <c r="H46" s="131">
        <f>SUM(H47:H49)</f>
        <v>0</v>
      </c>
      <c r="I46" s="129">
        <f t="shared" si="2"/>
        <v>0</v>
      </c>
      <c r="J46" s="130">
        <f>SUM(J47:J49)</f>
        <v>0</v>
      </c>
      <c r="K46" s="131">
        <f>SUM(K47:K49)</f>
        <v>0</v>
      </c>
      <c r="L46" s="129">
        <f t="shared" si="3"/>
        <v>0</v>
      </c>
    </row>
    <row r="47" spans="1:12" ht="12.75">
      <c r="A47" s="252" t="s">
        <v>21</v>
      </c>
      <c r="B47" s="253"/>
      <c r="C47" s="253"/>
      <c r="D47" s="253"/>
      <c r="E47" s="254"/>
      <c r="F47" s="10">
        <v>164</v>
      </c>
      <c r="G47" s="5"/>
      <c r="H47" s="6"/>
      <c r="I47" s="129">
        <f t="shared" si="2"/>
        <v>0</v>
      </c>
      <c r="J47" s="5"/>
      <c r="K47" s="6"/>
      <c r="L47" s="129">
        <f t="shared" si="3"/>
        <v>0</v>
      </c>
    </row>
    <row r="48" spans="1:12" ht="12.75">
      <c r="A48" s="252" t="s">
        <v>22</v>
      </c>
      <c r="B48" s="253"/>
      <c r="C48" s="253"/>
      <c r="D48" s="253"/>
      <c r="E48" s="254"/>
      <c r="F48" s="10">
        <v>165</v>
      </c>
      <c r="G48" s="5"/>
      <c r="H48" s="6"/>
      <c r="I48" s="129">
        <f t="shared" si="2"/>
        <v>0</v>
      </c>
      <c r="J48" s="5"/>
      <c r="K48" s="6"/>
      <c r="L48" s="129">
        <f t="shared" si="3"/>
        <v>0</v>
      </c>
    </row>
    <row r="49" spans="1:12" ht="12.75">
      <c r="A49" s="252" t="s">
        <v>23</v>
      </c>
      <c r="B49" s="253"/>
      <c r="C49" s="253"/>
      <c r="D49" s="253"/>
      <c r="E49" s="254"/>
      <c r="F49" s="10">
        <v>166</v>
      </c>
      <c r="G49" s="5"/>
      <c r="H49" s="6"/>
      <c r="I49" s="129">
        <f t="shared" si="2"/>
        <v>0</v>
      </c>
      <c r="J49" s="5"/>
      <c r="K49" s="6"/>
      <c r="L49" s="129">
        <f t="shared" si="3"/>
        <v>0</v>
      </c>
    </row>
    <row r="50" spans="1:12" ht="21" customHeight="1">
      <c r="A50" s="255" t="s">
        <v>209</v>
      </c>
      <c r="B50" s="253"/>
      <c r="C50" s="253"/>
      <c r="D50" s="253"/>
      <c r="E50" s="254"/>
      <c r="F50" s="10">
        <v>167</v>
      </c>
      <c r="G50" s="130">
        <f>SUM(G51:G53)</f>
        <v>0</v>
      </c>
      <c r="H50" s="131">
        <f>SUM(H51:H53)</f>
        <v>0</v>
      </c>
      <c r="I50" s="129">
        <f t="shared" si="2"/>
        <v>0</v>
      </c>
      <c r="J50" s="130">
        <f>SUM(J51:J53)</f>
        <v>0</v>
      </c>
      <c r="K50" s="131">
        <f>SUM(K51:K53)</f>
        <v>0</v>
      </c>
      <c r="L50" s="129">
        <f t="shared" si="3"/>
        <v>0</v>
      </c>
    </row>
    <row r="51" spans="1:12" ht="12.75">
      <c r="A51" s="252" t="s">
        <v>24</v>
      </c>
      <c r="B51" s="253"/>
      <c r="C51" s="253"/>
      <c r="D51" s="253"/>
      <c r="E51" s="254"/>
      <c r="F51" s="10">
        <v>168</v>
      </c>
      <c r="G51" s="5"/>
      <c r="H51" s="6"/>
      <c r="I51" s="129">
        <f t="shared" si="2"/>
        <v>0</v>
      </c>
      <c r="J51" s="5"/>
      <c r="K51" s="6"/>
      <c r="L51" s="129">
        <f t="shared" si="3"/>
        <v>0</v>
      </c>
    </row>
    <row r="52" spans="1:12" ht="12.75">
      <c r="A52" s="252" t="s">
        <v>25</v>
      </c>
      <c r="B52" s="253"/>
      <c r="C52" s="253"/>
      <c r="D52" s="253"/>
      <c r="E52" s="254"/>
      <c r="F52" s="10">
        <v>169</v>
      </c>
      <c r="G52" s="5"/>
      <c r="H52" s="6"/>
      <c r="I52" s="129">
        <f t="shared" si="2"/>
        <v>0</v>
      </c>
      <c r="J52" s="5"/>
      <c r="K52" s="6"/>
      <c r="L52" s="129">
        <f t="shared" si="3"/>
        <v>0</v>
      </c>
    </row>
    <row r="53" spans="1:12" ht="12.75">
      <c r="A53" s="252" t="s">
        <v>26</v>
      </c>
      <c r="B53" s="253"/>
      <c r="C53" s="253"/>
      <c r="D53" s="253"/>
      <c r="E53" s="254"/>
      <c r="F53" s="10">
        <v>170</v>
      </c>
      <c r="G53" s="5"/>
      <c r="H53" s="6"/>
      <c r="I53" s="129">
        <f t="shared" si="2"/>
        <v>0</v>
      </c>
      <c r="J53" s="5"/>
      <c r="K53" s="6"/>
      <c r="L53" s="129">
        <f t="shared" si="3"/>
        <v>0</v>
      </c>
    </row>
    <row r="54" spans="1:12" ht="21" customHeight="1">
      <c r="A54" s="255" t="s">
        <v>107</v>
      </c>
      <c r="B54" s="253"/>
      <c r="C54" s="253"/>
      <c r="D54" s="253"/>
      <c r="E54" s="254"/>
      <c r="F54" s="10">
        <v>171</v>
      </c>
      <c r="G54" s="130">
        <f>SUM(G55:G56)</f>
        <v>0</v>
      </c>
      <c r="H54" s="131">
        <f>SUM(H55:H56)</f>
        <v>371927.81</v>
      </c>
      <c r="I54" s="129">
        <f t="shared" si="2"/>
        <v>371927.81</v>
      </c>
      <c r="J54" s="130">
        <f>SUM(J55:J56)</f>
        <v>0</v>
      </c>
      <c r="K54" s="131">
        <f>SUM(K55:K56)</f>
        <v>69806.04</v>
      </c>
      <c r="L54" s="129">
        <f t="shared" si="3"/>
        <v>69806.04</v>
      </c>
    </row>
    <row r="55" spans="1:12" ht="12.75">
      <c r="A55" s="252" t="s">
        <v>27</v>
      </c>
      <c r="B55" s="253"/>
      <c r="C55" s="253"/>
      <c r="D55" s="253"/>
      <c r="E55" s="254"/>
      <c r="F55" s="10">
        <v>172</v>
      </c>
      <c r="G55" s="5"/>
      <c r="H55" s="6">
        <v>371927.81</v>
      </c>
      <c r="I55" s="129">
        <f t="shared" si="2"/>
        <v>371927.81</v>
      </c>
      <c r="J55" s="5"/>
      <c r="K55" s="6">
        <v>69806.04</v>
      </c>
      <c r="L55" s="129">
        <f t="shared" si="3"/>
        <v>69806.04</v>
      </c>
    </row>
    <row r="56" spans="1:12" ht="12.75">
      <c r="A56" s="252" t="s">
        <v>28</v>
      </c>
      <c r="B56" s="253"/>
      <c r="C56" s="253"/>
      <c r="D56" s="253"/>
      <c r="E56" s="254"/>
      <c r="F56" s="10">
        <v>173</v>
      </c>
      <c r="G56" s="5"/>
      <c r="H56" s="6"/>
      <c r="I56" s="129">
        <f t="shared" si="2"/>
        <v>0</v>
      </c>
      <c r="J56" s="5"/>
      <c r="K56" s="6"/>
      <c r="L56" s="129">
        <f t="shared" si="3"/>
        <v>0</v>
      </c>
    </row>
    <row r="57" spans="1:12" ht="21" customHeight="1">
      <c r="A57" s="255" t="s">
        <v>108</v>
      </c>
      <c r="B57" s="253"/>
      <c r="C57" s="253"/>
      <c r="D57" s="253"/>
      <c r="E57" s="254"/>
      <c r="F57" s="10">
        <v>174</v>
      </c>
      <c r="G57" s="130">
        <f>G58+G62</f>
        <v>0</v>
      </c>
      <c r="H57" s="131">
        <f>H58+H62</f>
        <v>-130025164.01</v>
      </c>
      <c r="I57" s="129">
        <f t="shared" si="2"/>
        <v>-130025164.01</v>
      </c>
      <c r="J57" s="130">
        <f>J58+J62</f>
        <v>0</v>
      </c>
      <c r="K57" s="131">
        <f>K58+K62</f>
        <v>-130078969.49</v>
      </c>
      <c r="L57" s="129">
        <f t="shared" si="3"/>
        <v>-130078969.49</v>
      </c>
    </row>
    <row r="58" spans="1:12" ht="12.75">
      <c r="A58" s="252" t="s">
        <v>109</v>
      </c>
      <c r="B58" s="253"/>
      <c r="C58" s="253"/>
      <c r="D58" s="253"/>
      <c r="E58" s="254"/>
      <c r="F58" s="10">
        <v>175</v>
      </c>
      <c r="G58" s="130">
        <f>SUM(G59:G61)</f>
        <v>0</v>
      </c>
      <c r="H58" s="131">
        <f>SUM(H59:H61)</f>
        <v>-83777648.4</v>
      </c>
      <c r="I58" s="129">
        <f t="shared" si="2"/>
        <v>-83777648.4</v>
      </c>
      <c r="J58" s="130">
        <f>SUM(J59:J61)</f>
        <v>0</v>
      </c>
      <c r="K58" s="131">
        <f>SUM(K59:K61)</f>
        <v>-87052670.33</v>
      </c>
      <c r="L58" s="129">
        <f t="shared" si="3"/>
        <v>-87052670.33</v>
      </c>
    </row>
    <row r="59" spans="1:12" ht="12.75">
      <c r="A59" s="252" t="s">
        <v>29</v>
      </c>
      <c r="B59" s="253"/>
      <c r="C59" s="253"/>
      <c r="D59" s="253"/>
      <c r="E59" s="254"/>
      <c r="F59" s="10">
        <v>176</v>
      </c>
      <c r="G59" s="5"/>
      <c r="H59" s="6">
        <v>-4255097.26</v>
      </c>
      <c r="I59" s="129">
        <f t="shared" si="2"/>
        <v>-4255097.26</v>
      </c>
      <c r="J59" s="5"/>
      <c r="K59" s="6">
        <v>-3464805.81</v>
      </c>
      <c r="L59" s="129">
        <f t="shared" si="3"/>
        <v>-3464805.81</v>
      </c>
    </row>
    <row r="60" spans="1:12" ht="12.75">
      <c r="A60" s="252" t="s">
        <v>30</v>
      </c>
      <c r="B60" s="253"/>
      <c r="C60" s="253"/>
      <c r="D60" s="253"/>
      <c r="E60" s="254"/>
      <c r="F60" s="10">
        <v>177</v>
      </c>
      <c r="G60" s="5"/>
      <c r="H60" s="6">
        <v>-79522551.14</v>
      </c>
      <c r="I60" s="129">
        <f t="shared" si="2"/>
        <v>-79522551.14</v>
      </c>
      <c r="J60" s="5"/>
      <c r="K60" s="6">
        <v>-83587864.52</v>
      </c>
      <c r="L60" s="129">
        <f t="shared" si="3"/>
        <v>-83587864.52</v>
      </c>
    </row>
    <row r="61" spans="1:12" ht="12.75">
      <c r="A61" s="252" t="s">
        <v>31</v>
      </c>
      <c r="B61" s="253"/>
      <c r="C61" s="253"/>
      <c r="D61" s="253"/>
      <c r="E61" s="254"/>
      <c r="F61" s="10">
        <v>178</v>
      </c>
      <c r="G61" s="5"/>
      <c r="H61" s="6"/>
      <c r="I61" s="129">
        <f t="shared" si="2"/>
        <v>0</v>
      </c>
      <c r="J61" s="5"/>
      <c r="K61" s="6"/>
      <c r="L61" s="129">
        <f t="shared" si="3"/>
        <v>0</v>
      </c>
    </row>
    <row r="62" spans="1:12" ht="24" customHeight="1">
      <c r="A62" s="252" t="s">
        <v>110</v>
      </c>
      <c r="B62" s="253"/>
      <c r="C62" s="253"/>
      <c r="D62" s="253"/>
      <c r="E62" s="254"/>
      <c r="F62" s="10">
        <v>179</v>
      </c>
      <c r="G62" s="130">
        <f>SUM(G63:G65)</f>
        <v>0</v>
      </c>
      <c r="H62" s="131">
        <f>SUM(H63:H65)</f>
        <v>-46247515.61</v>
      </c>
      <c r="I62" s="129">
        <f t="shared" si="2"/>
        <v>-46247515.61</v>
      </c>
      <c r="J62" s="130">
        <f>SUM(J63:J65)</f>
        <v>0</v>
      </c>
      <c r="K62" s="131">
        <f>SUM(K63:K65)</f>
        <v>-43026299.16</v>
      </c>
      <c r="L62" s="129">
        <f t="shared" si="3"/>
        <v>-43026299.16</v>
      </c>
    </row>
    <row r="63" spans="1:12" ht="12.75">
      <c r="A63" s="252" t="s">
        <v>32</v>
      </c>
      <c r="B63" s="253"/>
      <c r="C63" s="253"/>
      <c r="D63" s="253"/>
      <c r="E63" s="254"/>
      <c r="F63" s="10">
        <v>180</v>
      </c>
      <c r="G63" s="5"/>
      <c r="H63" s="6">
        <v>-6191450.6</v>
      </c>
      <c r="I63" s="129">
        <f t="shared" si="2"/>
        <v>-6191450.6</v>
      </c>
      <c r="J63" s="5"/>
      <c r="K63" s="6">
        <v>-5630513.140000001</v>
      </c>
      <c r="L63" s="129">
        <f t="shared" si="3"/>
        <v>-5630513.140000001</v>
      </c>
    </row>
    <row r="64" spans="1:12" ht="12.75">
      <c r="A64" s="252" t="s">
        <v>47</v>
      </c>
      <c r="B64" s="253"/>
      <c r="C64" s="253"/>
      <c r="D64" s="253"/>
      <c r="E64" s="254"/>
      <c r="F64" s="10">
        <v>181</v>
      </c>
      <c r="G64" s="5"/>
      <c r="H64" s="6">
        <v>-16330355.45</v>
      </c>
      <c r="I64" s="129">
        <f t="shared" si="2"/>
        <v>-16330355.45</v>
      </c>
      <c r="J64" s="5"/>
      <c r="K64" s="6">
        <v>-15890483.55</v>
      </c>
      <c r="L64" s="129">
        <f t="shared" si="3"/>
        <v>-15890483.55</v>
      </c>
    </row>
    <row r="65" spans="1:12" ht="12.75">
      <c r="A65" s="252" t="s">
        <v>48</v>
      </c>
      <c r="B65" s="253"/>
      <c r="C65" s="253"/>
      <c r="D65" s="253"/>
      <c r="E65" s="254"/>
      <c r="F65" s="10">
        <v>182</v>
      </c>
      <c r="G65" s="5"/>
      <c r="H65" s="6">
        <v>-23725709.56</v>
      </c>
      <c r="I65" s="129">
        <f t="shared" si="2"/>
        <v>-23725709.56</v>
      </c>
      <c r="J65" s="5"/>
      <c r="K65" s="6">
        <v>-21505302.47</v>
      </c>
      <c r="L65" s="129">
        <f t="shared" si="3"/>
        <v>-21505302.47</v>
      </c>
    </row>
    <row r="66" spans="1:12" ht="12.75">
      <c r="A66" s="255" t="s">
        <v>111</v>
      </c>
      <c r="B66" s="253"/>
      <c r="C66" s="253"/>
      <c r="D66" s="253"/>
      <c r="E66" s="254"/>
      <c r="F66" s="10">
        <v>183</v>
      </c>
      <c r="G66" s="130">
        <f>SUM(G67:G73)</f>
        <v>0</v>
      </c>
      <c r="H66" s="131">
        <f>SUM(H67:H73)</f>
        <v>-2491018.7500000005</v>
      </c>
      <c r="I66" s="129">
        <f t="shared" si="2"/>
        <v>-2491018.7500000005</v>
      </c>
      <c r="J66" s="130">
        <f>SUM(J67:J73)</f>
        <v>0</v>
      </c>
      <c r="K66" s="131">
        <f>SUM(K67:K73)</f>
        <v>-5274673.619999999</v>
      </c>
      <c r="L66" s="129">
        <f t="shared" si="3"/>
        <v>-5274673.619999999</v>
      </c>
    </row>
    <row r="67" spans="1:12" ht="21" customHeight="1">
      <c r="A67" s="252" t="s">
        <v>220</v>
      </c>
      <c r="B67" s="253"/>
      <c r="C67" s="253"/>
      <c r="D67" s="253"/>
      <c r="E67" s="254"/>
      <c r="F67" s="10">
        <v>184</v>
      </c>
      <c r="G67" s="5"/>
      <c r="H67" s="6">
        <v>-633430.14</v>
      </c>
      <c r="I67" s="129">
        <f t="shared" si="2"/>
        <v>-633430.14</v>
      </c>
      <c r="J67" s="5"/>
      <c r="K67" s="6">
        <v>-569872.8</v>
      </c>
      <c r="L67" s="129">
        <f t="shared" si="3"/>
        <v>-569872.8</v>
      </c>
    </row>
    <row r="68" spans="1:12" ht="12.75">
      <c r="A68" s="252" t="s">
        <v>49</v>
      </c>
      <c r="B68" s="253"/>
      <c r="C68" s="253"/>
      <c r="D68" s="253"/>
      <c r="E68" s="254"/>
      <c r="F68" s="10">
        <v>185</v>
      </c>
      <c r="G68" s="5"/>
      <c r="H68" s="6">
        <v>-1128095.15</v>
      </c>
      <c r="I68" s="129">
        <f t="shared" si="2"/>
        <v>-1128095.15</v>
      </c>
      <c r="J68" s="5"/>
      <c r="K68" s="6">
        <v>-3833200.46</v>
      </c>
      <c r="L68" s="129">
        <f t="shared" si="3"/>
        <v>-3833200.46</v>
      </c>
    </row>
    <row r="69" spans="1:12" ht="12.75">
      <c r="A69" s="252" t="s">
        <v>205</v>
      </c>
      <c r="B69" s="253"/>
      <c r="C69" s="253"/>
      <c r="D69" s="253"/>
      <c r="E69" s="254"/>
      <c r="F69" s="10">
        <v>186</v>
      </c>
      <c r="G69" s="5"/>
      <c r="H69" s="6">
        <v>-225546.29</v>
      </c>
      <c r="I69" s="129">
        <f t="shared" si="2"/>
        <v>-225546.29</v>
      </c>
      <c r="J69" s="5"/>
      <c r="K69" s="6">
        <v>-45446.8</v>
      </c>
      <c r="L69" s="129">
        <f t="shared" si="3"/>
        <v>-45446.8</v>
      </c>
    </row>
    <row r="70" spans="1:12" ht="23.25" customHeight="1">
      <c r="A70" s="252" t="s">
        <v>253</v>
      </c>
      <c r="B70" s="253"/>
      <c r="C70" s="253"/>
      <c r="D70" s="253"/>
      <c r="E70" s="254"/>
      <c r="F70" s="10">
        <v>187</v>
      </c>
      <c r="G70" s="5"/>
      <c r="H70" s="6">
        <v>0</v>
      </c>
      <c r="I70" s="129">
        <f t="shared" si="2"/>
        <v>0</v>
      </c>
      <c r="J70" s="5"/>
      <c r="K70" s="6">
        <v>-308132.17</v>
      </c>
      <c r="L70" s="129">
        <f t="shared" si="3"/>
        <v>-308132.17</v>
      </c>
    </row>
    <row r="71" spans="1:12" ht="19.5" customHeight="1">
      <c r="A71" s="252" t="s">
        <v>254</v>
      </c>
      <c r="B71" s="253"/>
      <c r="C71" s="253"/>
      <c r="D71" s="253"/>
      <c r="E71" s="254"/>
      <c r="F71" s="10">
        <v>188</v>
      </c>
      <c r="G71" s="5"/>
      <c r="H71" s="6">
        <v>0</v>
      </c>
      <c r="I71" s="129">
        <f aca="true" t="shared" si="4" ref="I71:I99">G71+H71</f>
        <v>0</v>
      </c>
      <c r="J71" s="5"/>
      <c r="K71" s="6"/>
      <c r="L71" s="129">
        <f aca="true" t="shared" si="5" ref="L71:L99">J71+K71</f>
        <v>0</v>
      </c>
    </row>
    <row r="72" spans="1:12" ht="12.75">
      <c r="A72" s="252" t="s">
        <v>256</v>
      </c>
      <c r="B72" s="253"/>
      <c r="C72" s="253"/>
      <c r="D72" s="253"/>
      <c r="E72" s="254"/>
      <c r="F72" s="10">
        <v>189</v>
      </c>
      <c r="G72" s="5"/>
      <c r="H72" s="6">
        <v>-499708.95</v>
      </c>
      <c r="I72" s="129">
        <f t="shared" si="4"/>
        <v>-499708.95</v>
      </c>
      <c r="J72" s="5"/>
      <c r="K72" s="6">
        <v>-501455.88</v>
      </c>
      <c r="L72" s="129">
        <f t="shared" si="5"/>
        <v>-501455.88</v>
      </c>
    </row>
    <row r="73" spans="1:12" ht="12.75">
      <c r="A73" s="252" t="s">
        <v>255</v>
      </c>
      <c r="B73" s="253"/>
      <c r="C73" s="253"/>
      <c r="D73" s="253"/>
      <c r="E73" s="254"/>
      <c r="F73" s="10">
        <v>190</v>
      </c>
      <c r="G73" s="5"/>
      <c r="H73" s="6">
        <v>-4238.22</v>
      </c>
      <c r="I73" s="129">
        <f t="shared" si="4"/>
        <v>-4238.22</v>
      </c>
      <c r="J73" s="5"/>
      <c r="K73" s="6">
        <v>-16565.51</v>
      </c>
      <c r="L73" s="129">
        <f t="shared" si="5"/>
        <v>-16565.51</v>
      </c>
    </row>
    <row r="74" spans="1:12" ht="24.75" customHeight="1">
      <c r="A74" s="255" t="s">
        <v>112</v>
      </c>
      <c r="B74" s="253"/>
      <c r="C74" s="253"/>
      <c r="D74" s="253"/>
      <c r="E74" s="254"/>
      <c r="F74" s="10">
        <v>191</v>
      </c>
      <c r="G74" s="130">
        <f>SUM(G75:G76)</f>
        <v>0</v>
      </c>
      <c r="H74" s="131">
        <f>SUM(H75:H76)</f>
        <v>-13972209.969999999</v>
      </c>
      <c r="I74" s="129">
        <f t="shared" si="4"/>
        <v>-13972209.969999999</v>
      </c>
      <c r="J74" s="130">
        <f>SUM(J75:J76)</f>
        <v>0</v>
      </c>
      <c r="K74" s="131">
        <f>SUM(K75:K76)</f>
        <v>-12119414.12</v>
      </c>
      <c r="L74" s="129">
        <f t="shared" si="5"/>
        <v>-12119414.12</v>
      </c>
    </row>
    <row r="75" spans="1:12" ht="12.75">
      <c r="A75" s="252" t="s">
        <v>50</v>
      </c>
      <c r="B75" s="253"/>
      <c r="C75" s="253"/>
      <c r="D75" s="253"/>
      <c r="E75" s="254"/>
      <c r="F75" s="10">
        <v>192</v>
      </c>
      <c r="G75" s="5"/>
      <c r="H75" s="6">
        <v>-91664.39</v>
      </c>
      <c r="I75" s="129">
        <f t="shared" si="4"/>
        <v>-91664.39</v>
      </c>
      <c r="J75" s="5"/>
      <c r="K75" s="6">
        <v>-2427179.68</v>
      </c>
      <c r="L75" s="129">
        <f t="shared" si="5"/>
        <v>-2427179.68</v>
      </c>
    </row>
    <row r="76" spans="1:12" ht="12.75">
      <c r="A76" s="252" t="s">
        <v>51</v>
      </c>
      <c r="B76" s="253"/>
      <c r="C76" s="253"/>
      <c r="D76" s="253"/>
      <c r="E76" s="254"/>
      <c r="F76" s="10">
        <v>193</v>
      </c>
      <c r="G76" s="5"/>
      <c r="H76" s="6">
        <v>-13880545.579999998</v>
      </c>
      <c r="I76" s="129">
        <f t="shared" si="4"/>
        <v>-13880545.579999998</v>
      </c>
      <c r="J76" s="5"/>
      <c r="K76" s="6">
        <v>-9692234.44</v>
      </c>
      <c r="L76" s="129">
        <f t="shared" si="5"/>
        <v>-9692234.44</v>
      </c>
    </row>
    <row r="77" spans="1:12" ht="12.75">
      <c r="A77" s="255" t="s">
        <v>59</v>
      </c>
      <c r="B77" s="253"/>
      <c r="C77" s="253"/>
      <c r="D77" s="253"/>
      <c r="E77" s="254"/>
      <c r="F77" s="10">
        <v>194</v>
      </c>
      <c r="G77" s="5"/>
      <c r="H77" s="6"/>
      <c r="I77" s="129">
        <f t="shared" si="4"/>
        <v>0</v>
      </c>
      <c r="J77" s="5"/>
      <c r="K77" s="6"/>
      <c r="L77" s="129">
        <f t="shared" si="5"/>
        <v>0</v>
      </c>
    </row>
    <row r="78" spans="1:12" ht="48" customHeight="1">
      <c r="A78" s="255" t="s">
        <v>364</v>
      </c>
      <c r="B78" s="253"/>
      <c r="C78" s="253"/>
      <c r="D78" s="253"/>
      <c r="E78" s="254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83079520.00000001</v>
      </c>
      <c r="I78" s="129">
        <f t="shared" si="4"/>
        <v>83079520.00000001</v>
      </c>
      <c r="J78" s="130">
        <f>J7+J16+J30+J31+J32+J33+J42+J50+J54+J57+J66+J74+J77</f>
        <v>0</v>
      </c>
      <c r="K78" s="131">
        <f>K7+K16+K30+K31+K32+K33+K42+K50+K54+K57+K66+K74+K77</f>
        <v>64224767.39000001</v>
      </c>
      <c r="L78" s="129">
        <f t="shared" si="5"/>
        <v>64224767.39000001</v>
      </c>
    </row>
    <row r="79" spans="1:12" ht="12.75">
      <c r="A79" s="255" t="s">
        <v>113</v>
      </c>
      <c r="B79" s="253"/>
      <c r="C79" s="253"/>
      <c r="D79" s="253"/>
      <c r="E79" s="254"/>
      <c r="F79" s="10">
        <v>196</v>
      </c>
      <c r="G79" s="130">
        <f>SUM(G80:G81)</f>
        <v>0</v>
      </c>
      <c r="H79" s="131">
        <f>SUM(H80:H81)</f>
        <v>-17446699.2</v>
      </c>
      <c r="I79" s="129">
        <f t="shared" si="4"/>
        <v>-17446699.2</v>
      </c>
      <c r="J79" s="130">
        <f>SUM(J80:J81)</f>
        <v>0</v>
      </c>
      <c r="K79" s="131">
        <f>SUM(K80:K81)</f>
        <v>-14771696.5</v>
      </c>
      <c r="L79" s="129">
        <f t="shared" si="5"/>
        <v>-14771696.5</v>
      </c>
    </row>
    <row r="80" spans="1:12" ht="12.75">
      <c r="A80" s="252" t="s">
        <v>52</v>
      </c>
      <c r="B80" s="253"/>
      <c r="C80" s="253"/>
      <c r="D80" s="253"/>
      <c r="E80" s="254"/>
      <c r="F80" s="10">
        <v>197</v>
      </c>
      <c r="G80" s="5"/>
      <c r="H80" s="6">
        <v>-17446699.2</v>
      </c>
      <c r="I80" s="129">
        <f t="shared" si="4"/>
        <v>-17446699.2</v>
      </c>
      <c r="J80" s="5"/>
      <c r="K80" s="6">
        <v>-14771696.5</v>
      </c>
      <c r="L80" s="129">
        <f t="shared" si="5"/>
        <v>-14771696.5</v>
      </c>
    </row>
    <row r="81" spans="1:12" ht="12.75">
      <c r="A81" s="252" t="s">
        <v>53</v>
      </c>
      <c r="B81" s="253"/>
      <c r="C81" s="253"/>
      <c r="D81" s="253"/>
      <c r="E81" s="254"/>
      <c r="F81" s="10">
        <v>198</v>
      </c>
      <c r="G81" s="5"/>
      <c r="H81" s="6"/>
      <c r="I81" s="129">
        <f t="shared" si="4"/>
        <v>0</v>
      </c>
      <c r="J81" s="5"/>
      <c r="K81" s="6"/>
      <c r="L81" s="129">
        <f t="shared" si="5"/>
        <v>0</v>
      </c>
    </row>
    <row r="82" spans="1:12" ht="21" customHeight="1">
      <c r="A82" s="255" t="s">
        <v>207</v>
      </c>
      <c r="B82" s="253"/>
      <c r="C82" s="253"/>
      <c r="D82" s="253"/>
      <c r="E82" s="254"/>
      <c r="F82" s="10">
        <v>199</v>
      </c>
      <c r="G82" s="130">
        <f>G78+G79</f>
        <v>0</v>
      </c>
      <c r="H82" s="131">
        <f>H78+H79</f>
        <v>65632820.80000001</v>
      </c>
      <c r="I82" s="129">
        <f t="shared" si="4"/>
        <v>65632820.80000001</v>
      </c>
      <c r="J82" s="130">
        <f>J78+J79</f>
        <v>0</v>
      </c>
      <c r="K82" s="131">
        <f>K78+K79</f>
        <v>49453070.89000001</v>
      </c>
      <c r="L82" s="129">
        <f t="shared" si="5"/>
        <v>49453070.89000001</v>
      </c>
    </row>
    <row r="83" spans="1:12" ht="12.75">
      <c r="A83" s="255" t="s">
        <v>257</v>
      </c>
      <c r="B83" s="256"/>
      <c r="C83" s="256"/>
      <c r="D83" s="256"/>
      <c r="E83" s="264"/>
      <c r="F83" s="10">
        <v>200</v>
      </c>
      <c r="G83" s="5"/>
      <c r="H83" s="6"/>
      <c r="I83" s="129">
        <f t="shared" si="4"/>
        <v>0</v>
      </c>
      <c r="J83" s="5"/>
      <c r="K83" s="6"/>
      <c r="L83" s="129">
        <f t="shared" si="5"/>
        <v>0</v>
      </c>
    </row>
    <row r="84" spans="1:12" ht="12.75">
      <c r="A84" s="255" t="s">
        <v>258</v>
      </c>
      <c r="B84" s="256"/>
      <c r="C84" s="256"/>
      <c r="D84" s="256"/>
      <c r="E84" s="264"/>
      <c r="F84" s="10">
        <v>201</v>
      </c>
      <c r="G84" s="5"/>
      <c r="H84" s="6"/>
      <c r="I84" s="129">
        <f t="shared" si="4"/>
        <v>0</v>
      </c>
      <c r="J84" s="5"/>
      <c r="K84" s="6"/>
      <c r="L84" s="129">
        <f t="shared" si="5"/>
        <v>0</v>
      </c>
    </row>
    <row r="85" spans="1:12" ht="12.75">
      <c r="A85" s="255" t="s">
        <v>263</v>
      </c>
      <c r="B85" s="256"/>
      <c r="C85" s="256"/>
      <c r="D85" s="256"/>
      <c r="E85" s="256"/>
      <c r="F85" s="10">
        <v>202</v>
      </c>
      <c r="G85" s="5"/>
      <c r="H85" s="6">
        <v>322053493.36</v>
      </c>
      <c r="I85" s="135">
        <f t="shared" si="4"/>
        <v>322053493.36</v>
      </c>
      <c r="J85" s="5"/>
      <c r="K85" s="6">
        <v>321291545.13</v>
      </c>
      <c r="L85" s="135">
        <f t="shared" si="5"/>
        <v>321291545.13</v>
      </c>
    </row>
    <row r="86" spans="1:12" ht="12.75">
      <c r="A86" s="255" t="s">
        <v>264</v>
      </c>
      <c r="B86" s="256"/>
      <c r="C86" s="256"/>
      <c r="D86" s="256"/>
      <c r="E86" s="256"/>
      <c r="F86" s="10">
        <v>203</v>
      </c>
      <c r="G86" s="5"/>
      <c r="H86" s="6">
        <v>-256420672.56</v>
      </c>
      <c r="I86" s="135">
        <f t="shared" si="4"/>
        <v>-256420672.56</v>
      </c>
      <c r="J86" s="5"/>
      <c r="K86" s="6">
        <v>-271838474.24</v>
      </c>
      <c r="L86" s="135">
        <f t="shared" si="5"/>
        <v>-271838474.24</v>
      </c>
    </row>
    <row r="87" spans="1:12" ht="12.75">
      <c r="A87" s="255" t="s">
        <v>208</v>
      </c>
      <c r="B87" s="253"/>
      <c r="C87" s="253"/>
      <c r="D87" s="253"/>
      <c r="E87" s="253"/>
      <c r="F87" s="10">
        <v>204</v>
      </c>
      <c r="G87" s="130">
        <f>SUM(G88:G94)-G95</f>
        <v>0</v>
      </c>
      <c r="H87" s="131">
        <f>SUM(H88:H94)-H95</f>
        <v>-873591.1799999995</v>
      </c>
      <c r="I87" s="129">
        <f t="shared" si="4"/>
        <v>-873591.1799999995</v>
      </c>
      <c r="J87" s="130">
        <f>SUM(J88:J94)-J95</f>
        <v>0</v>
      </c>
      <c r="K87" s="131">
        <f>SUM(K88:K94)-K95</f>
        <v>22326422.809999995</v>
      </c>
      <c r="L87" s="129">
        <f t="shared" si="5"/>
        <v>22326422.809999995</v>
      </c>
    </row>
    <row r="88" spans="1:12" ht="19.5" customHeight="1">
      <c r="A88" s="252" t="s">
        <v>265</v>
      </c>
      <c r="B88" s="253"/>
      <c r="C88" s="253"/>
      <c r="D88" s="253"/>
      <c r="E88" s="253"/>
      <c r="F88" s="10">
        <v>205</v>
      </c>
      <c r="G88" s="5"/>
      <c r="H88" s="6">
        <v>0</v>
      </c>
      <c r="I88" s="129">
        <f t="shared" si="4"/>
        <v>0</v>
      </c>
      <c r="J88" s="5"/>
      <c r="K88" s="6"/>
      <c r="L88" s="129">
        <f t="shared" si="5"/>
        <v>0</v>
      </c>
    </row>
    <row r="89" spans="1:12" ht="23.25" customHeight="1">
      <c r="A89" s="252" t="s">
        <v>266</v>
      </c>
      <c r="B89" s="253"/>
      <c r="C89" s="253"/>
      <c r="D89" s="253"/>
      <c r="E89" s="253"/>
      <c r="F89" s="10">
        <v>206</v>
      </c>
      <c r="G89" s="5"/>
      <c r="H89" s="6">
        <v>-1164788.2699999996</v>
      </c>
      <c r="I89" s="129">
        <f t="shared" si="4"/>
        <v>-1164788.2699999996</v>
      </c>
      <c r="J89" s="5"/>
      <c r="K89" s="6">
        <v>27908028.519999996</v>
      </c>
      <c r="L89" s="129">
        <f t="shared" si="5"/>
        <v>27908028.519999996</v>
      </c>
    </row>
    <row r="90" spans="1:12" ht="21.75" customHeight="1">
      <c r="A90" s="252" t="s">
        <v>267</v>
      </c>
      <c r="B90" s="253"/>
      <c r="C90" s="253"/>
      <c r="D90" s="253"/>
      <c r="E90" s="253"/>
      <c r="F90" s="10">
        <v>207</v>
      </c>
      <c r="G90" s="5"/>
      <c r="H90" s="6">
        <v>0</v>
      </c>
      <c r="I90" s="129">
        <f t="shared" si="4"/>
        <v>0</v>
      </c>
      <c r="J90" s="5"/>
      <c r="K90" s="6">
        <v>0</v>
      </c>
      <c r="L90" s="129">
        <f t="shared" si="5"/>
        <v>0</v>
      </c>
    </row>
    <row r="91" spans="1:12" ht="21" customHeight="1">
      <c r="A91" s="252" t="s">
        <v>268</v>
      </c>
      <c r="B91" s="253"/>
      <c r="C91" s="253"/>
      <c r="D91" s="253"/>
      <c r="E91" s="253"/>
      <c r="F91" s="10">
        <v>208</v>
      </c>
      <c r="G91" s="5"/>
      <c r="H91" s="6">
        <v>0</v>
      </c>
      <c r="I91" s="129">
        <f t="shared" si="4"/>
        <v>0</v>
      </c>
      <c r="J91" s="5"/>
      <c r="K91" s="6">
        <v>0</v>
      </c>
      <c r="L91" s="129">
        <f t="shared" si="5"/>
        <v>0</v>
      </c>
    </row>
    <row r="92" spans="1:12" ht="12.75">
      <c r="A92" s="252" t="s">
        <v>269</v>
      </c>
      <c r="B92" s="253"/>
      <c r="C92" s="253"/>
      <c r="D92" s="253"/>
      <c r="E92" s="253"/>
      <c r="F92" s="10">
        <v>209</v>
      </c>
      <c r="G92" s="5"/>
      <c r="H92" s="6">
        <v>0</v>
      </c>
      <c r="I92" s="129">
        <f t="shared" si="4"/>
        <v>0</v>
      </c>
      <c r="J92" s="5"/>
      <c r="K92" s="6">
        <v>0</v>
      </c>
      <c r="L92" s="129">
        <f t="shared" si="5"/>
        <v>0</v>
      </c>
    </row>
    <row r="93" spans="1:12" ht="22.5" customHeight="1">
      <c r="A93" s="252" t="s">
        <v>270</v>
      </c>
      <c r="B93" s="253"/>
      <c r="C93" s="253"/>
      <c r="D93" s="253"/>
      <c r="E93" s="253"/>
      <c r="F93" s="10">
        <v>210</v>
      </c>
      <c r="G93" s="5"/>
      <c r="H93" s="6">
        <v>0</v>
      </c>
      <c r="I93" s="129">
        <f t="shared" si="4"/>
        <v>0</v>
      </c>
      <c r="J93" s="5"/>
      <c r="K93" s="6">
        <v>0</v>
      </c>
      <c r="L93" s="129">
        <f t="shared" si="5"/>
        <v>0</v>
      </c>
    </row>
    <row r="94" spans="1:12" ht="12.75">
      <c r="A94" s="252" t="s">
        <v>271</v>
      </c>
      <c r="B94" s="253"/>
      <c r="C94" s="253"/>
      <c r="D94" s="253"/>
      <c r="E94" s="253"/>
      <c r="F94" s="10">
        <v>211</v>
      </c>
      <c r="G94" s="5"/>
      <c r="H94" s="6">
        <v>0</v>
      </c>
      <c r="I94" s="129">
        <f t="shared" si="4"/>
        <v>0</v>
      </c>
      <c r="J94" s="5"/>
      <c r="K94" s="6">
        <v>0</v>
      </c>
      <c r="L94" s="129">
        <f t="shared" si="5"/>
        <v>0</v>
      </c>
    </row>
    <row r="95" spans="1:12" ht="12.75">
      <c r="A95" s="252" t="s">
        <v>272</v>
      </c>
      <c r="B95" s="253"/>
      <c r="C95" s="253"/>
      <c r="D95" s="253"/>
      <c r="E95" s="253"/>
      <c r="F95" s="10">
        <v>212</v>
      </c>
      <c r="G95" s="5"/>
      <c r="H95" s="6">
        <v>-291197.09</v>
      </c>
      <c r="I95" s="129">
        <f t="shared" si="4"/>
        <v>-291197.09</v>
      </c>
      <c r="J95" s="5"/>
      <c r="K95" s="6">
        <v>5581605.71</v>
      </c>
      <c r="L95" s="129">
        <f t="shared" si="5"/>
        <v>5581605.71</v>
      </c>
    </row>
    <row r="96" spans="1:12" ht="12.75">
      <c r="A96" s="255" t="s">
        <v>206</v>
      </c>
      <c r="B96" s="253"/>
      <c r="C96" s="253"/>
      <c r="D96" s="253"/>
      <c r="E96" s="253"/>
      <c r="F96" s="10">
        <v>213</v>
      </c>
      <c r="G96" s="130">
        <f>G82+G87</f>
        <v>0</v>
      </c>
      <c r="H96" s="131">
        <f>H82+H87</f>
        <v>64759229.62000001</v>
      </c>
      <c r="I96" s="129">
        <f t="shared" si="4"/>
        <v>64759229.62000001</v>
      </c>
      <c r="J96" s="130">
        <f>J82+J87</f>
        <v>0</v>
      </c>
      <c r="K96" s="131">
        <f>K82+K87</f>
        <v>71779493.7</v>
      </c>
      <c r="L96" s="129">
        <f t="shared" si="5"/>
        <v>71779493.7</v>
      </c>
    </row>
    <row r="97" spans="1:12" ht="12.75">
      <c r="A97" s="255" t="s">
        <v>257</v>
      </c>
      <c r="B97" s="256"/>
      <c r="C97" s="256"/>
      <c r="D97" s="256"/>
      <c r="E97" s="264"/>
      <c r="F97" s="10">
        <v>214</v>
      </c>
      <c r="G97" s="5"/>
      <c r="H97" s="6"/>
      <c r="I97" s="129">
        <f t="shared" si="4"/>
        <v>0</v>
      </c>
      <c r="J97" s="5"/>
      <c r="K97" s="6"/>
      <c r="L97" s="129">
        <f t="shared" si="5"/>
        <v>0</v>
      </c>
    </row>
    <row r="98" spans="1:12" ht="12.75">
      <c r="A98" s="255" t="s">
        <v>258</v>
      </c>
      <c r="B98" s="256"/>
      <c r="C98" s="256"/>
      <c r="D98" s="256"/>
      <c r="E98" s="264"/>
      <c r="F98" s="10">
        <v>215</v>
      </c>
      <c r="G98" s="5"/>
      <c r="H98" s="6"/>
      <c r="I98" s="129">
        <f t="shared" si="4"/>
        <v>0</v>
      </c>
      <c r="J98" s="5"/>
      <c r="K98" s="6"/>
      <c r="L98" s="129">
        <f t="shared" si="5"/>
        <v>0</v>
      </c>
    </row>
    <row r="99" spans="1:12" ht="12.75">
      <c r="A99" s="257" t="s">
        <v>298</v>
      </c>
      <c r="B99" s="259"/>
      <c r="C99" s="259"/>
      <c r="D99" s="259"/>
      <c r="E99" s="259"/>
      <c r="F99" s="11">
        <v>216</v>
      </c>
      <c r="G99" s="7">
        <v>0</v>
      </c>
      <c r="H99" s="8">
        <v>0</v>
      </c>
      <c r="I99" s="132">
        <f t="shared" si="4"/>
        <v>0</v>
      </c>
      <c r="J99" s="7">
        <v>0</v>
      </c>
      <c r="K99" s="8">
        <v>0</v>
      </c>
      <c r="L99" s="132">
        <f t="shared" si="5"/>
        <v>0</v>
      </c>
    </row>
    <row r="100" spans="1:12" ht="12.75">
      <c r="A100" s="272" t="s">
        <v>377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K1" sqref="K1"/>
    </sheetView>
  </sheetViews>
  <sheetFormatPr defaultColWidth="9.140625" defaultRowHeight="12.75"/>
  <cols>
    <col min="1" max="16384" width="9.140625" style="140" customWidth="1"/>
  </cols>
  <sheetData>
    <row r="1" spans="1:10" ht="12.75">
      <c r="A1" s="273" t="s">
        <v>210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ht="12.75">
      <c r="A2" s="276" t="s">
        <v>420</v>
      </c>
      <c r="B2" s="277"/>
      <c r="C2" s="277"/>
      <c r="D2" s="277"/>
      <c r="E2" s="277"/>
      <c r="F2" s="277"/>
      <c r="G2" s="277"/>
      <c r="H2" s="277"/>
      <c r="I2" s="277"/>
      <c r="J2" s="275"/>
    </row>
    <row r="3" spans="1:11" ht="12.75">
      <c r="A3" s="26"/>
      <c r="B3" s="142"/>
      <c r="C3" s="142"/>
      <c r="D3" s="292"/>
      <c r="E3" s="292"/>
      <c r="F3" s="142"/>
      <c r="G3" s="142"/>
      <c r="H3" s="142"/>
      <c r="I3" s="142"/>
      <c r="J3" s="143"/>
      <c r="K3" s="59" t="s">
        <v>58</v>
      </c>
    </row>
    <row r="4" spans="1:11" ht="33.75">
      <c r="A4" s="278" t="s">
        <v>6</v>
      </c>
      <c r="B4" s="278"/>
      <c r="C4" s="278"/>
      <c r="D4" s="278"/>
      <c r="E4" s="278"/>
      <c r="F4" s="278"/>
      <c r="G4" s="278"/>
      <c r="H4" s="278"/>
      <c r="I4" s="150" t="s">
        <v>62</v>
      </c>
      <c r="J4" s="151" t="s">
        <v>373</v>
      </c>
      <c r="K4" s="151" t="s">
        <v>374</v>
      </c>
    </row>
    <row r="5" spans="1:11" ht="12.75" customHeight="1">
      <c r="A5" s="279">
        <v>1</v>
      </c>
      <c r="B5" s="279"/>
      <c r="C5" s="279"/>
      <c r="D5" s="279"/>
      <c r="E5" s="279"/>
      <c r="F5" s="279"/>
      <c r="G5" s="279"/>
      <c r="H5" s="279"/>
      <c r="I5" s="152">
        <v>2</v>
      </c>
      <c r="J5" s="153" t="s">
        <v>60</v>
      </c>
      <c r="K5" s="153" t="s">
        <v>61</v>
      </c>
    </row>
    <row r="6" spans="1:11" ht="12.75">
      <c r="A6" s="283" t="s">
        <v>212</v>
      </c>
      <c r="B6" s="284"/>
      <c r="C6" s="284"/>
      <c r="D6" s="284"/>
      <c r="E6" s="284"/>
      <c r="F6" s="284"/>
      <c r="G6" s="284"/>
      <c r="H6" s="285"/>
      <c r="I6" s="148">
        <v>1</v>
      </c>
      <c r="J6" s="149">
        <f>J7+J18+J36</f>
        <v>35424078.51000008</v>
      </c>
      <c r="K6" s="149">
        <f>K7+K18+K36</f>
        <v>35211514.14999999</v>
      </c>
    </row>
    <row r="7" spans="1:11" ht="12.75">
      <c r="A7" s="286" t="s">
        <v>213</v>
      </c>
      <c r="B7" s="281"/>
      <c r="C7" s="281"/>
      <c r="D7" s="281"/>
      <c r="E7" s="281"/>
      <c r="F7" s="281"/>
      <c r="G7" s="281"/>
      <c r="H7" s="282"/>
      <c r="I7" s="14">
        <v>2</v>
      </c>
      <c r="J7" s="144">
        <f>J8+J9</f>
        <v>79667435.60000001</v>
      </c>
      <c r="K7" s="144">
        <f>K8+K9</f>
        <v>50364786.339999996</v>
      </c>
    </row>
    <row r="8" spans="1:11" ht="12.75">
      <c r="A8" s="280" t="s">
        <v>84</v>
      </c>
      <c r="B8" s="281"/>
      <c r="C8" s="281"/>
      <c r="D8" s="281"/>
      <c r="E8" s="281"/>
      <c r="F8" s="281"/>
      <c r="G8" s="281"/>
      <c r="H8" s="282"/>
      <c r="I8" s="14">
        <v>3</v>
      </c>
      <c r="J8" s="20">
        <v>83079520.00000001</v>
      </c>
      <c r="K8" s="20">
        <v>64224767.39</v>
      </c>
    </row>
    <row r="9" spans="1:11" ht="12.75">
      <c r="A9" s="280" t="s">
        <v>85</v>
      </c>
      <c r="B9" s="281"/>
      <c r="C9" s="281"/>
      <c r="D9" s="281"/>
      <c r="E9" s="281"/>
      <c r="F9" s="281"/>
      <c r="G9" s="281"/>
      <c r="H9" s="282"/>
      <c r="I9" s="14">
        <v>4</v>
      </c>
      <c r="J9" s="144">
        <f>SUM(J10:J17)</f>
        <v>-3412084.400000001</v>
      </c>
      <c r="K9" s="144">
        <f>SUM(K10:K17)</f>
        <v>-13859981.050000003</v>
      </c>
    </row>
    <row r="10" spans="1:11" ht="12.75">
      <c r="A10" s="280" t="s">
        <v>114</v>
      </c>
      <c r="B10" s="281"/>
      <c r="C10" s="281"/>
      <c r="D10" s="281"/>
      <c r="E10" s="281"/>
      <c r="F10" s="281"/>
      <c r="G10" s="281"/>
      <c r="H10" s="282"/>
      <c r="I10" s="14">
        <v>5</v>
      </c>
      <c r="J10" s="20">
        <v>6640227.159999999</v>
      </c>
      <c r="K10" s="20">
        <v>6199981.4799999995</v>
      </c>
    </row>
    <row r="11" spans="1:11" ht="12.75">
      <c r="A11" s="280" t="s">
        <v>115</v>
      </c>
      <c r="B11" s="281"/>
      <c r="C11" s="281"/>
      <c r="D11" s="281"/>
      <c r="E11" s="281"/>
      <c r="F11" s="281"/>
      <c r="G11" s="281"/>
      <c r="H11" s="282"/>
      <c r="I11" s="14">
        <v>6</v>
      </c>
      <c r="J11" s="20">
        <v>182908.88</v>
      </c>
      <c r="K11" s="20"/>
    </row>
    <row r="12" spans="1:11" ht="12.75">
      <c r="A12" s="280" t="s">
        <v>116</v>
      </c>
      <c r="B12" s="281"/>
      <c r="C12" s="281"/>
      <c r="D12" s="281"/>
      <c r="E12" s="281"/>
      <c r="F12" s="281"/>
      <c r="G12" s="281"/>
      <c r="H12" s="282"/>
      <c r="I12" s="14">
        <v>7</v>
      </c>
      <c r="J12" s="20">
        <v>0</v>
      </c>
      <c r="K12" s="20">
        <v>-7051492.940000003</v>
      </c>
    </row>
    <row r="13" spans="1:11" ht="12.75">
      <c r="A13" s="280" t="s">
        <v>117</v>
      </c>
      <c r="B13" s="281"/>
      <c r="C13" s="281"/>
      <c r="D13" s="281"/>
      <c r="E13" s="281"/>
      <c r="F13" s="281"/>
      <c r="G13" s="281"/>
      <c r="H13" s="282"/>
      <c r="I13" s="14">
        <v>8</v>
      </c>
      <c r="J13" s="20">
        <v>1128095.15</v>
      </c>
      <c r="K13" s="20">
        <v>1047719.34</v>
      </c>
    </row>
    <row r="14" spans="1:11" ht="12.75">
      <c r="A14" s="280" t="s">
        <v>118</v>
      </c>
      <c r="B14" s="281"/>
      <c r="C14" s="281"/>
      <c r="D14" s="281"/>
      <c r="E14" s="281"/>
      <c r="F14" s="281"/>
      <c r="G14" s="281"/>
      <c r="H14" s="282"/>
      <c r="I14" s="14">
        <v>9</v>
      </c>
      <c r="J14" s="20">
        <v>-11517382.56</v>
      </c>
      <c r="K14" s="20">
        <v>-11866841.43</v>
      </c>
    </row>
    <row r="15" spans="1:11" ht="12.75">
      <c r="A15" s="280" t="s">
        <v>119</v>
      </c>
      <c r="B15" s="281"/>
      <c r="C15" s="281"/>
      <c r="D15" s="281"/>
      <c r="E15" s="281"/>
      <c r="F15" s="281"/>
      <c r="G15" s="281"/>
      <c r="H15" s="282"/>
      <c r="I15" s="14">
        <v>10</v>
      </c>
      <c r="J15" s="20">
        <v>0</v>
      </c>
      <c r="K15" s="20"/>
    </row>
    <row r="16" spans="1:11" ht="21" customHeight="1">
      <c r="A16" s="280" t="s">
        <v>120</v>
      </c>
      <c r="B16" s="281"/>
      <c r="C16" s="281"/>
      <c r="D16" s="281"/>
      <c r="E16" s="281"/>
      <c r="F16" s="281"/>
      <c r="G16" s="281"/>
      <c r="H16" s="282"/>
      <c r="I16" s="14">
        <v>11</v>
      </c>
      <c r="J16" s="20">
        <v>-79759.9</v>
      </c>
      <c r="K16" s="20">
        <v>-1163727.09</v>
      </c>
    </row>
    <row r="17" spans="1:11" ht="12.75">
      <c r="A17" s="280" t="s">
        <v>121</v>
      </c>
      <c r="B17" s="281"/>
      <c r="C17" s="281"/>
      <c r="D17" s="281"/>
      <c r="E17" s="281"/>
      <c r="F17" s="281"/>
      <c r="G17" s="281"/>
      <c r="H17" s="282"/>
      <c r="I17" s="14">
        <v>12</v>
      </c>
      <c r="J17" s="20">
        <v>233826.87</v>
      </c>
      <c r="K17" s="20">
        <v>-1025620.4099999999</v>
      </c>
    </row>
    <row r="18" spans="1:11" ht="12.75">
      <c r="A18" s="286" t="s">
        <v>122</v>
      </c>
      <c r="B18" s="281"/>
      <c r="C18" s="281"/>
      <c r="D18" s="281"/>
      <c r="E18" s="281"/>
      <c r="F18" s="281"/>
      <c r="G18" s="281"/>
      <c r="H18" s="282"/>
      <c r="I18" s="14">
        <v>13</v>
      </c>
      <c r="J18" s="145">
        <f>SUM(J19:J35)</f>
        <v>-30798094.47999993</v>
      </c>
      <c r="K18" s="145">
        <f>SUM(K19:K35)</f>
        <v>-3071408.379999999</v>
      </c>
    </row>
    <row r="19" spans="1:11" ht="12.75">
      <c r="A19" s="280" t="s">
        <v>123</v>
      </c>
      <c r="B19" s="281"/>
      <c r="C19" s="281"/>
      <c r="D19" s="281"/>
      <c r="E19" s="281"/>
      <c r="F19" s="281"/>
      <c r="G19" s="281"/>
      <c r="H19" s="282"/>
      <c r="I19" s="14">
        <v>14</v>
      </c>
      <c r="J19" s="20">
        <v>2341626.7700000107</v>
      </c>
      <c r="K19" s="20"/>
    </row>
    <row r="20" spans="1:11" ht="19.5" customHeight="1">
      <c r="A20" s="280" t="s">
        <v>146</v>
      </c>
      <c r="B20" s="281"/>
      <c r="C20" s="281"/>
      <c r="D20" s="281"/>
      <c r="E20" s="281"/>
      <c r="F20" s="281"/>
      <c r="G20" s="281"/>
      <c r="H20" s="282"/>
      <c r="I20" s="14">
        <v>15</v>
      </c>
      <c r="J20" s="20">
        <v>0</v>
      </c>
      <c r="K20" s="20"/>
    </row>
    <row r="21" spans="1:11" ht="12.75">
      <c r="A21" s="280" t="s">
        <v>124</v>
      </c>
      <c r="B21" s="281"/>
      <c r="C21" s="281"/>
      <c r="D21" s="281"/>
      <c r="E21" s="281"/>
      <c r="F21" s="281"/>
      <c r="G21" s="281"/>
      <c r="H21" s="282"/>
      <c r="I21" s="14">
        <v>16</v>
      </c>
      <c r="J21" s="20">
        <v>5823469.51</v>
      </c>
      <c r="K21" s="20">
        <v>18980372.04</v>
      </c>
    </row>
    <row r="22" spans="1:11" ht="22.5" customHeight="1">
      <c r="A22" s="280" t="s">
        <v>125</v>
      </c>
      <c r="B22" s="281"/>
      <c r="C22" s="281"/>
      <c r="D22" s="281"/>
      <c r="E22" s="281"/>
      <c r="F22" s="281"/>
      <c r="G22" s="281"/>
      <c r="H22" s="282"/>
      <c r="I22" s="14">
        <v>17</v>
      </c>
      <c r="J22" s="20">
        <v>0</v>
      </c>
      <c r="K22" s="20"/>
    </row>
    <row r="23" spans="1:11" ht="21" customHeight="1">
      <c r="A23" s="280" t="s">
        <v>126</v>
      </c>
      <c r="B23" s="281"/>
      <c r="C23" s="281"/>
      <c r="D23" s="281"/>
      <c r="E23" s="281"/>
      <c r="F23" s="281"/>
      <c r="G23" s="281"/>
      <c r="H23" s="282"/>
      <c r="I23" s="14">
        <v>18</v>
      </c>
      <c r="J23" s="20">
        <v>0</v>
      </c>
      <c r="K23" s="20"/>
    </row>
    <row r="24" spans="1:11" ht="12.75">
      <c r="A24" s="280" t="s">
        <v>127</v>
      </c>
      <c r="B24" s="281"/>
      <c r="C24" s="281"/>
      <c r="D24" s="281"/>
      <c r="E24" s="281"/>
      <c r="F24" s="281"/>
      <c r="G24" s="281"/>
      <c r="H24" s="282"/>
      <c r="I24" s="14">
        <v>19</v>
      </c>
      <c r="J24" s="20">
        <v>-15785.97000000067</v>
      </c>
      <c r="K24" s="20">
        <v>-1658453.91</v>
      </c>
    </row>
    <row r="25" spans="1:11" ht="12.75">
      <c r="A25" s="280" t="s">
        <v>128</v>
      </c>
      <c r="B25" s="281"/>
      <c r="C25" s="281"/>
      <c r="D25" s="281"/>
      <c r="E25" s="281"/>
      <c r="F25" s="281"/>
      <c r="G25" s="281"/>
      <c r="H25" s="282"/>
      <c r="I25" s="14">
        <v>20</v>
      </c>
      <c r="J25" s="20"/>
      <c r="K25" s="20"/>
    </row>
    <row r="26" spans="1:11" ht="12.75">
      <c r="A26" s="280" t="s">
        <v>129</v>
      </c>
      <c r="B26" s="281"/>
      <c r="C26" s="281"/>
      <c r="D26" s="281"/>
      <c r="E26" s="281"/>
      <c r="F26" s="281"/>
      <c r="G26" s="281"/>
      <c r="H26" s="282"/>
      <c r="I26" s="14">
        <v>21</v>
      </c>
      <c r="J26" s="20">
        <v>-10289057.840000004</v>
      </c>
      <c r="K26" s="20">
        <v>-7631036.150000002</v>
      </c>
    </row>
    <row r="27" spans="1:11" ht="12.75">
      <c r="A27" s="280" t="s">
        <v>130</v>
      </c>
      <c r="B27" s="281"/>
      <c r="C27" s="281"/>
      <c r="D27" s="281"/>
      <c r="E27" s="281"/>
      <c r="F27" s="281"/>
      <c r="G27" s="281"/>
      <c r="H27" s="282"/>
      <c r="I27" s="14">
        <v>22</v>
      </c>
      <c r="J27" s="20">
        <v>-5885483.010000005</v>
      </c>
      <c r="K27" s="20">
        <v>10876111.56</v>
      </c>
    </row>
    <row r="28" spans="1:11" ht="21" customHeight="1">
      <c r="A28" s="280" t="s">
        <v>145</v>
      </c>
      <c r="B28" s="281"/>
      <c r="C28" s="281"/>
      <c r="D28" s="281"/>
      <c r="E28" s="281"/>
      <c r="F28" s="281"/>
      <c r="G28" s="281"/>
      <c r="H28" s="282"/>
      <c r="I28" s="14">
        <v>23</v>
      </c>
      <c r="J28" s="20">
        <v>281712.9</v>
      </c>
      <c r="K28" s="20">
        <v>88035.5</v>
      </c>
    </row>
    <row r="29" spans="1:11" ht="12.75">
      <c r="A29" s="280" t="s">
        <v>131</v>
      </c>
      <c r="B29" s="281"/>
      <c r="C29" s="281"/>
      <c r="D29" s="281"/>
      <c r="E29" s="281"/>
      <c r="F29" s="281"/>
      <c r="G29" s="281"/>
      <c r="H29" s="282"/>
      <c r="I29" s="14">
        <v>24</v>
      </c>
      <c r="J29" s="20">
        <v>-21166685.829999924</v>
      </c>
      <c r="K29" s="20">
        <v>-9328648.36</v>
      </c>
    </row>
    <row r="30" spans="1:11" ht="19.5" customHeight="1">
      <c r="A30" s="280" t="s">
        <v>132</v>
      </c>
      <c r="B30" s="281"/>
      <c r="C30" s="281"/>
      <c r="D30" s="281"/>
      <c r="E30" s="281"/>
      <c r="F30" s="281"/>
      <c r="G30" s="281"/>
      <c r="H30" s="282"/>
      <c r="I30" s="14">
        <v>25</v>
      </c>
      <c r="J30" s="20">
        <v>0</v>
      </c>
      <c r="K30" s="20"/>
    </row>
    <row r="31" spans="1:11" ht="12.75">
      <c r="A31" s="280" t="s">
        <v>133</v>
      </c>
      <c r="B31" s="281"/>
      <c r="C31" s="281"/>
      <c r="D31" s="281"/>
      <c r="E31" s="281"/>
      <c r="F31" s="281"/>
      <c r="G31" s="281"/>
      <c r="H31" s="282"/>
      <c r="I31" s="14">
        <v>26</v>
      </c>
      <c r="J31" s="20">
        <v>3598170.53</v>
      </c>
      <c r="K31" s="20">
        <v>126821.99000000022</v>
      </c>
    </row>
    <row r="32" spans="1:11" ht="12.75">
      <c r="A32" s="280" t="s">
        <v>134</v>
      </c>
      <c r="B32" s="281"/>
      <c r="C32" s="281"/>
      <c r="D32" s="281"/>
      <c r="E32" s="281"/>
      <c r="F32" s="281"/>
      <c r="G32" s="281"/>
      <c r="H32" s="282"/>
      <c r="I32" s="14">
        <v>27</v>
      </c>
      <c r="J32" s="20"/>
      <c r="K32" s="20"/>
    </row>
    <row r="33" spans="1:11" ht="12.75">
      <c r="A33" s="280" t="s">
        <v>135</v>
      </c>
      <c r="B33" s="281"/>
      <c r="C33" s="281"/>
      <c r="D33" s="281"/>
      <c r="E33" s="281"/>
      <c r="F33" s="281"/>
      <c r="G33" s="281"/>
      <c r="H33" s="282"/>
      <c r="I33" s="14">
        <v>28</v>
      </c>
      <c r="J33" s="20">
        <v>-9916847.36</v>
      </c>
      <c r="K33" s="20">
        <v>349049.9</v>
      </c>
    </row>
    <row r="34" spans="1:11" ht="12.75">
      <c r="A34" s="280" t="s">
        <v>136</v>
      </c>
      <c r="B34" s="281"/>
      <c r="C34" s="281"/>
      <c r="D34" s="281"/>
      <c r="E34" s="281"/>
      <c r="F34" s="281"/>
      <c r="G34" s="281"/>
      <c r="H34" s="282"/>
      <c r="I34" s="14">
        <v>29</v>
      </c>
      <c r="J34" s="20">
        <v>4436785.819999993</v>
      </c>
      <c r="K34" s="20">
        <v>-14873660.95</v>
      </c>
    </row>
    <row r="35" spans="1:11" ht="21" customHeight="1">
      <c r="A35" s="280" t="s">
        <v>137</v>
      </c>
      <c r="B35" s="281"/>
      <c r="C35" s="281"/>
      <c r="D35" s="281"/>
      <c r="E35" s="281"/>
      <c r="F35" s="281"/>
      <c r="G35" s="281"/>
      <c r="H35" s="282"/>
      <c r="I35" s="14">
        <v>30</v>
      </c>
      <c r="J35" s="20">
        <v>-6000</v>
      </c>
      <c r="K35" s="20"/>
    </row>
    <row r="36" spans="1:11" ht="12.75">
      <c r="A36" s="286" t="s">
        <v>138</v>
      </c>
      <c r="B36" s="281"/>
      <c r="C36" s="281"/>
      <c r="D36" s="281"/>
      <c r="E36" s="281"/>
      <c r="F36" s="281"/>
      <c r="G36" s="281"/>
      <c r="H36" s="282"/>
      <c r="I36" s="14">
        <v>31</v>
      </c>
      <c r="J36" s="20">
        <v>-13445262.61</v>
      </c>
      <c r="K36" s="20">
        <v>-12081863.81</v>
      </c>
    </row>
    <row r="37" spans="1:11" ht="12.75">
      <c r="A37" s="286" t="s">
        <v>91</v>
      </c>
      <c r="B37" s="281"/>
      <c r="C37" s="281"/>
      <c r="D37" s="281"/>
      <c r="E37" s="281"/>
      <c r="F37" s="281"/>
      <c r="G37" s="281"/>
      <c r="H37" s="282"/>
      <c r="I37" s="14">
        <v>32</v>
      </c>
      <c r="J37" s="145">
        <f>SUM(J38:J51)</f>
        <v>-29603729.140000004</v>
      </c>
      <c r="K37" s="145">
        <f>SUM(K38:K51)</f>
        <v>-47142695.5</v>
      </c>
    </row>
    <row r="38" spans="1:11" ht="12.75">
      <c r="A38" s="280" t="s">
        <v>139</v>
      </c>
      <c r="B38" s="281"/>
      <c r="C38" s="281"/>
      <c r="D38" s="281"/>
      <c r="E38" s="281"/>
      <c r="F38" s="281"/>
      <c r="G38" s="281"/>
      <c r="H38" s="282"/>
      <c r="I38" s="14">
        <v>33</v>
      </c>
      <c r="J38" s="20">
        <v>199221.08</v>
      </c>
      <c r="K38" s="20">
        <v>16800</v>
      </c>
    </row>
    <row r="39" spans="1:11" ht="12.75">
      <c r="A39" s="280" t="s">
        <v>140</v>
      </c>
      <c r="B39" s="281"/>
      <c r="C39" s="281"/>
      <c r="D39" s="281"/>
      <c r="E39" s="281"/>
      <c r="F39" s="281"/>
      <c r="G39" s="281"/>
      <c r="H39" s="282"/>
      <c r="I39" s="14">
        <v>34</v>
      </c>
      <c r="J39" s="20">
        <v>-3369660.68</v>
      </c>
      <c r="K39" s="20">
        <v>-4403923.7</v>
      </c>
    </row>
    <row r="40" spans="1:11" ht="12.75">
      <c r="A40" s="280" t="s">
        <v>141</v>
      </c>
      <c r="B40" s="281"/>
      <c r="C40" s="281"/>
      <c r="D40" s="281"/>
      <c r="E40" s="281"/>
      <c r="F40" s="281"/>
      <c r="G40" s="281"/>
      <c r="H40" s="282"/>
      <c r="I40" s="14">
        <v>35</v>
      </c>
      <c r="J40" s="20">
        <v>0</v>
      </c>
      <c r="K40" s="20"/>
    </row>
    <row r="41" spans="1:11" ht="12.75">
      <c r="A41" s="280" t="s">
        <v>142</v>
      </c>
      <c r="B41" s="281"/>
      <c r="C41" s="281"/>
      <c r="D41" s="281"/>
      <c r="E41" s="281"/>
      <c r="F41" s="281"/>
      <c r="G41" s="281"/>
      <c r="H41" s="282"/>
      <c r="I41" s="14">
        <v>36</v>
      </c>
      <c r="J41" s="20">
        <v>-285394.15</v>
      </c>
      <c r="K41" s="20">
        <v>-8166.95</v>
      </c>
    </row>
    <row r="42" spans="1:11" ht="21" customHeight="1">
      <c r="A42" s="280" t="s">
        <v>143</v>
      </c>
      <c r="B42" s="281"/>
      <c r="C42" s="281"/>
      <c r="D42" s="281"/>
      <c r="E42" s="281"/>
      <c r="F42" s="281"/>
      <c r="G42" s="281"/>
      <c r="H42" s="282"/>
      <c r="I42" s="14">
        <v>37</v>
      </c>
      <c r="J42" s="20">
        <v>0</v>
      </c>
      <c r="K42" s="20">
        <v>72766.46</v>
      </c>
    </row>
    <row r="43" spans="1:11" ht="21.75" customHeight="1">
      <c r="A43" s="280" t="s">
        <v>144</v>
      </c>
      <c r="B43" s="281"/>
      <c r="C43" s="281"/>
      <c r="D43" s="281"/>
      <c r="E43" s="281"/>
      <c r="F43" s="281"/>
      <c r="G43" s="281"/>
      <c r="H43" s="282"/>
      <c r="I43" s="14">
        <v>38</v>
      </c>
      <c r="J43" s="20">
        <v>-30989861.07</v>
      </c>
      <c r="K43" s="20">
        <v>-15366691</v>
      </c>
    </row>
    <row r="44" spans="1:11" ht="23.25" customHeight="1">
      <c r="A44" s="280" t="s">
        <v>147</v>
      </c>
      <c r="B44" s="281"/>
      <c r="C44" s="281"/>
      <c r="D44" s="281"/>
      <c r="E44" s="281"/>
      <c r="F44" s="281"/>
      <c r="G44" s="281"/>
      <c r="H44" s="282"/>
      <c r="I44" s="14">
        <v>39</v>
      </c>
      <c r="J44" s="20">
        <v>0</v>
      </c>
      <c r="K44" s="20"/>
    </row>
    <row r="45" spans="1:11" ht="12.75">
      <c r="A45" s="280" t="s">
        <v>248</v>
      </c>
      <c r="B45" s="281"/>
      <c r="C45" s="281"/>
      <c r="D45" s="281"/>
      <c r="E45" s="281"/>
      <c r="F45" s="281"/>
      <c r="G45" s="281"/>
      <c r="H45" s="282"/>
      <c r="I45" s="14">
        <v>40</v>
      </c>
      <c r="J45" s="20">
        <v>8050000</v>
      </c>
      <c r="K45" s="20"/>
    </row>
    <row r="46" spans="1:11" ht="12.75">
      <c r="A46" s="280" t="s">
        <v>249</v>
      </c>
      <c r="B46" s="281"/>
      <c r="C46" s="281"/>
      <c r="D46" s="281"/>
      <c r="E46" s="281"/>
      <c r="F46" s="281"/>
      <c r="G46" s="281"/>
      <c r="H46" s="282"/>
      <c r="I46" s="14">
        <v>41</v>
      </c>
      <c r="J46" s="20">
        <v>0</v>
      </c>
      <c r="K46" s="20"/>
    </row>
    <row r="47" spans="1:11" ht="12.75">
      <c r="A47" s="280" t="s">
        <v>250</v>
      </c>
      <c r="B47" s="281"/>
      <c r="C47" s="281"/>
      <c r="D47" s="281"/>
      <c r="E47" s="281"/>
      <c r="F47" s="281"/>
      <c r="G47" s="281"/>
      <c r="H47" s="282"/>
      <c r="I47" s="14">
        <v>42</v>
      </c>
      <c r="J47" s="20">
        <v>50500000.01</v>
      </c>
      <c r="K47" s="20">
        <v>35172735.39</v>
      </c>
    </row>
    <row r="48" spans="1:11" ht="12.75">
      <c r="A48" s="280" t="s">
        <v>251</v>
      </c>
      <c r="B48" s="281"/>
      <c r="C48" s="281"/>
      <c r="D48" s="281"/>
      <c r="E48" s="281"/>
      <c r="F48" s="281"/>
      <c r="G48" s="281"/>
      <c r="H48" s="282"/>
      <c r="I48" s="14">
        <v>43</v>
      </c>
      <c r="J48" s="20">
        <v>-72695342.09</v>
      </c>
      <c r="K48" s="20">
        <v>-58144651.68</v>
      </c>
    </row>
    <row r="49" spans="1:11" ht="12.75">
      <c r="A49" s="280" t="s">
        <v>252</v>
      </c>
      <c r="B49" s="287"/>
      <c r="C49" s="287"/>
      <c r="D49" s="287"/>
      <c r="E49" s="287"/>
      <c r="F49" s="287"/>
      <c r="G49" s="287"/>
      <c r="H49" s="288"/>
      <c r="I49" s="14">
        <v>44</v>
      </c>
      <c r="J49" s="20">
        <v>4061095</v>
      </c>
      <c r="K49" s="20"/>
    </row>
    <row r="50" spans="1:11" ht="12.75">
      <c r="A50" s="280" t="s">
        <v>276</v>
      </c>
      <c r="B50" s="287"/>
      <c r="C50" s="287"/>
      <c r="D50" s="287"/>
      <c r="E50" s="287"/>
      <c r="F50" s="287"/>
      <c r="G50" s="287"/>
      <c r="H50" s="288"/>
      <c r="I50" s="14">
        <v>45</v>
      </c>
      <c r="J50" s="20">
        <v>22782928.080000002</v>
      </c>
      <c r="K50" s="20">
        <v>5938435.98</v>
      </c>
    </row>
    <row r="51" spans="1:11" ht="12.75">
      <c r="A51" s="280" t="s">
        <v>277</v>
      </c>
      <c r="B51" s="287"/>
      <c r="C51" s="287"/>
      <c r="D51" s="287"/>
      <c r="E51" s="287"/>
      <c r="F51" s="287"/>
      <c r="G51" s="287"/>
      <c r="H51" s="288"/>
      <c r="I51" s="14">
        <v>46</v>
      </c>
      <c r="J51" s="20">
        <v>-7856715.319999999</v>
      </c>
      <c r="K51" s="20">
        <v>-10420000</v>
      </c>
    </row>
    <row r="52" spans="1:11" ht="12.75">
      <c r="A52" s="286" t="s">
        <v>92</v>
      </c>
      <c r="B52" s="287"/>
      <c r="C52" s="287"/>
      <c r="D52" s="287"/>
      <c r="E52" s="287"/>
      <c r="F52" s="287"/>
      <c r="G52" s="287"/>
      <c r="H52" s="288"/>
      <c r="I52" s="14">
        <v>47</v>
      </c>
      <c r="J52" s="145">
        <f>SUM(J53:J57)</f>
        <v>23172.87000000477</v>
      </c>
      <c r="K52" s="145">
        <f>SUM(K53:K57)</f>
        <v>-1260921.5299999975</v>
      </c>
    </row>
    <row r="53" spans="1:11" ht="12.75">
      <c r="A53" s="280" t="s">
        <v>278</v>
      </c>
      <c r="B53" s="287"/>
      <c r="C53" s="287"/>
      <c r="D53" s="287"/>
      <c r="E53" s="287"/>
      <c r="F53" s="287"/>
      <c r="G53" s="287"/>
      <c r="H53" s="288"/>
      <c r="I53" s="14">
        <v>48</v>
      </c>
      <c r="J53" s="20">
        <v>0</v>
      </c>
      <c r="K53" s="20"/>
    </row>
    <row r="54" spans="1:11" ht="12.75">
      <c r="A54" s="280" t="s">
        <v>279</v>
      </c>
      <c r="B54" s="287"/>
      <c r="C54" s="287"/>
      <c r="D54" s="287"/>
      <c r="E54" s="287"/>
      <c r="F54" s="287"/>
      <c r="G54" s="287"/>
      <c r="H54" s="288"/>
      <c r="I54" s="14">
        <v>49</v>
      </c>
      <c r="J54" s="20">
        <v>40056497.38</v>
      </c>
      <c r="K54" s="20">
        <v>47293172.63</v>
      </c>
    </row>
    <row r="55" spans="1:11" ht="12.75">
      <c r="A55" s="280" t="s">
        <v>280</v>
      </c>
      <c r="B55" s="287"/>
      <c r="C55" s="287"/>
      <c r="D55" s="287"/>
      <c r="E55" s="287"/>
      <c r="F55" s="287"/>
      <c r="G55" s="287"/>
      <c r="H55" s="288"/>
      <c r="I55" s="14">
        <v>50</v>
      </c>
      <c r="J55" s="20">
        <v>-40026604.51</v>
      </c>
      <c r="K55" s="20">
        <v>-47363523.92</v>
      </c>
    </row>
    <row r="56" spans="1:11" ht="12.75">
      <c r="A56" s="280" t="s">
        <v>281</v>
      </c>
      <c r="B56" s="287"/>
      <c r="C56" s="287"/>
      <c r="D56" s="287"/>
      <c r="E56" s="287"/>
      <c r="F56" s="287"/>
      <c r="G56" s="287"/>
      <c r="H56" s="288"/>
      <c r="I56" s="14">
        <v>51</v>
      </c>
      <c r="J56" s="20">
        <v>0</v>
      </c>
      <c r="K56" s="20"/>
    </row>
    <row r="57" spans="1:11" ht="12.75">
      <c r="A57" s="280" t="s">
        <v>282</v>
      </c>
      <c r="B57" s="287"/>
      <c r="C57" s="287"/>
      <c r="D57" s="287"/>
      <c r="E57" s="287"/>
      <c r="F57" s="287"/>
      <c r="G57" s="287"/>
      <c r="H57" s="288"/>
      <c r="I57" s="14">
        <v>52</v>
      </c>
      <c r="J57" s="20">
        <v>-6720</v>
      </c>
      <c r="K57" s="20">
        <v>-1190570.2399999984</v>
      </c>
    </row>
    <row r="58" spans="1:11" ht="12.75">
      <c r="A58" s="286" t="s">
        <v>93</v>
      </c>
      <c r="B58" s="287"/>
      <c r="C58" s="287"/>
      <c r="D58" s="287"/>
      <c r="E58" s="287"/>
      <c r="F58" s="287"/>
      <c r="G58" s="287"/>
      <c r="H58" s="288"/>
      <c r="I58" s="14">
        <v>53</v>
      </c>
      <c r="J58" s="145">
        <f>J6+J37+J52</f>
        <v>5843522.24000008</v>
      </c>
      <c r="K58" s="145">
        <f>K6+K37+K52</f>
        <v>-13192102.880000006</v>
      </c>
    </row>
    <row r="59" spans="1:11" ht="21.75" customHeight="1">
      <c r="A59" s="286" t="s">
        <v>283</v>
      </c>
      <c r="B59" s="287"/>
      <c r="C59" s="287"/>
      <c r="D59" s="287"/>
      <c r="E59" s="287"/>
      <c r="F59" s="287"/>
      <c r="G59" s="287"/>
      <c r="H59" s="288"/>
      <c r="I59" s="14">
        <v>54</v>
      </c>
      <c r="J59" s="20"/>
      <c r="K59" s="20"/>
    </row>
    <row r="60" spans="1:11" ht="12.75">
      <c r="A60" s="286" t="s">
        <v>94</v>
      </c>
      <c r="B60" s="287"/>
      <c r="C60" s="287"/>
      <c r="D60" s="287"/>
      <c r="E60" s="287"/>
      <c r="F60" s="287"/>
      <c r="G60" s="287"/>
      <c r="H60" s="288"/>
      <c r="I60" s="14">
        <v>55</v>
      </c>
      <c r="J60" s="145">
        <f>SUM(J58:J59)</f>
        <v>5843522.24000008</v>
      </c>
      <c r="K60" s="145">
        <f>SUM(K58:K59)</f>
        <v>-13192102.880000006</v>
      </c>
    </row>
    <row r="61" spans="1:11" ht="12.75">
      <c r="A61" s="280" t="s">
        <v>284</v>
      </c>
      <c r="B61" s="287"/>
      <c r="C61" s="287"/>
      <c r="D61" s="287"/>
      <c r="E61" s="287"/>
      <c r="F61" s="287"/>
      <c r="G61" s="287"/>
      <c r="H61" s="288"/>
      <c r="I61" s="14">
        <v>56</v>
      </c>
      <c r="J61" s="20">
        <v>30093042.6</v>
      </c>
      <c r="K61" s="20">
        <v>31024618.5</v>
      </c>
    </row>
    <row r="62" spans="1:11" ht="12.75">
      <c r="A62" s="289" t="s">
        <v>95</v>
      </c>
      <c r="B62" s="290"/>
      <c r="C62" s="290"/>
      <c r="D62" s="290"/>
      <c r="E62" s="290"/>
      <c r="F62" s="290"/>
      <c r="G62" s="290"/>
      <c r="H62" s="291"/>
      <c r="I62" s="15">
        <v>57</v>
      </c>
      <c r="J62" s="146">
        <f>SUM(J60:J61)</f>
        <v>35936564.84000008</v>
      </c>
      <c r="K62" s="146">
        <f>SUM(K60:K61)</f>
        <v>17832515.619999994</v>
      </c>
    </row>
    <row r="63" ht="12.75">
      <c r="A63" s="147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zoomScalePageLayoutView="0" workbookViewId="0" topLeftCell="A13">
      <selection activeCell="J29" sqref="J29"/>
    </sheetView>
  </sheetViews>
  <sheetFormatPr defaultColWidth="9.140625" defaultRowHeight="12.75"/>
  <cols>
    <col min="1" max="4" width="9.140625" style="124" customWidth="1"/>
    <col min="5" max="5" width="9.57421875" style="124" customWidth="1"/>
    <col min="6" max="7" width="9.140625" style="124" customWidth="1"/>
    <col min="8" max="8" width="10.140625" style="124" customWidth="1"/>
    <col min="9" max="11" width="9.140625" style="124" customWidth="1"/>
    <col min="12" max="12" width="11.421875" style="124" customWidth="1"/>
    <col min="13" max="16384" width="9.140625" style="124" customWidth="1"/>
  </cols>
  <sheetData>
    <row r="1" spans="1:12" ht="13.5">
      <c r="A1" s="298" t="s">
        <v>148</v>
      </c>
      <c r="B1" s="275"/>
      <c r="C1" s="275"/>
      <c r="D1" s="275"/>
      <c r="E1" s="299"/>
      <c r="F1" s="300"/>
      <c r="G1" s="300"/>
      <c r="H1" s="300"/>
      <c r="I1" s="300"/>
      <c r="J1" s="300"/>
      <c r="K1" s="301"/>
      <c r="L1" s="123"/>
    </row>
    <row r="2" spans="1:12" ht="12.75">
      <c r="A2" s="276" t="s">
        <v>421</v>
      </c>
      <c r="B2" s="277"/>
      <c r="C2" s="277"/>
      <c r="D2" s="277"/>
      <c r="E2" s="299"/>
      <c r="F2" s="302"/>
      <c r="G2" s="302"/>
      <c r="H2" s="302"/>
      <c r="I2" s="302"/>
      <c r="J2" s="302"/>
      <c r="K2" s="303"/>
      <c r="L2" s="123"/>
    </row>
    <row r="3" spans="1:13" ht="12.75">
      <c r="A3" s="26"/>
      <c r="B3" s="141"/>
      <c r="C3" s="141"/>
      <c r="D3" s="141"/>
      <c r="E3" s="154"/>
      <c r="F3" s="3"/>
      <c r="G3" s="3"/>
      <c r="H3" s="3"/>
      <c r="I3" s="3"/>
      <c r="J3" s="3"/>
      <c r="K3" s="3"/>
      <c r="L3" s="293" t="s">
        <v>58</v>
      </c>
      <c r="M3" s="293"/>
    </row>
    <row r="4" spans="1:13" ht="13.5" customHeight="1">
      <c r="A4" s="278" t="s">
        <v>46</v>
      </c>
      <c r="B4" s="278"/>
      <c r="C4" s="278"/>
      <c r="D4" s="278" t="s">
        <v>62</v>
      </c>
      <c r="E4" s="279" t="s">
        <v>211</v>
      </c>
      <c r="F4" s="279"/>
      <c r="G4" s="279"/>
      <c r="H4" s="279"/>
      <c r="I4" s="279"/>
      <c r="J4" s="279"/>
      <c r="K4" s="279"/>
      <c r="L4" s="279" t="s">
        <v>218</v>
      </c>
      <c r="M4" s="279" t="s">
        <v>83</v>
      </c>
    </row>
    <row r="5" spans="1:13" ht="56.25">
      <c r="A5" s="307"/>
      <c r="B5" s="307"/>
      <c r="C5" s="307"/>
      <c r="D5" s="307"/>
      <c r="E5" s="151" t="s">
        <v>214</v>
      </c>
      <c r="F5" s="151" t="s">
        <v>44</v>
      </c>
      <c r="G5" s="151" t="s">
        <v>215</v>
      </c>
      <c r="H5" s="151" t="s">
        <v>216</v>
      </c>
      <c r="I5" s="151" t="s">
        <v>45</v>
      </c>
      <c r="J5" s="151" t="s">
        <v>217</v>
      </c>
      <c r="K5" s="151" t="s">
        <v>82</v>
      </c>
      <c r="L5" s="279"/>
      <c r="M5" s="279"/>
    </row>
    <row r="6" spans="1:13" ht="12.75">
      <c r="A6" s="304">
        <v>1</v>
      </c>
      <c r="B6" s="304"/>
      <c r="C6" s="304"/>
      <c r="D6" s="158">
        <v>2</v>
      </c>
      <c r="E6" s="158" t="s">
        <v>60</v>
      </c>
      <c r="F6" s="159" t="s">
        <v>61</v>
      </c>
      <c r="G6" s="158" t="s">
        <v>63</v>
      </c>
      <c r="H6" s="159" t="s">
        <v>64</v>
      </c>
      <c r="I6" s="158" t="s">
        <v>65</v>
      </c>
      <c r="J6" s="159" t="s">
        <v>66</v>
      </c>
      <c r="K6" s="158" t="s">
        <v>67</v>
      </c>
      <c r="L6" s="159" t="s">
        <v>68</v>
      </c>
      <c r="M6" s="158" t="s">
        <v>69</v>
      </c>
    </row>
    <row r="7" spans="1:13" ht="21" customHeight="1">
      <c r="A7" s="305" t="s">
        <v>300</v>
      </c>
      <c r="B7" s="306"/>
      <c r="C7" s="306"/>
      <c r="D7" s="17">
        <v>1</v>
      </c>
      <c r="E7" s="171">
        <v>50000000</v>
      </c>
      <c r="F7" s="171"/>
      <c r="G7" s="171">
        <v>310382489.62</v>
      </c>
      <c r="H7" s="171">
        <v>138761535.26</v>
      </c>
      <c r="I7" s="171">
        <v>149361627.76</v>
      </c>
      <c r="J7" s="171">
        <v>80486287.73</v>
      </c>
      <c r="K7" s="172">
        <f>SUM(E7:J7)</f>
        <v>728991940.37</v>
      </c>
      <c r="L7" s="171"/>
      <c r="M7" s="172">
        <f>K7+L7</f>
        <v>728991940.37</v>
      </c>
    </row>
    <row r="8" spans="1:13" ht="22.5" customHeight="1">
      <c r="A8" s="294" t="s">
        <v>259</v>
      </c>
      <c r="B8" s="295"/>
      <c r="C8" s="295"/>
      <c r="D8" s="4">
        <v>2</v>
      </c>
      <c r="E8" s="168"/>
      <c r="F8" s="168"/>
      <c r="G8" s="168"/>
      <c r="H8" s="168"/>
      <c r="I8" s="168"/>
      <c r="J8" s="168"/>
      <c r="K8" s="169">
        <f aca="true" t="shared" si="0" ref="K8:K23">SUM(E8:J8)</f>
        <v>0</v>
      </c>
      <c r="L8" s="168"/>
      <c r="M8" s="169">
        <f aca="true" t="shared" si="1" ref="M8:M23">K8+L8</f>
        <v>0</v>
      </c>
    </row>
    <row r="9" spans="1:13" ht="21.75" customHeight="1">
      <c r="A9" s="294" t="s">
        <v>260</v>
      </c>
      <c r="B9" s="295"/>
      <c r="C9" s="295"/>
      <c r="D9" s="4">
        <v>3</v>
      </c>
      <c r="E9" s="168"/>
      <c r="F9" s="168"/>
      <c r="G9" s="168">
        <v>-7768887.61</v>
      </c>
      <c r="H9" s="168"/>
      <c r="I9" s="168"/>
      <c r="J9" s="168"/>
      <c r="K9" s="169">
        <f t="shared" si="0"/>
        <v>-7768887.61</v>
      </c>
      <c r="L9" s="168"/>
      <c r="M9" s="169">
        <f t="shared" si="1"/>
        <v>-7768887.61</v>
      </c>
    </row>
    <row r="10" spans="1:13" ht="20.25" customHeight="1">
      <c r="A10" s="296" t="s">
        <v>352</v>
      </c>
      <c r="B10" s="295"/>
      <c r="C10" s="295"/>
      <c r="D10" s="4">
        <v>4</v>
      </c>
      <c r="E10" s="169">
        <f aca="true" t="shared" si="2" ref="E10:J10">SUM(E7:E9)</f>
        <v>50000000</v>
      </c>
      <c r="F10" s="169">
        <f t="shared" si="2"/>
        <v>0</v>
      </c>
      <c r="G10" s="169">
        <f t="shared" si="2"/>
        <v>302613602.01</v>
      </c>
      <c r="H10" s="169">
        <f t="shared" si="2"/>
        <v>138761535.26</v>
      </c>
      <c r="I10" s="169">
        <f t="shared" si="2"/>
        <v>149361627.76</v>
      </c>
      <c r="J10" s="169">
        <f t="shared" si="2"/>
        <v>80486287.73</v>
      </c>
      <c r="K10" s="169">
        <f t="shared" si="0"/>
        <v>721223052.76</v>
      </c>
      <c r="L10" s="169">
        <f>SUM(L7:L9)</f>
        <v>0</v>
      </c>
      <c r="M10" s="169">
        <f t="shared" si="1"/>
        <v>721223052.76</v>
      </c>
    </row>
    <row r="11" spans="1:13" ht="20.25" customHeight="1">
      <c r="A11" s="296" t="s">
        <v>353</v>
      </c>
      <c r="B11" s="297"/>
      <c r="C11" s="297"/>
      <c r="D11" s="4">
        <v>5</v>
      </c>
      <c r="E11" s="169">
        <f>E12+E13</f>
        <v>0</v>
      </c>
      <c r="F11" s="169">
        <f aca="true" t="shared" si="3" ref="F11:L11">F12+F13</f>
        <v>0</v>
      </c>
      <c r="G11" s="169">
        <f t="shared" si="3"/>
        <v>-22479221.419999998</v>
      </c>
      <c r="H11" s="169">
        <f t="shared" si="3"/>
        <v>0</v>
      </c>
      <c r="I11" s="169">
        <f t="shared" si="3"/>
        <v>0</v>
      </c>
      <c r="J11" s="169">
        <f t="shared" si="3"/>
        <v>59227641.3</v>
      </c>
      <c r="K11" s="169">
        <f t="shared" si="0"/>
        <v>36748419.879999995</v>
      </c>
      <c r="L11" s="169">
        <f t="shared" si="3"/>
        <v>0</v>
      </c>
      <c r="M11" s="169">
        <f t="shared" si="1"/>
        <v>36748419.879999995</v>
      </c>
    </row>
    <row r="12" spans="1:13" ht="12.75">
      <c r="A12" s="294" t="s">
        <v>261</v>
      </c>
      <c r="B12" s="295"/>
      <c r="C12" s="295"/>
      <c r="D12" s="4">
        <v>6</v>
      </c>
      <c r="E12" s="168"/>
      <c r="F12" s="168"/>
      <c r="G12" s="168"/>
      <c r="H12" s="168"/>
      <c r="I12" s="168"/>
      <c r="J12" s="168">
        <v>59227641.3</v>
      </c>
      <c r="K12" s="169">
        <f t="shared" si="0"/>
        <v>59227641.3</v>
      </c>
      <c r="L12" s="168"/>
      <c r="M12" s="169">
        <f t="shared" si="1"/>
        <v>59227641.3</v>
      </c>
    </row>
    <row r="13" spans="1:13" ht="21.75" customHeight="1">
      <c r="A13" s="294" t="s">
        <v>87</v>
      </c>
      <c r="B13" s="295"/>
      <c r="C13" s="295"/>
      <c r="D13" s="4">
        <v>7</v>
      </c>
      <c r="E13" s="169">
        <f aca="true" t="shared" si="4" ref="E13:J13">SUM(E14:E17)</f>
        <v>0</v>
      </c>
      <c r="F13" s="169">
        <f t="shared" si="4"/>
        <v>0</v>
      </c>
      <c r="G13" s="169">
        <f t="shared" si="4"/>
        <v>-22479221.419999998</v>
      </c>
      <c r="H13" s="169">
        <f t="shared" si="4"/>
        <v>0</v>
      </c>
      <c r="I13" s="169">
        <f t="shared" si="4"/>
        <v>0</v>
      </c>
      <c r="J13" s="169">
        <f t="shared" si="4"/>
        <v>0</v>
      </c>
      <c r="K13" s="169">
        <f t="shared" si="0"/>
        <v>-22479221.419999998</v>
      </c>
      <c r="L13" s="169">
        <f>SUM(L14:L17)</f>
        <v>0</v>
      </c>
      <c r="M13" s="169">
        <f t="shared" si="1"/>
        <v>-22479221.419999998</v>
      </c>
    </row>
    <row r="14" spans="1:13" ht="19.5" customHeight="1">
      <c r="A14" s="294" t="s">
        <v>301</v>
      </c>
      <c r="B14" s="295"/>
      <c r="C14" s="295"/>
      <c r="D14" s="4">
        <v>8</v>
      </c>
      <c r="E14" s="168"/>
      <c r="F14" s="168"/>
      <c r="G14" s="168">
        <v>-11144062.459999999</v>
      </c>
      <c r="H14" s="168"/>
      <c r="I14" s="168"/>
      <c r="J14" s="168"/>
      <c r="K14" s="169">
        <f t="shared" si="0"/>
        <v>-11144062.459999999</v>
      </c>
      <c r="L14" s="168"/>
      <c r="M14" s="169">
        <f t="shared" si="1"/>
        <v>-11144062.459999999</v>
      </c>
    </row>
    <row r="15" spans="1:13" ht="19.5" customHeight="1">
      <c r="A15" s="294" t="s">
        <v>302</v>
      </c>
      <c r="B15" s="295"/>
      <c r="C15" s="295"/>
      <c r="D15" s="4">
        <v>9</v>
      </c>
      <c r="E15" s="168"/>
      <c r="F15" s="168"/>
      <c r="G15" s="168">
        <v>-11335158.959999999</v>
      </c>
      <c r="H15" s="168"/>
      <c r="I15" s="168"/>
      <c r="J15" s="168"/>
      <c r="K15" s="169">
        <f t="shared" si="0"/>
        <v>-11335158.959999999</v>
      </c>
      <c r="L15" s="168"/>
      <c r="M15" s="169">
        <f t="shared" si="1"/>
        <v>-11335158.959999999</v>
      </c>
    </row>
    <row r="16" spans="1:13" ht="21" customHeight="1">
      <c r="A16" s="294" t="s">
        <v>303</v>
      </c>
      <c r="B16" s="295"/>
      <c r="C16" s="295"/>
      <c r="D16" s="4">
        <v>10</v>
      </c>
      <c r="E16" s="168"/>
      <c r="F16" s="168"/>
      <c r="G16" s="168"/>
      <c r="H16" s="168"/>
      <c r="I16" s="168"/>
      <c r="J16" s="168"/>
      <c r="K16" s="169">
        <f t="shared" si="0"/>
        <v>0</v>
      </c>
      <c r="L16" s="168"/>
      <c r="M16" s="169">
        <f t="shared" si="1"/>
        <v>0</v>
      </c>
    </row>
    <row r="17" spans="1:13" ht="21.75" customHeight="1">
      <c r="A17" s="294" t="s">
        <v>262</v>
      </c>
      <c r="B17" s="295"/>
      <c r="C17" s="295"/>
      <c r="D17" s="4">
        <v>11</v>
      </c>
      <c r="E17" s="168"/>
      <c r="F17" s="168"/>
      <c r="G17" s="168"/>
      <c r="H17" s="168"/>
      <c r="I17" s="168"/>
      <c r="J17" s="168"/>
      <c r="K17" s="169">
        <f t="shared" si="0"/>
        <v>0</v>
      </c>
      <c r="L17" s="168"/>
      <c r="M17" s="169">
        <f t="shared" si="1"/>
        <v>0</v>
      </c>
    </row>
    <row r="18" spans="1:13" ht="21.75" customHeight="1">
      <c r="A18" s="296" t="s">
        <v>354</v>
      </c>
      <c r="B18" s="295"/>
      <c r="C18" s="295"/>
      <c r="D18" s="4">
        <v>12</v>
      </c>
      <c r="E18" s="169">
        <f>SUM(E19:E22)</f>
        <v>0</v>
      </c>
      <c r="F18" s="169">
        <f aca="true" t="shared" si="5" ref="F18:L18">SUM(F19:F22)</f>
        <v>0</v>
      </c>
      <c r="G18" s="169">
        <f t="shared" si="5"/>
        <v>-4833164.77</v>
      </c>
      <c r="H18" s="169">
        <f t="shared" si="5"/>
        <v>0</v>
      </c>
      <c r="I18" s="169">
        <f t="shared" si="5"/>
        <v>53844807.879999995</v>
      </c>
      <c r="J18" s="169">
        <f t="shared" si="5"/>
        <v>-80486287.73</v>
      </c>
      <c r="K18" s="169">
        <f t="shared" si="0"/>
        <v>-31474644.620000005</v>
      </c>
      <c r="L18" s="169">
        <f t="shared" si="5"/>
        <v>0</v>
      </c>
      <c r="M18" s="169">
        <f t="shared" si="1"/>
        <v>-31474644.620000005</v>
      </c>
    </row>
    <row r="19" spans="1:13" ht="21.75" customHeight="1">
      <c r="A19" s="294" t="s">
        <v>88</v>
      </c>
      <c r="B19" s="295"/>
      <c r="C19" s="295"/>
      <c r="D19" s="4">
        <v>13</v>
      </c>
      <c r="E19" s="168"/>
      <c r="F19" s="168"/>
      <c r="G19" s="168"/>
      <c r="H19" s="168"/>
      <c r="I19" s="168"/>
      <c r="J19" s="168"/>
      <c r="K19" s="169">
        <f t="shared" si="0"/>
        <v>0</v>
      </c>
      <c r="L19" s="168"/>
      <c r="M19" s="169">
        <f t="shared" si="1"/>
        <v>0</v>
      </c>
    </row>
    <row r="20" spans="1:13" ht="12.75">
      <c r="A20" s="294" t="s">
        <v>305</v>
      </c>
      <c r="B20" s="295"/>
      <c r="C20" s="295"/>
      <c r="D20" s="4">
        <v>14</v>
      </c>
      <c r="E20" s="168"/>
      <c r="F20" s="168"/>
      <c r="G20" s="168"/>
      <c r="H20" s="168"/>
      <c r="I20" s="168"/>
      <c r="J20" s="168"/>
      <c r="K20" s="169">
        <f t="shared" si="0"/>
        <v>0</v>
      </c>
      <c r="L20" s="168"/>
      <c r="M20" s="169">
        <f t="shared" si="1"/>
        <v>0</v>
      </c>
    </row>
    <row r="21" spans="1:13" ht="12.75">
      <c r="A21" s="294" t="s">
        <v>306</v>
      </c>
      <c r="B21" s="295"/>
      <c r="C21" s="295"/>
      <c r="D21" s="4">
        <v>15</v>
      </c>
      <c r="E21" s="168"/>
      <c r="F21" s="168"/>
      <c r="G21" s="168"/>
      <c r="H21" s="168"/>
      <c r="I21" s="168">
        <v>-32000000</v>
      </c>
      <c r="J21" s="168"/>
      <c r="K21" s="169">
        <f t="shared" si="0"/>
        <v>-32000000</v>
      </c>
      <c r="L21" s="168"/>
      <c r="M21" s="169">
        <f t="shared" si="1"/>
        <v>-32000000</v>
      </c>
    </row>
    <row r="22" spans="1:13" ht="12.75">
      <c r="A22" s="294" t="s">
        <v>307</v>
      </c>
      <c r="B22" s="295"/>
      <c r="C22" s="295"/>
      <c r="D22" s="4">
        <v>16</v>
      </c>
      <c r="E22" s="168"/>
      <c r="F22" s="168"/>
      <c r="G22" s="168">
        <v>-4833164.77</v>
      </c>
      <c r="H22" s="168"/>
      <c r="I22" s="168">
        <v>85844807.88</v>
      </c>
      <c r="J22" s="168">
        <v>-80486287.73</v>
      </c>
      <c r="K22" s="169">
        <f t="shared" si="0"/>
        <v>525355.3799999952</v>
      </c>
      <c r="L22" s="168"/>
      <c r="M22" s="169">
        <f t="shared" si="1"/>
        <v>525355.3799999952</v>
      </c>
    </row>
    <row r="23" spans="1:13" ht="21.75" customHeight="1" thickBot="1">
      <c r="A23" s="308" t="s">
        <v>355</v>
      </c>
      <c r="B23" s="309"/>
      <c r="C23" s="309"/>
      <c r="D23" s="18">
        <v>17</v>
      </c>
      <c r="E23" s="173">
        <f aca="true" t="shared" si="6" ref="E23:J23">E10+E11+E18</f>
        <v>50000000</v>
      </c>
      <c r="F23" s="173">
        <f t="shared" si="6"/>
        <v>0</v>
      </c>
      <c r="G23" s="173">
        <f t="shared" si="6"/>
        <v>275301215.82</v>
      </c>
      <c r="H23" s="173">
        <f t="shared" si="6"/>
        <v>138761535.26</v>
      </c>
      <c r="I23" s="173">
        <f t="shared" si="6"/>
        <v>203206435.64</v>
      </c>
      <c r="J23" s="173">
        <f t="shared" si="6"/>
        <v>59227641.3</v>
      </c>
      <c r="K23" s="173">
        <f t="shared" si="0"/>
        <v>726496828.02</v>
      </c>
      <c r="L23" s="173">
        <f>L10+L11+L18</f>
        <v>0</v>
      </c>
      <c r="M23" s="173">
        <f t="shared" si="1"/>
        <v>726496828.02</v>
      </c>
    </row>
    <row r="24" spans="1:13" ht="24" customHeight="1" thickTop="1">
      <c r="A24" s="310" t="s">
        <v>308</v>
      </c>
      <c r="B24" s="311"/>
      <c r="C24" s="311"/>
      <c r="D24" s="19">
        <v>18</v>
      </c>
      <c r="E24" s="167">
        <v>50000000</v>
      </c>
      <c r="F24" s="22">
        <v>0</v>
      </c>
      <c r="G24" s="22">
        <v>275301215.82</v>
      </c>
      <c r="H24" s="22">
        <v>138761535.26</v>
      </c>
      <c r="I24" s="22">
        <v>203206435.64</v>
      </c>
      <c r="J24" s="22">
        <v>59227641.3</v>
      </c>
      <c r="K24" s="156">
        <f aca="true" t="shared" si="7" ref="K24:K40">SUM(E24:J24)</f>
        <v>726496828.02</v>
      </c>
      <c r="L24" s="22"/>
      <c r="M24" s="156">
        <f aca="true" t="shared" si="8" ref="M24:M40">K24+L24</f>
        <v>726496828.02</v>
      </c>
    </row>
    <row r="25" spans="1:13" ht="12.75">
      <c r="A25" s="294" t="s">
        <v>310</v>
      </c>
      <c r="B25" s="295"/>
      <c r="C25" s="295"/>
      <c r="D25" s="4">
        <v>19</v>
      </c>
      <c r="E25" s="168"/>
      <c r="F25" s="21"/>
      <c r="G25" s="21"/>
      <c r="H25" s="21"/>
      <c r="I25" s="21"/>
      <c r="J25" s="21"/>
      <c r="K25" s="155">
        <f t="shared" si="7"/>
        <v>0</v>
      </c>
      <c r="L25" s="21"/>
      <c r="M25" s="155">
        <f t="shared" si="8"/>
        <v>0</v>
      </c>
    </row>
    <row r="26" spans="1:13" ht="20.25" customHeight="1">
      <c r="A26" s="294" t="s">
        <v>309</v>
      </c>
      <c r="B26" s="295"/>
      <c r="C26" s="295"/>
      <c r="D26" s="4">
        <v>20</v>
      </c>
      <c r="E26" s="168"/>
      <c r="F26" s="21"/>
      <c r="G26" s="21"/>
      <c r="H26" s="21"/>
      <c r="I26" s="21"/>
      <c r="J26" s="21"/>
      <c r="K26" s="155">
        <f t="shared" si="7"/>
        <v>0</v>
      </c>
      <c r="L26" s="21"/>
      <c r="M26" s="155">
        <f t="shared" si="8"/>
        <v>0</v>
      </c>
    </row>
    <row r="27" spans="1:13" ht="21.75" customHeight="1">
      <c r="A27" s="296" t="s">
        <v>356</v>
      </c>
      <c r="B27" s="295"/>
      <c r="C27" s="295"/>
      <c r="D27" s="4">
        <v>21</v>
      </c>
      <c r="E27" s="169">
        <f>SUM(E24:E26)</f>
        <v>50000000</v>
      </c>
      <c r="F27" s="155">
        <f aca="true" t="shared" si="9" ref="F27:L27">SUM(F24:F26)</f>
        <v>0</v>
      </c>
      <c r="G27" s="155">
        <f t="shared" si="9"/>
        <v>275301215.82</v>
      </c>
      <c r="H27" s="155">
        <f t="shared" si="9"/>
        <v>138761535.26</v>
      </c>
      <c r="I27" s="155">
        <f t="shared" si="9"/>
        <v>203206435.64</v>
      </c>
      <c r="J27" s="155">
        <f t="shared" si="9"/>
        <v>59227641.3</v>
      </c>
      <c r="K27" s="155">
        <f t="shared" si="7"/>
        <v>726496828.02</v>
      </c>
      <c r="L27" s="155">
        <f t="shared" si="9"/>
        <v>0</v>
      </c>
      <c r="M27" s="155">
        <f t="shared" si="8"/>
        <v>726496828.02</v>
      </c>
    </row>
    <row r="28" spans="1:13" ht="23.25" customHeight="1">
      <c r="A28" s="296" t="s">
        <v>357</v>
      </c>
      <c r="B28" s="295"/>
      <c r="C28" s="295"/>
      <c r="D28" s="4">
        <v>22</v>
      </c>
      <c r="E28" s="169">
        <f>E29+E30</f>
        <v>0</v>
      </c>
      <c r="F28" s="155">
        <f aca="true" t="shared" si="10" ref="F28:L28">F29+F30</f>
        <v>0</v>
      </c>
      <c r="G28" s="155">
        <f t="shared" si="10"/>
        <v>22326422.809999995</v>
      </c>
      <c r="H28" s="155">
        <f t="shared" si="10"/>
        <v>0</v>
      </c>
      <c r="I28" s="155">
        <f t="shared" si="10"/>
        <v>0</v>
      </c>
      <c r="J28" s="155">
        <f t="shared" si="10"/>
        <v>49453070.89000001</v>
      </c>
      <c r="K28" s="155">
        <f t="shared" si="7"/>
        <v>71779493.7</v>
      </c>
      <c r="L28" s="155">
        <f t="shared" si="10"/>
        <v>0</v>
      </c>
      <c r="M28" s="155">
        <f t="shared" si="8"/>
        <v>71779493.7</v>
      </c>
    </row>
    <row r="29" spans="1:13" ht="13.5" customHeight="1">
      <c r="A29" s="294" t="s">
        <v>89</v>
      </c>
      <c r="B29" s="295"/>
      <c r="C29" s="295"/>
      <c r="D29" s="4">
        <v>23</v>
      </c>
      <c r="E29" s="168"/>
      <c r="F29" s="21"/>
      <c r="G29" s="21"/>
      <c r="H29" s="21"/>
      <c r="I29" s="21"/>
      <c r="J29" s="21">
        <v>49453070.89000001</v>
      </c>
      <c r="K29" s="155">
        <f t="shared" si="7"/>
        <v>49453070.89000001</v>
      </c>
      <c r="L29" s="21"/>
      <c r="M29" s="155">
        <f t="shared" si="8"/>
        <v>49453070.89000001</v>
      </c>
    </row>
    <row r="30" spans="1:13" ht="21.75" customHeight="1">
      <c r="A30" s="294" t="s">
        <v>86</v>
      </c>
      <c r="B30" s="295"/>
      <c r="C30" s="295"/>
      <c r="D30" s="4">
        <v>24</v>
      </c>
      <c r="E30" s="169">
        <f>SUM(E31:E34)</f>
        <v>0</v>
      </c>
      <c r="F30" s="155">
        <f>SUM(F31:F34)</f>
        <v>0</v>
      </c>
      <c r="G30" s="155">
        <f>SUM(G31:G34)</f>
        <v>22326422.809999995</v>
      </c>
      <c r="H30" s="155">
        <f>SUM(H31:H34)</f>
        <v>0</v>
      </c>
      <c r="I30" s="155">
        <f>SUM(I31:I34)</f>
        <v>0</v>
      </c>
      <c r="J30" s="155">
        <f>SUM(J31:J34)</f>
        <v>0</v>
      </c>
      <c r="K30" s="155">
        <f t="shared" si="7"/>
        <v>22326422.809999995</v>
      </c>
      <c r="L30" s="155">
        <f>SUM(L31:L34)</f>
        <v>0</v>
      </c>
      <c r="M30" s="155">
        <f t="shared" si="8"/>
        <v>22326422.809999995</v>
      </c>
    </row>
    <row r="31" spans="1:13" ht="21.75" customHeight="1">
      <c r="A31" s="294" t="s">
        <v>301</v>
      </c>
      <c r="B31" s="295"/>
      <c r="C31" s="295"/>
      <c r="D31" s="4">
        <v>25</v>
      </c>
      <c r="E31" s="168"/>
      <c r="F31" s="21"/>
      <c r="G31" s="21"/>
      <c r="H31" s="21"/>
      <c r="I31" s="21"/>
      <c r="J31" s="21"/>
      <c r="K31" s="155">
        <f t="shared" si="7"/>
        <v>0</v>
      </c>
      <c r="L31" s="21"/>
      <c r="M31" s="155">
        <f t="shared" si="8"/>
        <v>0</v>
      </c>
    </row>
    <row r="32" spans="1:13" ht="21.75" customHeight="1">
      <c r="A32" s="294" t="s">
        <v>302</v>
      </c>
      <c r="B32" s="295"/>
      <c r="C32" s="295"/>
      <c r="D32" s="4">
        <v>26</v>
      </c>
      <c r="E32" s="168"/>
      <c r="F32" s="21"/>
      <c r="G32" s="21">
        <v>22326422.809999995</v>
      </c>
      <c r="H32" s="21"/>
      <c r="I32" s="21"/>
      <c r="J32" s="21"/>
      <c r="K32" s="155">
        <f t="shared" si="7"/>
        <v>22326422.809999995</v>
      </c>
      <c r="L32" s="21"/>
      <c r="M32" s="155">
        <f t="shared" si="8"/>
        <v>22326422.809999995</v>
      </c>
    </row>
    <row r="33" spans="1:13" ht="22.5" customHeight="1">
      <c r="A33" s="294" t="s">
        <v>303</v>
      </c>
      <c r="B33" s="295"/>
      <c r="C33" s="295"/>
      <c r="D33" s="4">
        <v>27</v>
      </c>
      <c r="E33" s="168"/>
      <c r="F33" s="21"/>
      <c r="G33" s="21"/>
      <c r="H33" s="21"/>
      <c r="I33" s="21"/>
      <c r="J33" s="21"/>
      <c r="K33" s="155">
        <f t="shared" si="7"/>
        <v>0</v>
      </c>
      <c r="L33" s="21"/>
      <c r="M33" s="155">
        <f t="shared" si="8"/>
        <v>0</v>
      </c>
    </row>
    <row r="34" spans="1:13" ht="21" customHeight="1">
      <c r="A34" s="294" t="s">
        <v>262</v>
      </c>
      <c r="B34" s="295"/>
      <c r="C34" s="295"/>
      <c r="D34" s="4">
        <v>28</v>
      </c>
      <c r="E34" s="168"/>
      <c r="F34" s="21"/>
      <c r="G34" s="21"/>
      <c r="H34" s="21"/>
      <c r="I34" s="21"/>
      <c r="J34" s="21"/>
      <c r="K34" s="155">
        <f t="shared" si="7"/>
        <v>0</v>
      </c>
      <c r="L34" s="21"/>
      <c r="M34" s="155">
        <f t="shared" si="8"/>
        <v>0</v>
      </c>
    </row>
    <row r="35" spans="1:13" ht="33.75" customHeight="1">
      <c r="A35" s="296" t="s">
        <v>358</v>
      </c>
      <c r="B35" s="295"/>
      <c r="C35" s="295"/>
      <c r="D35" s="4">
        <v>29</v>
      </c>
      <c r="E35" s="169">
        <f>SUM(E36:E39)</f>
        <v>0</v>
      </c>
      <c r="F35" s="155">
        <f>SUM(F36:F39)</f>
        <v>0</v>
      </c>
      <c r="G35" s="155">
        <f>SUM(G36:G39)</f>
        <v>0</v>
      </c>
      <c r="H35" s="155">
        <f>SUM(H36:H39)</f>
        <v>0</v>
      </c>
      <c r="I35" s="155">
        <f>SUM(I36:I39)</f>
        <v>27102641.300000012</v>
      </c>
      <c r="J35" s="155">
        <f>SUM(J36:J39)</f>
        <v>-59227641.3</v>
      </c>
      <c r="K35" s="155">
        <f t="shared" si="7"/>
        <v>-32124999.999999985</v>
      </c>
      <c r="L35" s="155">
        <f>SUM(L36:L39)</f>
        <v>0</v>
      </c>
      <c r="M35" s="155">
        <f t="shared" si="8"/>
        <v>-32124999.999999985</v>
      </c>
    </row>
    <row r="36" spans="1:13" ht="26.25" customHeight="1">
      <c r="A36" s="294" t="s">
        <v>304</v>
      </c>
      <c r="B36" s="295"/>
      <c r="C36" s="295"/>
      <c r="D36" s="4">
        <v>30</v>
      </c>
      <c r="E36" s="168"/>
      <c r="F36" s="21"/>
      <c r="G36" s="21"/>
      <c r="H36" s="21"/>
      <c r="I36" s="21"/>
      <c r="J36" s="21"/>
      <c r="K36" s="155">
        <f t="shared" si="7"/>
        <v>0</v>
      </c>
      <c r="L36" s="21"/>
      <c r="M36" s="155">
        <f t="shared" si="8"/>
        <v>0</v>
      </c>
    </row>
    <row r="37" spans="1:13" ht="12.75">
      <c r="A37" s="294" t="s">
        <v>305</v>
      </c>
      <c r="B37" s="295"/>
      <c r="C37" s="295"/>
      <c r="D37" s="4">
        <v>31</v>
      </c>
      <c r="E37" s="168"/>
      <c r="F37" s="21"/>
      <c r="G37" s="21"/>
      <c r="H37" s="21"/>
      <c r="I37" s="21"/>
      <c r="J37" s="21"/>
      <c r="K37" s="155">
        <f t="shared" si="7"/>
        <v>0</v>
      </c>
      <c r="L37" s="21"/>
      <c r="M37" s="155">
        <f t="shared" si="8"/>
        <v>0</v>
      </c>
    </row>
    <row r="38" spans="1:13" ht="12.75">
      <c r="A38" s="294" t="s">
        <v>306</v>
      </c>
      <c r="B38" s="295"/>
      <c r="C38" s="295"/>
      <c r="D38" s="4">
        <v>32</v>
      </c>
      <c r="E38" s="168"/>
      <c r="F38" s="21"/>
      <c r="G38" s="21"/>
      <c r="H38" s="21"/>
      <c r="I38" s="21">
        <v>-32125000</v>
      </c>
      <c r="J38" s="21"/>
      <c r="K38" s="155">
        <f t="shared" si="7"/>
        <v>-32125000</v>
      </c>
      <c r="L38" s="21"/>
      <c r="M38" s="155">
        <f t="shared" si="8"/>
        <v>-32125000</v>
      </c>
    </row>
    <row r="39" spans="1:13" ht="12.75">
      <c r="A39" s="294" t="s">
        <v>90</v>
      </c>
      <c r="B39" s="295"/>
      <c r="C39" s="295"/>
      <c r="D39" s="4">
        <v>33</v>
      </c>
      <c r="E39" s="168"/>
      <c r="F39" s="21"/>
      <c r="G39" s="21"/>
      <c r="H39" s="21"/>
      <c r="I39" s="21">
        <v>59227641.30000001</v>
      </c>
      <c r="J39" s="21">
        <v>-59227641.3</v>
      </c>
      <c r="K39" s="155">
        <f t="shared" si="7"/>
        <v>0</v>
      </c>
      <c r="L39" s="21"/>
      <c r="M39" s="155">
        <f t="shared" si="8"/>
        <v>0</v>
      </c>
    </row>
    <row r="40" spans="1:13" ht="48.75" customHeight="1">
      <c r="A40" s="312" t="s">
        <v>359</v>
      </c>
      <c r="B40" s="313"/>
      <c r="C40" s="313"/>
      <c r="D40" s="16">
        <v>34</v>
      </c>
      <c r="E40" s="170">
        <f>E27+E28+E35</f>
        <v>50000000</v>
      </c>
      <c r="F40" s="157">
        <f>F27+F28+F35</f>
        <v>0</v>
      </c>
      <c r="G40" s="157">
        <f>G27+G28+G35</f>
        <v>297627638.63</v>
      </c>
      <c r="H40" s="157">
        <f>H27+H28+H35</f>
        <v>138761535.26</v>
      </c>
      <c r="I40" s="157">
        <f>I27+I28+I35</f>
        <v>230309076.94</v>
      </c>
      <c r="J40" s="157">
        <f>J27+J28+J35</f>
        <v>49453070.89</v>
      </c>
      <c r="K40" s="157">
        <f t="shared" si="7"/>
        <v>766151321.7199999</v>
      </c>
      <c r="L40" s="157">
        <f>L27+L28+L35</f>
        <v>0</v>
      </c>
      <c r="M40" s="157">
        <f t="shared" si="8"/>
        <v>766151321.7199999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16384" width="9.140625" style="57" customWidth="1"/>
  </cols>
  <sheetData>
    <row r="1" spans="1:10" ht="12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314" t="s">
        <v>351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161" t="s">
        <v>405</v>
      </c>
      <c r="B4" s="161"/>
      <c r="C4" s="161"/>
      <c r="D4" s="161"/>
      <c r="E4" s="161"/>
      <c r="F4" s="161"/>
      <c r="G4" s="160"/>
      <c r="H4" s="160"/>
      <c r="I4" s="160"/>
      <c r="J4" s="160"/>
    </row>
    <row r="5" spans="1:10" ht="12.75" customHeight="1">
      <c r="A5" s="161" t="s">
        <v>399</v>
      </c>
      <c r="B5" s="161"/>
      <c r="C5" s="161"/>
      <c r="D5" s="161"/>
      <c r="E5" s="161"/>
      <c r="F5" s="161"/>
      <c r="G5" s="160"/>
      <c r="H5" s="160"/>
      <c r="I5" s="160"/>
      <c r="J5" s="160"/>
    </row>
    <row r="6" spans="1:10" ht="12.75" customHeight="1">
      <c r="A6" s="161" t="s">
        <v>406</v>
      </c>
      <c r="B6" s="161"/>
      <c r="C6" s="161"/>
      <c r="D6" s="161"/>
      <c r="E6" s="161"/>
      <c r="F6" s="161"/>
      <c r="G6" s="160"/>
      <c r="H6" s="160"/>
      <c r="I6" s="160"/>
      <c r="J6" s="160"/>
    </row>
    <row r="7" spans="1:10" ht="12.75" customHeight="1">
      <c r="A7" s="161" t="s">
        <v>407</v>
      </c>
      <c r="B7" s="161"/>
      <c r="C7" s="161"/>
      <c r="D7" s="161"/>
      <c r="E7" s="161"/>
      <c r="F7" s="161"/>
      <c r="G7" s="160"/>
      <c r="H7" s="160"/>
      <c r="I7" s="160"/>
      <c r="J7" s="160"/>
    </row>
    <row r="8" spans="1:10" ht="12.75" customHeight="1">
      <c r="A8" s="162"/>
      <c r="B8" s="162"/>
      <c r="C8" s="162"/>
      <c r="D8" s="162"/>
      <c r="E8" s="162"/>
      <c r="F8" s="162"/>
      <c r="G8" s="160"/>
      <c r="H8" s="160"/>
      <c r="I8" s="160"/>
      <c r="J8" s="160"/>
    </row>
    <row r="9" spans="1:10" ht="12.75" customHeight="1">
      <c r="A9" s="164" t="s">
        <v>408</v>
      </c>
      <c r="B9" s="164"/>
      <c r="C9" s="164"/>
      <c r="D9" s="164"/>
      <c r="E9" s="164"/>
      <c r="F9" s="164"/>
      <c r="G9" s="160"/>
      <c r="H9" s="160"/>
      <c r="I9" s="160"/>
      <c r="J9" s="160"/>
    </row>
    <row r="10" spans="1:10" ht="12">
      <c r="A10" s="164" t="s">
        <v>417</v>
      </c>
      <c r="B10" s="165"/>
      <c r="C10" s="165"/>
      <c r="D10" s="165"/>
      <c r="E10" s="164"/>
      <c r="F10" s="165"/>
      <c r="G10" s="166"/>
      <c r="H10" s="58"/>
      <c r="I10" s="58"/>
      <c r="J10" s="58"/>
    </row>
    <row r="11" spans="1:10" ht="12">
      <c r="A11" s="162"/>
      <c r="B11" s="162"/>
      <c r="C11" s="162"/>
      <c r="D11" s="162"/>
      <c r="E11" s="162"/>
      <c r="F11" s="162"/>
      <c r="G11" s="58"/>
      <c r="H11" s="58"/>
      <c r="I11" s="58"/>
      <c r="J11" s="58"/>
    </row>
    <row r="12" spans="1:10" ht="12">
      <c r="A12" s="161" t="s">
        <v>400</v>
      </c>
      <c r="B12" s="162"/>
      <c r="C12" s="162"/>
      <c r="D12" s="162"/>
      <c r="E12" s="162"/>
      <c r="F12" s="162"/>
      <c r="G12" s="58"/>
      <c r="H12" s="58"/>
      <c r="I12" s="58"/>
      <c r="J12" s="58"/>
    </row>
    <row r="13" spans="1:10" ht="12">
      <c r="A13" s="162"/>
      <c r="B13" s="162"/>
      <c r="C13" s="162"/>
      <c r="D13" s="162"/>
      <c r="E13" s="162"/>
      <c r="F13" s="162"/>
      <c r="G13" s="58"/>
      <c r="H13" s="58"/>
      <c r="I13" s="58"/>
      <c r="J13" s="58"/>
    </row>
    <row r="14" spans="1:10" ht="12">
      <c r="A14" s="161" t="s">
        <v>401</v>
      </c>
      <c r="B14" s="161"/>
      <c r="C14" s="161"/>
      <c r="D14" s="161"/>
      <c r="E14" s="161"/>
      <c r="F14" s="161"/>
      <c r="G14" s="58"/>
      <c r="H14" s="58"/>
      <c r="I14" s="58"/>
      <c r="J14" s="58"/>
    </row>
    <row r="15" spans="1:10" ht="12">
      <c r="A15" s="161" t="s">
        <v>418</v>
      </c>
      <c r="B15" s="161"/>
      <c r="C15" s="161"/>
      <c r="D15" s="161"/>
      <c r="E15" s="161"/>
      <c r="F15" s="161"/>
      <c r="G15" s="58"/>
      <c r="H15" s="166"/>
      <c r="I15" s="58"/>
      <c r="J15" s="58"/>
    </row>
    <row r="16" spans="1:10" ht="12">
      <c r="A16" s="161" t="s">
        <v>409</v>
      </c>
      <c r="B16" s="161"/>
      <c r="C16" s="161"/>
      <c r="D16" s="161"/>
      <c r="E16" s="161"/>
      <c r="F16" s="161"/>
      <c r="G16" s="58"/>
      <c r="H16" s="58"/>
      <c r="I16" s="58"/>
      <c r="J16" s="58"/>
    </row>
    <row r="17" spans="1:10" ht="12">
      <c r="A17" s="161" t="s">
        <v>410</v>
      </c>
      <c r="B17" s="161"/>
      <c r="C17" s="161"/>
      <c r="D17" s="161"/>
      <c r="E17" s="161"/>
      <c r="F17" s="161"/>
      <c r="G17" s="58"/>
      <c r="H17" s="58"/>
      <c r="I17" s="58"/>
      <c r="J17" s="58"/>
    </row>
    <row r="18" spans="1:10" ht="12">
      <c r="A18" s="163"/>
      <c r="B18" s="162"/>
      <c r="C18" s="162"/>
      <c r="D18" s="162"/>
      <c r="E18" s="162"/>
      <c r="F18" s="162"/>
      <c r="G18" s="58"/>
      <c r="H18" s="58"/>
      <c r="I18" s="58"/>
      <c r="J18" s="58"/>
    </row>
    <row r="19" spans="1:10" ht="12">
      <c r="A19" s="163"/>
      <c r="B19" s="162"/>
      <c r="C19" s="162"/>
      <c r="D19" s="162"/>
      <c r="E19" s="162"/>
      <c r="F19" s="162"/>
      <c r="G19" s="58"/>
      <c r="H19" s="58"/>
      <c r="I19" s="58"/>
      <c r="J19" s="58"/>
    </row>
    <row r="20" spans="1:10" ht="12">
      <c r="A20" s="161" t="s">
        <v>411</v>
      </c>
      <c r="B20" s="161"/>
      <c r="C20" s="161"/>
      <c r="D20" s="161"/>
      <c r="E20" s="161"/>
      <c r="F20" s="161"/>
      <c r="G20" s="58"/>
      <c r="H20" s="58"/>
      <c r="I20" s="58"/>
      <c r="J20" s="58"/>
    </row>
    <row r="21" spans="1:10" ht="12">
      <c r="A21" s="161" t="s">
        <v>402</v>
      </c>
      <c r="B21" s="161"/>
      <c r="C21" s="161"/>
      <c r="D21" s="161"/>
      <c r="E21" s="161"/>
      <c r="F21" s="161"/>
      <c r="G21" s="58"/>
      <c r="H21" s="58"/>
      <c r="I21" s="58"/>
      <c r="J21" s="58"/>
    </row>
    <row r="22" spans="1:10" ht="12">
      <c r="A22" s="163"/>
      <c r="B22" s="162"/>
      <c r="C22" s="162"/>
      <c r="D22" s="162"/>
      <c r="E22" s="162"/>
      <c r="F22" s="162"/>
      <c r="G22" s="58"/>
      <c r="H22" s="58"/>
      <c r="I22" s="58"/>
      <c r="J22" s="58"/>
    </row>
    <row r="23" spans="1:10" ht="12">
      <c r="A23" s="161" t="s">
        <v>403</v>
      </c>
      <c r="B23" s="161"/>
      <c r="C23" s="161"/>
      <c r="D23" s="161"/>
      <c r="E23" s="161"/>
      <c r="F23" s="161"/>
      <c r="G23" s="58"/>
      <c r="H23" s="58"/>
      <c r="I23" s="58"/>
      <c r="J23" s="58"/>
    </row>
    <row r="24" spans="1:10" ht="12">
      <c r="A24" s="161" t="s">
        <v>412</v>
      </c>
      <c r="B24" s="161"/>
      <c r="C24" s="161"/>
      <c r="D24" s="161"/>
      <c r="E24" s="161"/>
      <c r="F24" s="161"/>
      <c r="G24" s="58"/>
      <c r="H24" s="58"/>
      <c r="I24" s="58"/>
      <c r="J24" s="58"/>
    </row>
    <row r="25" spans="1:10" ht="12">
      <c r="A25" s="163"/>
      <c r="B25" s="163"/>
      <c r="C25" s="163"/>
      <c r="D25" s="163"/>
      <c r="E25" s="163"/>
      <c r="F25" s="163"/>
      <c r="G25" s="58"/>
      <c r="H25" s="58"/>
      <c r="J25" s="58"/>
    </row>
    <row r="26" spans="1:10" ht="12">
      <c r="A26" s="161" t="s">
        <v>413</v>
      </c>
      <c r="B26" s="161"/>
      <c r="C26" s="161"/>
      <c r="D26" s="161"/>
      <c r="E26" s="161"/>
      <c r="F26" s="161"/>
      <c r="G26" s="58"/>
      <c r="H26" s="58"/>
      <c r="I26" s="58"/>
      <c r="J26" s="58"/>
    </row>
    <row r="27" spans="1:10" ht="12">
      <c r="A27" s="161" t="s">
        <v>414</v>
      </c>
      <c r="B27" s="161"/>
      <c r="C27" s="161"/>
      <c r="D27" s="161"/>
      <c r="E27" s="161"/>
      <c r="F27" s="161"/>
      <c r="G27" s="58"/>
      <c r="H27" s="58"/>
      <c r="I27" s="58"/>
      <c r="J27" s="58"/>
    </row>
    <row r="28" spans="1:6" ht="12">
      <c r="A28" s="163"/>
      <c r="B28" s="163"/>
      <c r="C28" s="163"/>
      <c r="D28" s="163"/>
      <c r="E28" s="163"/>
      <c r="F28" s="163"/>
    </row>
    <row r="29" spans="1:6" ht="12">
      <c r="A29" s="161" t="s">
        <v>415</v>
      </c>
      <c r="B29" s="161"/>
      <c r="C29" s="161"/>
      <c r="D29" s="161"/>
      <c r="E29" s="161"/>
      <c r="F29" s="161"/>
    </row>
    <row r="30" spans="1:6" ht="12">
      <c r="A30" s="161" t="s">
        <v>416</v>
      </c>
      <c r="B30" s="161"/>
      <c r="C30" s="161"/>
      <c r="D30" s="161"/>
      <c r="E30" s="164"/>
      <c r="F30" s="161"/>
    </row>
    <row r="31" spans="1:6" ht="12">
      <c r="A31" s="163"/>
      <c r="B31" s="163"/>
      <c r="C31" s="163"/>
      <c r="D31" s="163"/>
      <c r="E31" s="163"/>
      <c r="F31" s="163"/>
    </row>
    <row r="32" spans="1:6" ht="12">
      <c r="A32" s="161" t="s">
        <v>404</v>
      </c>
      <c r="B32" s="161"/>
      <c r="C32" s="161"/>
      <c r="D32" s="161"/>
      <c r="E32" s="161"/>
      <c r="F32" s="161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antep</cp:lastModifiedBy>
  <cp:lastPrinted>2011-03-28T11:15:10Z</cp:lastPrinted>
  <dcterms:created xsi:type="dcterms:W3CDTF">2008-10-17T11:51:54Z</dcterms:created>
  <dcterms:modified xsi:type="dcterms:W3CDTF">2014-07-30T12:48:41Z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