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95" windowHeight="8715" activeTab="0"/>
  </bookViews>
  <sheets>
    <sheet name="OPCI PODACI" sheetId="1" r:id="rId1"/>
    <sheet name="Bilanca" sheetId="2" r:id="rId2"/>
    <sheet name="RDG" sheetId="3" r:id="rId3"/>
    <sheet name="NT" sheetId="4" r:id="rId4"/>
    <sheet name="PK" sheetId="5" r:id="rId5"/>
    <sheet name="BILJEŠKE " sheetId="6" r:id="rId6"/>
  </sheets>
  <externalReferences>
    <externalReference r:id="rId9"/>
  </externalReferences>
  <definedNames>
    <definedName name="_xlfn.IFERROR" hidden="1">#NAME?</definedName>
    <definedName name="datum_izrade">'[1]Naslovni'!$E$5</definedName>
    <definedName name="drustvo">'[1]Naslovni'!$B$5</definedName>
    <definedName name="p" localSheetId="5">#REF!</definedName>
    <definedName name="p" localSheetId="0">#REF!</definedName>
    <definedName name="p">#REF!</definedName>
    <definedName name="_xlnm.Print_Area" localSheetId="5">'BILJEŠKE '!$A$1:$J$38</definedName>
    <definedName name="_xlnm.Print_Area" localSheetId="0">'OPCI PODACI'!$A$1:$I$65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<sst xmlns="http://schemas.openxmlformats.org/spreadsheetml/2006/main" count="453" uniqueCount="419">
  <si>
    <t>(osoba ovlaštene za zastupanje)</t>
  </si>
  <si>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</si>
  <si>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</si>
  <si>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</si>
  <si>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</si>
  <si>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</si>
  <si>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</si>
  <si>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>Isto razdoblje prethodne godine</t>
  </si>
  <si>
    <t>Tekuće poslovno razdoblje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</si>
  <si>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</si>
  <si>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</si>
  <si>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</si>
  <si>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</si>
  <si>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</si>
  <si>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</si>
  <si>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</si>
  <si>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</si>
  <si>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</si>
  <si>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</si>
  <si>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</si>
  <si>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</si>
  <si>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</si>
  <si>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</si>
  <si>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</si>
  <si>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</si>
  <si>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</si>
  <si>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</si>
  <si>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</si>
  <si>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</si>
  <si>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</si>
  <si>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</si>
  <si>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</si>
  <si>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</si>
  <si>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</si>
  <si>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</si>
  <si>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</si>
  <si>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</si>
  <si>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</si>
  <si>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</si>
  <si>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</si>
  <si>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</si>
  <si>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</si>
  <si>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</si>
  <si>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</si>
  <si>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</si>
  <si>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</si>
  <si>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</si>
  <si>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</si>
  <si>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</si>
  <si>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</si>
  <si>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</si>
  <si>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</si>
  <si>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</si>
  <si>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</si>
  <si>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</si>
  <si>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</si>
  <si>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</si>
  <si>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 xml:space="preserve">M. KAPITAL I REZERVE </t>
    </r>
    <r>
      <rPr>
        <sz val="8"/>
        <rFont val="Arial"/>
        <family val="2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</si>
  <si>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</si>
  <si>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</si>
  <si>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</si>
  <si>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</si>
  <si>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</si>
  <si>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</si>
  <si>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</si>
  <si>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</si>
  <si>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</si>
  <si>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</si>
  <si>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</si>
  <si>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</si>
  <si>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</si>
  <si>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</si>
  <si>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</si>
  <si>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</si>
  <si>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</si>
  <si>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</si>
  <si>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</si>
  <si>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(krajem godine)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</si>
  <si>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</si>
  <si>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</si>
  <si>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</si>
  <si>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</si>
  <si>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</si>
  <si>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</si>
  <si>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</si>
  <si>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</si>
  <si>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</si>
  <si>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</si>
  <si>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</si>
  <si>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</si>
  <si>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</si>
  <si>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</si>
  <si>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</si>
  <si>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</si>
  <si>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</si>
  <si>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</si>
  <si>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</si>
  <si>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</si>
  <si>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</si>
  <si>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</si>
  <si>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Napomena: Podatak pod AOP oznakama 121 do 123 popunjavaju društva za osiguranje koja sastavljaju konsolidirane godišnje financijske izvještaje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</si>
  <si>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</si>
  <si>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</si>
  <si>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</si>
  <si>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</si>
  <si>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</si>
  <si>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</si>
  <si>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</si>
  <si>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</si>
  <si>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</si>
  <si>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</si>
  <si>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</si>
  <si>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</si>
  <si>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</si>
  <si>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</si>
  <si>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</rPr>
      <t>(AOP 192 + 193)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</si>
  <si>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</si>
  <si>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</si>
  <si>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</si>
  <si>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</si>
  <si>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</si>
  <si>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</si>
  <si>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</si>
  <si>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</si>
  <si>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</si>
  <si>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</si>
  <si>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</si>
  <si>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</si>
  <si>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</si>
  <si>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</si>
  <si>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</si>
  <si>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</si>
  <si>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</si>
  <si>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</si>
  <si>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</si>
  <si>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</si>
  <si>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</si>
  <si>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</si>
  <si>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</si>
  <si>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</si>
  <si>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</si>
  <si>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</si>
  <si>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</si>
  <si>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</si>
  <si>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</si>
  <si>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</si>
  <si>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</si>
  <si>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</si>
  <si>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</si>
  <si>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</si>
  <si>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</si>
  <si>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</si>
  <si>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</si>
  <si>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</si>
  <si>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</si>
  <si>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</si>
  <si>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</si>
  <si>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</si>
  <si>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</rPr>
      <t xml:space="preserve">(002+003) </t>
    </r>
  </si>
  <si>
    <r>
      <t xml:space="preserve">B. NEMATERIJALNA IMOVINA </t>
    </r>
    <r>
      <rPr>
        <sz val="8"/>
        <rFont val="Arial"/>
        <family val="2"/>
      </rPr>
      <t>(005+006)</t>
    </r>
  </si>
  <si>
    <r>
      <t xml:space="preserve">C. MATERIJALNA IMOVINA </t>
    </r>
    <r>
      <rPr>
        <sz val="8"/>
        <rFont val="Arial"/>
        <family val="2"/>
      </rPr>
      <t>(008 do 010)</t>
    </r>
  </si>
  <si>
    <r>
      <t xml:space="preserve">D. ULAGANJA </t>
    </r>
    <r>
      <rPr>
        <sz val="8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</si>
  <si>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</rPr>
      <t>(014 do 016)</t>
    </r>
  </si>
  <si>
    <r>
      <t xml:space="preserve">  III. Ostala financijska ulaganja</t>
    </r>
    <r>
      <rPr>
        <sz val="8"/>
        <rFont val="Arial"/>
        <family val="2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</si>
  <si>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</si>
  <si>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</si>
  <si>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</si>
  <si>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</si>
  <si>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</si>
  <si>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</rPr>
      <t>(047+048)</t>
    </r>
  </si>
  <si>
    <r>
      <t xml:space="preserve">H. POTRAŽIVANJA </t>
    </r>
    <r>
      <rPr>
        <sz val="8"/>
        <rFont val="Arial"/>
        <family val="2"/>
      </rPr>
      <t>(050+053+054)</t>
    </r>
  </si>
  <si>
    <r>
      <t xml:space="preserve">    1. Potraživanja iz neposrednih poslova osiguranja </t>
    </r>
    <r>
      <rPr>
        <sz val="8"/>
        <rFont val="Arial"/>
        <family val="2"/>
      </rPr>
      <t>(051+052)</t>
    </r>
  </si>
  <si>
    <r>
      <t xml:space="preserve">    3. Ostala potraživanja </t>
    </r>
    <r>
      <rPr>
        <sz val="8"/>
        <rFont val="Arial"/>
        <family val="2"/>
      </rPr>
      <t>(055 do 057)</t>
    </r>
  </si>
  <si>
    <r>
      <t xml:space="preserve">I.  OSTALA IMOVINA </t>
    </r>
    <r>
      <rPr>
        <sz val="8"/>
        <rFont val="Arial"/>
        <family val="2"/>
      </rPr>
      <t>(059+063+064)</t>
    </r>
  </si>
  <si>
    <r>
      <t xml:space="preserve">    1. Novac u banci i blagajni </t>
    </r>
    <r>
      <rPr>
        <sz val="8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</si>
  <si>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</rPr>
      <t>(066 do 068)</t>
    </r>
  </si>
  <si>
    <r>
      <t xml:space="preserve">K. UKUPNO AKTIVA </t>
    </r>
    <r>
      <rPr>
        <sz val="8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</si>
  <si>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</rPr>
      <t>(072+076+077+081+085+088)</t>
    </r>
  </si>
  <si>
    <r>
      <t xml:space="preserve">    1. Upisani kapital </t>
    </r>
    <r>
      <rPr>
        <sz val="8"/>
        <rFont val="Arial"/>
        <family val="2"/>
      </rPr>
      <t>(073 do 075)</t>
    </r>
  </si>
  <si>
    <r>
      <t xml:space="preserve">    3. Revalorizacijske rezerve </t>
    </r>
    <r>
      <rPr>
        <sz val="8"/>
        <rFont val="Arial"/>
        <family val="2"/>
      </rPr>
      <t>(078 do 080)</t>
    </r>
  </si>
  <si>
    <r>
      <t xml:space="preserve">    4. Rezerve </t>
    </r>
    <r>
      <rPr>
        <sz val="8"/>
        <rFont val="Arial"/>
        <family val="2"/>
      </rPr>
      <t>(082 do 084)</t>
    </r>
  </si>
  <si>
    <r>
      <t xml:space="preserve">    5. Prenesena (zadržana) dobit ili gubitak </t>
    </r>
    <r>
      <rPr>
        <sz val="8"/>
        <rFont val="Arial"/>
        <family val="2"/>
      </rPr>
      <t>(086 + 087)</t>
    </r>
  </si>
  <si>
    <r>
      <t xml:space="preserve">    6. Dobit ili gubitak tekućeg obračunskog razdoblja </t>
    </r>
    <r>
      <rPr>
        <sz val="8"/>
        <rFont val="Arial"/>
        <family val="2"/>
      </rPr>
      <t>(089+090)</t>
    </r>
  </si>
  <si>
    <r>
      <t xml:space="preserve">C. TEHNIČKE PRIČUVE </t>
    </r>
    <r>
      <rPr>
        <sz val="8"/>
        <rFont val="Arial"/>
        <family val="2"/>
      </rPr>
      <t>(093 do 098)</t>
    </r>
  </si>
  <si>
    <r>
      <t xml:space="preserve">E. OSTALE PRIČUVE </t>
    </r>
    <r>
      <rPr>
        <sz val="8"/>
        <rFont val="Arial"/>
        <family val="2"/>
      </rPr>
      <t>(101 + 102)</t>
    </r>
  </si>
  <si>
    <r>
      <t xml:space="preserve">F. ODGOĐENA I TEKUĆA POREZNA OBVEZA </t>
    </r>
    <r>
      <rPr>
        <sz val="8"/>
        <rFont val="Arial"/>
        <family val="2"/>
      </rPr>
      <t>(104 + 105)</t>
    </r>
  </si>
  <si>
    <r>
      <t xml:space="preserve">H. FINANCIJSKE OBVEZE </t>
    </r>
    <r>
      <rPr>
        <sz val="8"/>
        <rFont val="Arial"/>
        <family val="2"/>
      </rPr>
      <t>(108 do 110)</t>
    </r>
  </si>
  <si>
    <r>
      <t xml:space="preserve">I.  OSTALE OBVEZE </t>
    </r>
    <r>
      <rPr>
        <sz val="8"/>
        <rFont val="Arial"/>
        <family val="2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</si>
  <si>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</rPr>
      <t>(117+118)</t>
    </r>
  </si>
  <si>
    <r>
      <t xml:space="preserve">K. UKUPNA PASIVA </t>
    </r>
    <r>
      <rPr>
        <sz val="8"/>
        <rFont val="Arial"/>
        <family val="2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</si>
  <si>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</si>
  <si>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</si>
  <si>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</si>
  <si>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</si>
  <si>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</si>
  <si>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</si>
  <si>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</si>
  <si>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</si>
  <si>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</si>
  <si>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</si>
  <si>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</si>
  <si>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</si>
  <si>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</si>
  <si>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</si>
  <si>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</si>
  <si>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</si>
  <si>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</si>
  <si>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>Izvještaj o sveobuhvatnoj dobiti (Račun dobiti i gubitka)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</si>
  <si>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</si>
  <si>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</si>
  <si>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</si>
  <si>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</si>
  <si>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</rPr>
      <t>(205 do 211 - 212)</t>
    </r>
  </si>
  <si>
    <t>Napomena: Podatke pod AOP 200, 201, 214 i 215 popunjavaju društva za osiguranje koja sastavljaju konsolidirane godišnje financijske izvještaje</t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</si>
  <si>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</rPr>
      <t>(AOP 168 do 170)</t>
    </r>
  </si>
  <si>
    <t>IZVJEŠTAJ O NOVČANIM TOKOVIMA - Indirektna metoda</t>
  </si>
  <si>
    <t>Rapspodjeljivo vlasnicima matice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</si>
  <si>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</si>
  <si>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</si>
  <si>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</si>
  <si>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</si>
  <si>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</si>
  <si>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</si>
  <si>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</si>
  <si>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</si>
  <si>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</si>
  <si>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</si>
  <si>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</si>
  <si>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</si>
  <si>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</si>
  <si>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</si>
  <si>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</si>
  <si>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</si>
  <si>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</si>
  <si>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</si>
  <si>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</si>
  <si>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</si>
  <si>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</si>
  <si>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</si>
  <si>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</si>
  <si>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</si>
  <si>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</si>
  <si>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</si>
  <si>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</si>
  <si>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</si>
  <si>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</si>
  <si>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</si>
  <si>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</si>
  <si>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</si>
  <si>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</si>
  <si>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</si>
  <si>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</si>
  <si>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</si>
  <si>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</si>
  <si>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</si>
  <si>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</si>
  <si>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</si>
  <si>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</si>
  <si>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>Prethodna godina</t>
  </si>
  <si>
    <t>Tekuća godina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</si>
  <si>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</si>
  <si>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</si>
  <si>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</si>
  <si>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</si>
  <si>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</si>
  <si>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</si>
  <si>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</si>
  <si>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</si>
  <si>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</si>
  <si>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</si>
  <si>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</si>
  <si>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</si>
  <si>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</si>
  <si>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</si>
  <si>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</si>
  <si>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</si>
  <si>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</si>
  <si>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</si>
  <si>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</si>
  <si>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</si>
  <si>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</si>
  <si>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</si>
  <si>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</si>
  <si>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15. Primici sa naslova otplate danih kratkoročnih i dugoročnih zajmova </t>
  </si>
  <si>
    <t xml:space="preserve">    16. Izdaci za dane kratkoročne i dugoročne zajmove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</si>
  <si>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</si>
  <si>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</si>
  <si>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</si>
  <si>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</si>
  <si>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</si>
  <si>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</si>
  <si>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</si>
  <si>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</si>
  <si>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</si>
  <si>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</si>
  <si>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</si>
  <si>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</si>
  <si>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</si>
  <si>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</si>
  <si>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</si>
  <si>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B. OBVEZE DRUGOG REDA (PODREĐENE OBVEZE)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</si>
  <si>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</si>
  <si>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</si>
  <si>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</si>
  <si>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</si>
  <si>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</si>
  <si>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</si>
  <si>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</si>
  <si>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2.1. Nerealizirani dobici ili gubici od materijalne
       imovine (zemljišta i građevinski objekti)</t>
  </si>
  <si>
    <t>2.2. Nerealizirani dobici ili gubici od financijske
       imovine raspoložive za prodaju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</si>
  <si>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</si>
  <si>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</si>
  <si>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</si>
  <si>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</si>
  <si>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</si>
  <si>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</si>
  <si>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</si>
  <si>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</si>
  <si>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</si>
  <si>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</si>
  <si>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</si>
  <si>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</si>
  <si>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</si>
  <si>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</si>
  <si>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</si>
  <si>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</si>
  <si>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</si>
  <si>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</si>
  <si>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</si>
  <si>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</si>
  <si>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</si>
  <si>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</si>
  <si>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</si>
  <si>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</si>
  <si>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</si>
  <si>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</si>
  <si>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</si>
  <si>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</si>
  <si>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</si>
  <si>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</si>
  <si>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</si>
  <si>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</si>
  <si>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</si>
  <si>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</si>
  <si>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</si>
  <si>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</si>
  <si>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</si>
  <si>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</si>
  <si>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</si>
  <si>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</si>
  <si>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</si>
  <si>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</si>
  <si>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</si>
  <si>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</si>
  <si>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</si>
  <si>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</si>
  <si>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</si>
  <si>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</si>
  <si>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</si>
  <si>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t>Život</t>
  </si>
  <si>
    <t>Neživot</t>
  </si>
  <si>
    <t>Ukupno</t>
  </si>
  <si>
    <t xml:space="preserve">    3. Ostali plaćeni troškovi budućeg razdoblja i nedospjela naplata prihoda 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</si>
  <si>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</si>
  <si>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</si>
  <si>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</si>
  <si>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</si>
  <si>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</si>
  <si>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t>1. Revidirani godišnji financijski izvještaji s revizorskim izvješćem</t>
  </si>
  <si>
    <t>Godišnji financijski izvještaj društava za osiguranje odnosno društava za reosiguranje 
GFI-OSIG/RE</t>
  </si>
  <si>
    <t>03763536</t>
  </si>
  <si>
    <t>060006216</t>
  </si>
  <si>
    <t>94472454976</t>
  </si>
  <si>
    <t>Jadransko osiguranje d.d.</t>
  </si>
  <si>
    <t>10 000</t>
  </si>
  <si>
    <t>ZAGREB</t>
  </si>
  <si>
    <t>LISTOPADSKA 2</t>
  </si>
  <si>
    <t>jadransko@jadransko.hr</t>
  </si>
  <si>
    <t>www.jadransko.hr</t>
  </si>
  <si>
    <t>Zagreb</t>
  </si>
  <si>
    <t>Zagrebačka</t>
  </si>
  <si>
    <t>Jurišić Goran</t>
  </si>
  <si>
    <t>01 303 6275</t>
  </si>
  <si>
    <t>01 303 6925</t>
  </si>
  <si>
    <t>goran.jurisic@jadransko.hr</t>
  </si>
  <si>
    <t>01.01.2013.</t>
  </si>
  <si>
    <t>31.12.2013.</t>
  </si>
  <si>
    <t>6512</t>
  </si>
  <si>
    <t>Statutarnih promjena vezanih za spajanja i pripajanja u promatranom razdoblju nije bilo.</t>
  </si>
  <si>
    <t>Naplata prihoda se kreće u okvirima koji su karakteristični za ovu vrstu djelatnosti i Društvo je uspješno realizira.</t>
  </si>
  <si>
    <t>u odnosu na razdoblje prethodne godine što je uzrokovano negativnim gospodarskim kretanjima.</t>
  </si>
  <si>
    <t>dio prihoda čine financijski prihodi od plasmana zajmova, najmova i ostalog.</t>
  </si>
  <si>
    <t xml:space="preserve">Likvidnost društva mjerena koeficijentom likvidnosti kojom HANFA prati sposobnost društva za osiguranje da </t>
  </si>
  <si>
    <t>na isto razdoblje u 2012. g.</t>
  </si>
  <si>
    <t xml:space="preserve">Društvo je u promatranom razdoblju zaključilo 685.554 polica osiguranja od čega se 314.527 polica odnosi na  </t>
  </si>
  <si>
    <t>Ukupni prihod društva iznosi 673.092.125,85 kn, od čega  bruto zaračunata premija iznosi 626.094.349,28 kn. Preostali</t>
  </si>
  <si>
    <t>od prodaje čine 90,56% ukupnog prihoda Društva.</t>
  </si>
  <si>
    <t xml:space="preserve">Ukupni rashodi društva u promatranom razdoblju iznosili su 613.864.484,55 kn dok izdaci za osigurane slučajeve </t>
  </si>
  <si>
    <t>(štete) čine 30,23% zarađene premije odnosno 30,01% ukupnih rashoda.</t>
  </si>
  <si>
    <t xml:space="preserve">Iznos prometa dionicama Jadranskog osiguranja na Zagrebačkoj burzi u istom razdoblju iznosio je 2.945.600 kn, </t>
  </si>
  <si>
    <r>
      <rPr>
        <sz val="9"/>
        <rFont val="Arial"/>
        <family val="2"/>
      </rPr>
      <t>dok je dionice Društva na dan 31.12.2013. imalo 431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dioničara.</t>
    </r>
  </si>
  <si>
    <t>Društvo je registrirano za obavljanje prodaje neživotnih osiguranja i to 17 skupina osiguranja te iz tog razloga prihodi</t>
  </si>
  <si>
    <t xml:space="preserve">obvezno osiguranje od autoodgovornosti. Ostvarena je bruto premija od 626.094.349,28 kn te se ista smanjila za 0,20% </t>
  </si>
  <si>
    <t>podmiruje svoje obveze iznosi 8,96.</t>
  </si>
  <si>
    <t>Društvo je u promatranom razdoblju ostvarilo neto dobit u iznosu od 59.227.641,30 kn što je za 26,41 % manje u odnosu</t>
  </si>
  <si>
    <t xml:space="preserve">manje za 26,41%. </t>
  </si>
  <si>
    <t xml:space="preserve">Zarada po dionici  mjerena neto dobiti po dionici iznosi 473,82 kn, što je u odnosu na isto razdoblje u 2012. g. </t>
  </si>
  <si>
    <t>DODATAK BILANCI (popunjava obveznik koji sastavlja konsolidirani godišnji financijski izvještaj)</t>
  </si>
  <si>
    <t>Stanje na dan: 31.12.2013.</t>
  </si>
  <si>
    <t>U razdoblju:01.01.2013.-31.12.2013.</t>
  </si>
  <si>
    <r>
      <t xml:space="preserve">II.  Stanje 1. siječnja prethodne godine
     (prepravljeno) </t>
    </r>
    <r>
      <rPr>
        <sz val="8"/>
        <rFont val="Arial"/>
        <family val="2"/>
      </rPr>
      <t>(AOP 001 do 003)</t>
    </r>
  </si>
  <si>
    <r>
      <t>III. Sveobuhvatna dobit ili gubitak
     prethodne godine</t>
    </r>
    <r>
      <rPr>
        <sz val="8"/>
        <rFont val="Arial"/>
        <family val="2"/>
      </rPr>
      <t xml:space="preserve"> (AOP 006+007)</t>
    </r>
  </si>
  <si>
    <r>
      <t xml:space="preserve">IV. Transakcije s vlasnicima
      </t>
    </r>
    <r>
      <rPr>
        <sz val="8"/>
        <rFont val="Arial"/>
        <family val="2"/>
      </rPr>
      <t>(prethodno razdoblje) (AOP 013 do 016)</t>
    </r>
  </si>
  <si>
    <r>
      <t xml:space="preserve">V. Stanje na zadnji dan izvještajnog 
     razdoblja u prethodnoj godini
</t>
    </r>
    <r>
      <rPr>
        <sz val="8"/>
        <rFont val="Arial"/>
        <family val="2"/>
      </rPr>
      <t xml:space="preserve">     (AOP 004+005+012)</t>
    </r>
  </si>
  <si>
    <r>
      <t xml:space="preserve">VII. Stanje 1. siječnja tekuće godine
       (prepravljeno) </t>
    </r>
    <r>
      <rPr>
        <sz val="8"/>
        <rFont val="Arial"/>
        <family val="2"/>
      </rPr>
      <t>(AOP 018 do 020)</t>
    </r>
  </si>
  <si>
    <r>
      <t>VIII. Sveobuhvatna dobit ili gubitak
        tekuće godine</t>
    </r>
    <r>
      <rPr>
        <sz val="8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</si>
  <si>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8"/>
        <rFont val="Arial"/>
        <family val="2"/>
      </rPr>
      <t>(AOP 030 do 033)</t>
    </r>
  </si>
  <si>
    <r>
      <t xml:space="preserve">X. Stanje na zadnji dan izvještajnog
    razdoblja u tekućoj godini
</t>
    </r>
    <r>
      <rPr>
        <sz val="8"/>
        <rFont val="Arial"/>
        <family val="2"/>
      </rPr>
      <t xml:space="preserve">    (AOP 021+022+029)</t>
    </r>
  </si>
  <si>
    <t>Za razdoblje:01.01.2013.-31.12.2013.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</si>
</sst>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  <numFmt numFmtId="195" formatCode="#,##0.000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1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>
        <color indexed="9"/>
      </right>
      <top style="thin">
        <color indexed="9"/>
      </top>
      <bottom style="medium">
        <color indexed="22"/>
      </bottom>
    </border>
    <border>
      <left style="thin">
        <color indexed="9"/>
      </left>
      <right style="thin"/>
      <top style="thin">
        <color indexed="9"/>
      </top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9"/>
      </left>
      <right style="thin"/>
      <top style="medium">
        <color indexed="22"/>
      </top>
      <bottom style="thin"/>
    </border>
    <border>
      <left style="thin"/>
      <right style="thin"/>
      <top style="medium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22"/>
      </bottom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hair"/>
      <bottom style="double"/>
    </border>
    <border>
      <left style="thin"/>
      <right style="thin"/>
      <top style="double">
        <color indexed="8"/>
      </top>
      <bottom style="hair"/>
    </border>
    <border>
      <left style="thin"/>
      <right style="thin"/>
      <top style="double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/>
      <right>
        <color indexed="63"/>
      </right>
      <top style="medium">
        <color indexed="22"/>
      </top>
      <bottom style="thin"/>
    </border>
    <border>
      <left>
        <color indexed="63"/>
      </left>
      <right>
        <color indexed="63"/>
      </right>
      <top style="medium">
        <color indexed="22"/>
      </top>
      <bottom style="thin"/>
    </border>
    <border>
      <left>
        <color indexed="63"/>
      </left>
      <right style="thin"/>
      <top style="medium">
        <color indexed="22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3" fontId="1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" fillId="32" borderId="12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13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14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15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10" xfId="0" applyNumberFormat="1" applyFont="1" applyFill="1" applyBorder="1" applyAlignment="1" applyProtection="1">
      <alignment horizontal="right" vertical="center" shrinkToFit="1"/>
      <protection hidden="1"/>
    </xf>
    <xf numFmtId="167" fontId="6" fillId="0" borderId="16" xfId="0" applyNumberFormat="1" applyFont="1" applyFill="1" applyBorder="1" applyAlignment="1">
      <alignment horizontal="center" vertical="center"/>
    </xf>
    <xf numFmtId="167" fontId="6" fillId="0" borderId="17" xfId="0" applyNumberFormat="1" applyFont="1" applyFill="1" applyBorder="1" applyAlignment="1">
      <alignment horizontal="center" vertical="center"/>
    </xf>
    <xf numFmtId="167" fontId="6" fillId="0" borderId="18" xfId="0" applyNumberFormat="1" applyFont="1" applyFill="1" applyBorder="1" applyAlignment="1">
      <alignment horizontal="center" vertical="center"/>
    </xf>
    <xf numFmtId="167" fontId="6" fillId="0" borderId="19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167" fontId="6" fillId="0" borderId="21" xfId="0" applyNumberFormat="1" applyFont="1" applyFill="1" applyBorder="1" applyAlignment="1">
      <alignment horizontal="center" vertical="center"/>
    </xf>
    <xf numFmtId="167" fontId="6" fillId="0" borderId="22" xfId="0" applyNumberFormat="1" applyFont="1" applyFill="1" applyBorder="1" applyAlignment="1">
      <alignment horizontal="center" vertical="center"/>
    </xf>
    <xf numFmtId="167" fontId="6" fillId="0" borderId="23" xfId="0" applyNumberFormat="1" applyFont="1" applyFill="1" applyBorder="1" applyAlignment="1">
      <alignment horizontal="center" vertical="center"/>
    </xf>
    <xf numFmtId="3" fontId="1" fillId="32" borderId="13" xfId="0" applyNumberFormat="1" applyFont="1" applyFill="1" applyBorder="1" applyAlignment="1">
      <alignment horizontal="right" vertical="center" shrinkToFit="1"/>
    </xf>
    <xf numFmtId="3" fontId="1" fillId="0" borderId="11" xfId="0" applyNumberFormat="1" applyFont="1" applyBorder="1" applyAlignment="1" applyProtection="1">
      <alignment horizontal="right" vertical="center" shrinkToFit="1"/>
      <protection locked="0"/>
    </xf>
    <xf numFmtId="3" fontId="1" fillId="0" borderId="10" xfId="0" applyNumberFormat="1" applyFont="1" applyBorder="1" applyAlignment="1" applyProtection="1">
      <alignment horizontal="right" vertical="center" shrinkToFit="1"/>
      <protection locked="0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5" xfId="0" applyFont="1" applyFill="1" applyBorder="1" applyAlignment="1" applyProtection="1">
      <alignment horizontal="center" vertical="center" wrapText="1"/>
      <protection hidden="1"/>
    </xf>
    <xf numFmtId="0" fontId="6" fillId="33" borderId="26" xfId="0" applyFont="1" applyFill="1" applyBorder="1" applyAlignment="1" applyProtection="1">
      <alignment horizontal="center" vertical="center"/>
      <protection hidden="1"/>
    </xf>
    <xf numFmtId="0" fontId="6" fillId="33" borderId="27" xfId="0" applyFont="1" applyFill="1" applyBorder="1" applyAlignment="1" applyProtection="1">
      <alignment horizontal="center" vertical="center"/>
      <protection hidden="1"/>
    </xf>
    <xf numFmtId="0" fontId="6" fillId="33" borderId="28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>
      <alignment vertical="center"/>
    </xf>
    <xf numFmtId="0" fontId="6" fillId="33" borderId="29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6" fillId="33" borderId="26" xfId="0" applyNumberFormat="1" applyFont="1" applyFill="1" applyBorder="1" applyAlignment="1">
      <alignment horizontal="center" vertical="center"/>
    </xf>
    <xf numFmtId="0" fontId="7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4" fontId="10" fillId="32" borderId="30" xfId="59" applyNumberFormat="1" applyFont="1" applyFill="1" applyBorder="1" applyAlignment="1" applyProtection="1">
      <alignment horizontal="center" vertical="center"/>
      <protection hidden="1" locked="0"/>
    </xf>
    <xf numFmtId="0" fontId="11" fillId="0" borderId="0" xfId="59" applyFont="1" applyFill="1" applyBorder="1" applyAlignment="1" applyProtection="1">
      <alignment horizontal="left" vertical="center" wrapText="1"/>
      <protection hidden="1"/>
    </xf>
    <xf numFmtId="0" fontId="11" fillId="0" borderId="0" xfId="59" applyFont="1">
      <alignment vertical="top"/>
      <protection/>
    </xf>
    <xf numFmtId="0" fontId="11" fillId="0" borderId="0" xfId="59" applyFont="1" applyFill="1" applyBorder="1" applyAlignment="1" applyProtection="1">
      <alignment vertical="center"/>
      <protection hidden="1"/>
    </xf>
    <xf numFmtId="0" fontId="11" fillId="0" borderId="0" xfId="59" applyFont="1" applyFill="1" applyBorder="1" applyAlignment="1" applyProtection="1">
      <alignment horizontal="center" vertical="center" wrapText="1"/>
      <protection hidden="1"/>
    </xf>
    <xf numFmtId="0" fontId="11" fillId="0" borderId="0" xfId="59" applyFont="1" applyBorder="1" applyAlignment="1" applyProtection="1">
      <alignment horizontal="left" vertical="center" wrapText="1"/>
      <protection hidden="1"/>
    </xf>
    <xf numFmtId="0" fontId="11" fillId="0" borderId="0" xfId="59" applyFont="1" applyBorder="1" applyProtection="1">
      <alignment vertical="top"/>
      <protection hidden="1"/>
    </xf>
    <xf numFmtId="0" fontId="11" fillId="0" borderId="0" xfId="59" applyFont="1" applyBorder="1" applyAlignment="1" applyProtection="1">
      <alignment/>
      <protection hidden="1"/>
    </xf>
    <xf numFmtId="0" fontId="11" fillId="0" borderId="0" xfId="59" applyFont="1" applyAlignment="1" applyProtection="1">
      <alignment/>
      <protection hidden="1"/>
    </xf>
    <xf numFmtId="0" fontId="13" fillId="0" borderId="0" xfId="59" applyFont="1" applyBorder="1" applyAlignment="1" applyProtection="1">
      <alignment horizontal="right" vertical="center" wrapText="1"/>
      <protection hidden="1"/>
    </xf>
    <xf numFmtId="0" fontId="13" fillId="0" borderId="0" xfId="59" applyFont="1" applyAlignment="1" applyProtection="1">
      <alignment horizontal="right"/>
      <protection hidden="1"/>
    </xf>
    <xf numFmtId="0" fontId="13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9" applyFont="1" applyFill="1" applyBorder="1" applyAlignment="1" applyProtection="1">
      <alignment horizontal="left" vertical="center"/>
      <protection hidden="1"/>
    </xf>
    <xf numFmtId="0" fontId="11" fillId="0" borderId="0" xfId="59" applyFont="1" applyFill="1" applyBorder="1" applyAlignment="1" applyProtection="1">
      <alignment/>
      <protection hidden="1"/>
    </xf>
    <xf numFmtId="0" fontId="11" fillId="0" borderId="0" xfId="59" applyFont="1" applyAlignment="1" applyProtection="1">
      <alignment horizontal="right" vertical="center"/>
      <protection hidden="1"/>
    </xf>
    <xf numFmtId="0" fontId="11" fillId="0" borderId="0" xfId="59" applyFont="1" applyAlignment="1" applyProtection="1">
      <alignment wrapText="1"/>
      <protection hidden="1"/>
    </xf>
    <xf numFmtId="0" fontId="11" fillId="0" borderId="0" xfId="59" applyFont="1" applyAlignment="1" applyProtection="1">
      <alignment horizontal="right"/>
      <protection hidden="1"/>
    </xf>
    <xf numFmtId="0" fontId="11" fillId="0" borderId="0" xfId="59" applyFont="1" applyProtection="1">
      <alignment vertical="top"/>
      <protection hidden="1"/>
    </xf>
    <xf numFmtId="0" fontId="11" fillId="0" borderId="0" xfId="59" applyFont="1" applyAlignment="1" applyProtection="1">
      <alignment horizontal="right" wrapText="1"/>
      <protection hidden="1"/>
    </xf>
    <xf numFmtId="0" fontId="11" fillId="0" borderId="0" xfId="59" applyFont="1" applyBorder="1" applyAlignment="1" applyProtection="1">
      <alignment horizontal="left"/>
      <protection hidden="1"/>
    </xf>
    <xf numFmtId="0" fontId="11" fillId="0" borderId="0" xfId="59" applyFont="1" applyBorder="1" applyAlignment="1">
      <alignment horizontal="left" vertical="center"/>
      <protection/>
    </xf>
    <xf numFmtId="0" fontId="11" fillId="0" borderId="0" xfId="59" applyFont="1" applyBorder="1" applyAlignment="1" applyProtection="1">
      <alignment vertical="top"/>
      <protection hidden="1"/>
    </xf>
    <xf numFmtId="1" fontId="10" fillId="32" borderId="31" xfId="59" applyNumberFormat="1" applyFont="1" applyFill="1" applyBorder="1" applyAlignment="1" applyProtection="1">
      <alignment horizontal="center" vertical="center"/>
      <protection hidden="1" locked="0"/>
    </xf>
    <xf numFmtId="0" fontId="11" fillId="0" borderId="0" xfId="59" applyFont="1" applyBorder="1" applyAlignment="1" applyProtection="1">
      <alignment horizontal="right"/>
      <protection hidden="1"/>
    </xf>
    <xf numFmtId="0" fontId="10" fillId="0" borderId="0" xfId="59" applyFont="1" applyFill="1" applyBorder="1" applyAlignment="1" applyProtection="1">
      <alignment horizontal="right" vertical="center"/>
      <protection hidden="1" locked="0"/>
    </xf>
    <xf numFmtId="0" fontId="11" fillId="0" borderId="0" xfId="59" applyFont="1" applyBorder="1" applyProtection="1">
      <alignment vertical="top"/>
      <protection hidden="1"/>
    </xf>
    <xf numFmtId="3" fontId="10" fillId="32" borderId="31" xfId="59" applyNumberFormat="1" applyFont="1" applyFill="1" applyBorder="1" applyAlignment="1" applyProtection="1">
      <alignment horizontal="right" vertical="center"/>
      <protection hidden="1" locked="0"/>
    </xf>
    <xf numFmtId="0" fontId="10" fillId="32" borderId="31" xfId="59" applyFont="1" applyFill="1" applyBorder="1" applyAlignment="1" applyProtection="1">
      <alignment horizontal="center" vertical="center"/>
      <protection hidden="1" locked="0"/>
    </xf>
    <xf numFmtId="0" fontId="10" fillId="0" borderId="0" xfId="59" applyFont="1" applyBorder="1" applyAlignment="1" applyProtection="1">
      <alignment vertical="top"/>
      <protection hidden="1"/>
    </xf>
    <xf numFmtId="0" fontId="11" fillId="0" borderId="0" xfId="59" applyFont="1" applyAlignment="1" applyProtection="1">
      <alignment/>
      <protection hidden="1"/>
    </xf>
    <xf numFmtId="49" fontId="10" fillId="32" borderId="31" xfId="59" applyNumberFormat="1" applyFont="1" applyFill="1" applyBorder="1" applyAlignment="1" applyProtection="1">
      <alignment horizontal="right" vertical="center"/>
      <protection hidden="1" locked="0"/>
    </xf>
    <xf numFmtId="0" fontId="11" fillId="0" borderId="0" xfId="59" applyFont="1" applyBorder="1" applyAlignment="1" applyProtection="1">
      <alignment horizontal="left" vertical="top" wrapText="1"/>
      <protection hidden="1"/>
    </xf>
    <xf numFmtId="0" fontId="11" fillId="0" borderId="0" xfId="59" applyFont="1" applyFill="1" applyBorder="1" applyProtection="1">
      <alignment vertical="top"/>
      <protection hidden="1"/>
    </xf>
    <xf numFmtId="0" fontId="11" fillId="0" borderId="0" xfId="59" applyFont="1" applyBorder="1" applyAlignment="1" applyProtection="1">
      <alignment horizontal="center" vertical="center"/>
      <protection hidden="1" locked="0"/>
    </xf>
    <xf numFmtId="0" fontId="11" fillId="0" borderId="0" xfId="59" applyFont="1" applyBorder="1" applyAlignment="1" applyProtection="1">
      <alignment vertical="top" wrapText="1"/>
      <protection hidden="1"/>
    </xf>
    <xf numFmtId="0" fontId="11" fillId="0" borderId="0" xfId="59" applyFont="1" applyBorder="1" applyAlignment="1" applyProtection="1">
      <alignment wrapText="1"/>
      <protection hidden="1"/>
    </xf>
    <xf numFmtId="0" fontId="11" fillId="0" borderId="0" xfId="59" applyFont="1" applyAlignment="1" applyProtection="1">
      <alignment horizontal="left" vertical="top" indent="2"/>
      <protection hidden="1"/>
    </xf>
    <xf numFmtId="0" fontId="11" fillId="0" borderId="0" xfId="59" applyFont="1" applyAlignment="1" applyProtection="1">
      <alignment horizontal="left" vertical="top" wrapText="1" indent="2"/>
      <protection hidden="1"/>
    </xf>
    <xf numFmtId="0" fontId="11" fillId="0" borderId="0" xfId="59" applyFont="1" applyBorder="1" applyAlignment="1" applyProtection="1">
      <alignment horizontal="right" vertical="top"/>
      <protection hidden="1"/>
    </xf>
    <xf numFmtId="0" fontId="11" fillId="0" borderId="0" xfId="59" applyFont="1" applyBorder="1" applyAlignment="1" applyProtection="1">
      <alignment horizontal="center" vertical="top"/>
      <protection hidden="1"/>
    </xf>
    <xf numFmtId="0" fontId="11" fillId="0" borderId="0" xfId="59" applyFont="1" applyBorder="1" applyAlignment="1" applyProtection="1">
      <alignment horizontal="center"/>
      <protection hidden="1"/>
    </xf>
    <xf numFmtId="0" fontId="11" fillId="0" borderId="0" xfId="59" applyFont="1" applyBorder="1" applyAlignment="1" applyProtection="1">
      <alignment horizontal="left" vertical="top"/>
      <protection hidden="1"/>
    </xf>
    <xf numFmtId="0" fontId="11" fillId="0" borderId="32" xfId="59" applyFont="1" applyBorder="1" applyProtection="1">
      <alignment vertical="top"/>
      <protection hidden="1"/>
    </xf>
    <xf numFmtId="0" fontId="11" fillId="0" borderId="0" xfId="59" applyFont="1" applyAlignment="1" applyProtection="1">
      <alignment vertical="top"/>
      <protection hidden="1"/>
    </xf>
    <xf numFmtId="0" fontId="11" fillId="0" borderId="0" xfId="59" applyFont="1" applyAlignment="1" applyProtection="1">
      <alignment horizontal="left"/>
      <protection hidden="1"/>
    </xf>
    <xf numFmtId="0" fontId="11" fillId="0" borderId="0" xfId="59" applyFont="1" applyBorder="1" applyAlignment="1" applyProtection="1">
      <alignment vertical="center"/>
      <protection hidden="1"/>
    </xf>
    <xf numFmtId="0" fontId="11" fillId="0" borderId="0" xfId="59" applyFont="1" applyFill="1" applyBorder="1" applyAlignment="1" applyProtection="1">
      <alignment vertical="center"/>
      <protection hidden="1"/>
    </xf>
    <xf numFmtId="0" fontId="10" fillId="0" borderId="0" xfId="59" applyFont="1" applyAlignment="1" applyProtection="1">
      <alignment vertical="center"/>
      <protection hidden="1"/>
    </xf>
    <xf numFmtId="0" fontId="11" fillId="0" borderId="33" xfId="59" applyFont="1" applyBorder="1" applyProtection="1">
      <alignment vertical="top"/>
      <protection hidden="1"/>
    </xf>
    <xf numFmtId="0" fontId="11" fillId="0" borderId="33" xfId="59" applyFont="1" applyBorder="1">
      <alignment vertical="top"/>
      <protection/>
    </xf>
    <xf numFmtId="0" fontId="11" fillId="0" borderId="0" xfId="59" applyFont="1" applyFill="1" applyBorder="1" applyAlignment="1" applyProtection="1">
      <alignment horizontal="right" vertical="top" wrapText="1"/>
      <protection hidden="1"/>
    </xf>
    <xf numFmtId="0" fontId="11" fillId="0" borderId="0" xfId="59" applyFont="1">
      <alignment vertical="top"/>
      <protection/>
    </xf>
    <xf numFmtId="0" fontId="3" fillId="0" borderId="0" xfId="59" applyFont="1" applyAlignment="1">
      <alignment/>
      <protection/>
    </xf>
    <xf numFmtId="0" fontId="11" fillId="0" borderId="0" xfId="59" applyFont="1" applyFill="1" applyBorder="1" applyAlignment="1">
      <alignment/>
      <protection/>
    </xf>
    <xf numFmtId="49" fontId="10" fillId="0" borderId="0" xfId="59" applyNumberFormat="1" applyFont="1" applyFill="1" applyBorder="1" applyAlignment="1" applyProtection="1">
      <alignment horizontal="center" vertical="center"/>
      <protection hidden="1" locked="0"/>
    </xf>
    <xf numFmtId="0" fontId="11" fillId="0" borderId="0" xfId="60" applyFont="1" applyBorder="1" applyAlignment="1" applyProtection="1">
      <alignment vertical="center"/>
      <protection hidden="1"/>
    </xf>
    <xf numFmtId="0" fontId="11" fillId="0" borderId="0" xfId="58" applyFont="1" applyBorder="1" applyAlignment="1" applyProtection="1">
      <alignment vertical="center"/>
      <protection hidden="1"/>
    </xf>
    <xf numFmtId="0" fontId="11" fillId="0" borderId="0" xfId="60" applyFont="1" applyBorder="1" applyAlignment="1" applyProtection="1">
      <alignment/>
      <protection hidden="1"/>
    </xf>
    <xf numFmtId="0" fontId="9" fillId="0" borderId="0" xfId="60" applyAlignment="1">
      <alignment/>
      <protection/>
    </xf>
    <xf numFmtId="0" fontId="11" fillId="0" borderId="0" xfId="58" applyFont="1" applyBorder="1" applyAlignment="1" applyProtection="1">
      <alignment horizontal="left" vertical="center"/>
      <protection hidden="1"/>
    </xf>
    <xf numFmtId="0" fontId="11" fillId="0" borderId="0" xfId="60" applyFont="1" applyAlignment="1" applyProtection="1">
      <alignment/>
      <protection hidden="1"/>
    </xf>
    <xf numFmtId="0" fontId="10" fillId="0" borderId="0" xfId="59" applyFont="1" applyFill="1" applyBorder="1" applyAlignment="1" applyProtection="1">
      <alignment horizontal="center" vertical="center"/>
      <protection hidden="1"/>
    </xf>
    <xf numFmtId="4" fontId="1" fillId="0" borderId="0" xfId="0" applyNumberFormat="1" applyFont="1" applyFill="1" applyBorder="1" applyAlignment="1">
      <alignment vertical="center"/>
    </xf>
    <xf numFmtId="4" fontId="6" fillId="33" borderId="34" xfId="0" applyNumberFormat="1" applyFont="1" applyFill="1" applyBorder="1" applyAlignment="1">
      <alignment horizontal="center" vertical="center" wrapText="1"/>
    </xf>
    <xf numFmtId="4" fontId="6" fillId="33" borderId="26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3" fontId="6" fillId="33" borderId="35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36" xfId="0" applyNumberFormat="1" applyFont="1" applyFill="1" applyBorder="1" applyAlignment="1" applyProtection="1">
      <alignment horizontal="center" vertical="center"/>
      <protection hidden="1"/>
    </xf>
    <xf numFmtId="3" fontId="1" fillId="32" borderId="37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8" xfId="0" applyNumberFormat="1" applyFont="1" applyFill="1" applyBorder="1" applyAlignment="1" applyProtection="1">
      <alignment horizontal="right" vertical="center" shrinkToFit="1"/>
      <protection locked="0"/>
    </xf>
    <xf numFmtId="3" fontId="1" fillId="32" borderId="38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9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/>
    </xf>
    <xf numFmtId="3" fontId="1" fillId="0" borderId="20" xfId="0" applyNumberFormat="1" applyFont="1" applyBorder="1" applyAlignment="1" applyProtection="1">
      <alignment horizontal="center" vertical="top" wrapText="1"/>
      <protection hidden="1"/>
    </xf>
    <xf numFmtId="0" fontId="1" fillId="0" borderId="20" xfId="0" applyFont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34" borderId="38" xfId="57" applyNumberFormat="1" applyFont="1" applyFill="1" applyBorder="1" applyAlignment="1" applyProtection="1">
      <alignment vertical="center"/>
      <protection locked="0"/>
    </xf>
    <xf numFmtId="3" fontId="1" fillId="0" borderId="38" xfId="0" applyNumberFormat="1" applyFont="1" applyBorder="1" applyAlignment="1" applyProtection="1">
      <alignment horizontal="right" vertical="center" shrinkToFit="1"/>
      <protection locked="0"/>
    </xf>
    <xf numFmtId="3" fontId="1" fillId="0" borderId="39" xfId="0" applyNumberFormat="1" applyFont="1" applyBorder="1" applyAlignment="1" applyProtection="1">
      <alignment horizontal="right" vertical="center" shrinkToFit="1"/>
      <protection locked="0"/>
    </xf>
    <xf numFmtId="0" fontId="16" fillId="0" borderId="20" xfId="0" applyFont="1" applyFill="1" applyBorder="1" applyAlignment="1" applyProtection="1">
      <alignment horizontal="center" vertical="top" wrapText="1"/>
      <protection hidden="1"/>
    </xf>
    <xf numFmtId="3" fontId="1" fillId="0" borderId="0" xfId="0" applyNumberFormat="1" applyFont="1" applyBorder="1" applyAlignment="1">
      <alignment/>
    </xf>
    <xf numFmtId="0" fontId="6" fillId="0" borderId="20" xfId="0" applyFont="1" applyFill="1" applyBorder="1" applyAlignment="1" applyProtection="1">
      <alignment horizontal="center" vertical="top" wrapText="1"/>
      <protection hidden="1"/>
    </xf>
    <xf numFmtId="0" fontId="1" fillId="0" borderId="20" xfId="0" applyFont="1" applyFill="1" applyBorder="1" applyAlignment="1" applyProtection="1">
      <alignment horizontal="center" vertical="top" wrapText="1"/>
      <protection hidden="1"/>
    </xf>
    <xf numFmtId="0" fontId="1" fillId="0" borderId="20" xfId="0" applyFont="1" applyFill="1" applyBorder="1" applyAlignment="1" applyProtection="1">
      <alignment vertical="top" wrapText="1"/>
      <protection hidden="1"/>
    </xf>
    <xf numFmtId="3" fontId="1" fillId="0" borderId="20" xfId="0" applyNumberFormat="1" applyFont="1" applyFill="1" applyBorder="1" applyAlignment="1" applyProtection="1">
      <alignment vertical="top" wrapText="1"/>
      <protection hidden="1"/>
    </xf>
    <xf numFmtId="3" fontId="6" fillId="33" borderId="34" xfId="0" applyNumberFormat="1" applyFont="1" applyFill="1" applyBorder="1" applyAlignment="1">
      <alignment horizontal="center" vertical="center" wrapText="1"/>
    </xf>
    <xf numFmtId="3" fontId="6" fillId="33" borderId="29" xfId="0" applyNumberFormat="1" applyFont="1" applyFill="1" applyBorder="1" applyAlignment="1">
      <alignment horizontal="center" vertical="center" wrapText="1"/>
    </xf>
    <xf numFmtId="3" fontId="1" fillId="32" borderId="16" xfId="0" applyNumberFormat="1" applyFont="1" applyFill="1" applyBorder="1" applyAlignment="1" applyProtection="1">
      <alignment vertical="center" shrinkToFit="1"/>
      <protection hidden="1"/>
    </xf>
    <xf numFmtId="3" fontId="1" fillId="32" borderId="17" xfId="0" applyNumberFormat="1" applyFont="1" applyFill="1" applyBorder="1" applyAlignment="1" applyProtection="1">
      <alignment vertical="center" shrinkToFit="1"/>
      <protection/>
    </xf>
    <xf numFmtId="3" fontId="1" fillId="0" borderId="17" xfId="0" applyNumberFormat="1" applyFont="1" applyFill="1" applyBorder="1" applyAlignment="1" applyProtection="1">
      <alignment vertical="center" shrinkToFit="1"/>
      <protection locked="0"/>
    </xf>
    <xf numFmtId="3" fontId="1" fillId="32" borderId="17" xfId="0" applyNumberFormat="1" applyFont="1" applyFill="1" applyBorder="1" applyAlignment="1" applyProtection="1">
      <alignment vertical="center" shrinkToFit="1"/>
      <protection hidden="1"/>
    </xf>
    <xf numFmtId="3" fontId="1" fillId="32" borderId="18" xfId="0" applyNumberFormat="1" applyFont="1" applyFill="1" applyBorder="1" applyAlignment="1" applyProtection="1">
      <alignment vertical="center" shrinkToFit="1"/>
      <protection hidden="1"/>
    </xf>
    <xf numFmtId="3" fontId="1" fillId="0" borderId="0" xfId="0" applyNumberFormat="1" applyFont="1" applyFill="1" applyBorder="1" applyAlignment="1">
      <alignment horizontal="right"/>
    </xf>
    <xf numFmtId="0" fontId="6" fillId="0" borderId="20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3" fontId="1" fillId="0" borderId="20" xfId="0" applyNumberFormat="1" applyFont="1" applyBorder="1" applyAlignment="1">
      <alignment horizontal="center" wrapText="1"/>
    </xf>
    <xf numFmtId="0" fontId="6" fillId="33" borderId="34" xfId="0" applyFont="1" applyFill="1" applyBorder="1" applyAlignment="1">
      <alignment horizontal="center" vertical="center" wrapText="1"/>
    </xf>
    <xf numFmtId="3" fontId="6" fillId="33" borderId="26" xfId="0" applyNumberFormat="1" applyFont="1" applyFill="1" applyBorder="1" applyAlignment="1">
      <alignment horizontal="center" vertical="center"/>
    </xf>
    <xf numFmtId="3" fontId="6" fillId="33" borderId="26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wrapText="1"/>
    </xf>
    <xf numFmtId="167" fontId="6" fillId="0" borderId="4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horizontal="right" vertical="center" shrinkToFit="1"/>
      <protection locked="0"/>
    </xf>
    <xf numFmtId="4" fontId="1" fillId="0" borderId="16" xfId="0" applyNumberFormat="1" applyFont="1" applyFill="1" applyBorder="1" applyAlignment="1" applyProtection="1">
      <alignment horizontal="right" vertical="center" shrinkToFit="1"/>
      <protection locked="0"/>
    </xf>
    <xf numFmtId="3" fontId="1" fillId="32" borderId="1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7" xfId="0" applyNumberFormat="1" applyFont="1" applyFill="1" applyBorder="1" applyAlignment="1" applyProtection="1">
      <alignment horizontal="right" vertical="center" shrinkToFit="1"/>
      <protection locked="0"/>
    </xf>
    <xf numFmtId="4" fontId="1" fillId="0" borderId="17" xfId="0" applyNumberFormat="1" applyFont="1" applyFill="1" applyBorder="1" applyAlignment="1" applyProtection="1">
      <alignment horizontal="right" vertical="center" shrinkToFit="1"/>
      <protection locked="0"/>
    </xf>
    <xf numFmtId="3" fontId="1" fillId="32" borderId="17" xfId="0" applyNumberFormat="1" applyFont="1" applyFill="1" applyBorder="1" applyAlignment="1" applyProtection="1">
      <alignment horizontal="right" vertical="center" shrinkToFit="1"/>
      <protection hidden="1"/>
    </xf>
    <xf numFmtId="4" fontId="1" fillId="32" borderId="17" xfId="0" applyNumberFormat="1" applyFont="1" applyFill="1" applyBorder="1" applyAlignment="1" applyProtection="1">
      <alignment horizontal="right" vertical="center" shrinkToFit="1"/>
      <protection hidden="1"/>
    </xf>
    <xf numFmtId="167" fontId="6" fillId="0" borderId="41" xfId="0" applyNumberFormat="1" applyFont="1" applyFill="1" applyBorder="1" applyAlignment="1">
      <alignment horizontal="center" vertical="center"/>
    </xf>
    <xf numFmtId="3" fontId="1" fillId="32" borderId="42" xfId="0" applyNumberFormat="1" applyFont="1" applyFill="1" applyBorder="1" applyAlignment="1" applyProtection="1">
      <alignment horizontal="right" vertical="center" shrinkToFit="1"/>
      <protection hidden="1"/>
    </xf>
    <xf numFmtId="4" fontId="1" fillId="32" borderId="42" xfId="0" applyNumberFormat="1" applyFont="1" applyFill="1" applyBorder="1" applyAlignment="1" applyProtection="1">
      <alignment horizontal="right" vertical="center" shrinkToFit="1"/>
      <protection hidden="1"/>
    </xf>
    <xf numFmtId="167" fontId="6" fillId="0" borderId="43" xfId="0" applyNumberFormat="1" applyFont="1" applyFill="1" applyBorder="1" applyAlignment="1">
      <alignment horizontal="center" vertical="center"/>
    </xf>
    <xf numFmtId="3" fontId="1" fillId="0" borderId="44" xfId="0" applyNumberFormat="1" applyFont="1" applyFill="1" applyBorder="1" applyAlignment="1" applyProtection="1">
      <alignment horizontal="right" vertical="center" shrinkToFit="1"/>
      <protection locked="0"/>
    </xf>
    <xf numFmtId="4" fontId="1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1" fillId="32" borderId="44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18" xfId="0" applyNumberFormat="1" applyFont="1" applyFill="1" applyBorder="1" applyAlignment="1" applyProtection="1">
      <alignment horizontal="right" vertical="center" shrinkToFit="1"/>
      <protection hidden="1"/>
    </xf>
    <xf numFmtId="4" fontId="1" fillId="32" borderId="18" xfId="0" applyNumberFormat="1" applyFont="1" applyFill="1" applyBorder="1" applyAlignment="1" applyProtection="1">
      <alignment horizontal="right" vertical="center" shrinkToFit="1"/>
      <protection hidden="1"/>
    </xf>
    <xf numFmtId="4" fontId="1" fillId="0" borderId="0" xfId="0" applyNumberFormat="1" applyFont="1" applyAlignment="1">
      <alignment/>
    </xf>
    <xf numFmtId="0" fontId="10" fillId="0" borderId="0" xfId="59" applyFont="1" applyFill="1" applyBorder="1" applyAlignment="1" applyProtection="1">
      <alignment horizontal="left" vertical="center" wrapText="1"/>
      <protection hidden="1"/>
    </xf>
    <xf numFmtId="0" fontId="10" fillId="0" borderId="45" xfId="59" applyFont="1" applyFill="1" applyBorder="1" applyAlignment="1" applyProtection="1">
      <alignment horizontal="left" vertical="center" wrapText="1"/>
      <protection hidden="1"/>
    </xf>
    <xf numFmtId="0" fontId="12" fillId="0" borderId="0" xfId="59" applyFont="1" applyBorder="1" applyAlignment="1" applyProtection="1">
      <alignment horizontal="center" vertical="center" wrapText="1"/>
      <protection hidden="1"/>
    </xf>
    <xf numFmtId="0" fontId="11" fillId="0" borderId="0" xfId="59" applyFont="1" applyAlignment="1" applyProtection="1">
      <alignment horizontal="right" vertical="center"/>
      <protection hidden="1"/>
    </xf>
    <xf numFmtId="0" fontId="11" fillId="0" borderId="45" xfId="59" applyFont="1" applyBorder="1" applyAlignment="1" applyProtection="1">
      <alignment horizontal="right"/>
      <protection hidden="1"/>
    </xf>
    <xf numFmtId="49" fontId="10" fillId="32" borderId="46" xfId="59" applyNumberFormat="1" applyFont="1" applyFill="1" applyBorder="1" applyAlignment="1" applyProtection="1">
      <alignment horizontal="center" vertical="center"/>
      <protection hidden="1" locked="0"/>
    </xf>
    <xf numFmtId="49" fontId="10" fillId="0" borderId="47" xfId="59" applyNumberFormat="1" applyFont="1" applyBorder="1" applyAlignment="1" applyProtection="1">
      <alignment horizontal="center" vertical="center"/>
      <protection hidden="1" locked="0"/>
    </xf>
    <xf numFmtId="0" fontId="11" fillId="0" borderId="0" xfId="59" applyFont="1" applyAlignment="1" applyProtection="1">
      <alignment wrapText="1"/>
      <protection hidden="1"/>
    </xf>
    <xf numFmtId="0" fontId="14" fillId="0" borderId="0" xfId="59" applyFont="1" applyBorder="1" applyAlignment="1" applyProtection="1">
      <alignment horizontal="right" vertical="center" wrapText="1"/>
      <protection hidden="1"/>
    </xf>
    <xf numFmtId="0" fontId="14" fillId="0" borderId="45" xfId="59" applyFont="1" applyBorder="1" applyAlignment="1" applyProtection="1">
      <alignment horizontal="right" wrapText="1"/>
      <protection hidden="1"/>
    </xf>
    <xf numFmtId="0" fontId="10" fillId="32" borderId="46" xfId="59" applyFont="1" applyFill="1" applyBorder="1" applyAlignment="1" applyProtection="1">
      <alignment horizontal="left" vertical="center"/>
      <protection hidden="1" locked="0"/>
    </xf>
    <xf numFmtId="0" fontId="11" fillId="0" borderId="20" xfId="59" applyFont="1" applyBorder="1" applyAlignment="1">
      <alignment horizontal="left" vertical="center"/>
      <protection/>
    </xf>
    <xf numFmtId="0" fontId="11" fillId="0" borderId="47" xfId="59" applyFont="1" applyBorder="1" applyAlignment="1">
      <alignment horizontal="left" vertical="center"/>
      <protection/>
    </xf>
    <xf numFmtId="0" fontId="15" fillId="0" borderId="0" xfId="59" applyFont="1" applyBorder="1" applyAlignment="1" applyProtection="1">
      <alignment horizontal="left" vertical="center"/>
      <protection hidden="1"/>
    </xf>
    <xf numFmtId="0" fontId="8" fillId="0" borderId="0" xfId="59" applyFont="1" applyAlignment="1">
      <alignment horizontal="left"/>
      <protection/>
    </xf>
    <xf numFmtId="0" fontId="11" fillId="0" borderId="0" xfId="59" applyFont="1" applyBorder="1" applyAlignment="1" applyProtection="1">
      <alignment horizontal="right" vertical="center" wrapText="1"/>
      <protection hidden="1"/>
    </xf>
    <xf numFmtId="0" fontId="11" fillId="0" borderId="0" xfId="59" applyFont="1" applyBorder="1" applyAlignment="1" applyProtection="1">
      <alignment horizontal="right" wrapText="1"/>
      <protection hidden="1"/>
    </xf>
    <xf numFmtId="0" fontId="11" fillId="0" borderId="0" xfId="59" applyFont="1" applyAlignment="1" applyProtection="1">
      <alignment horizontal="right" wrapText="1"/>
      <protection hidden="1"/>
    </xf>
    <xf numFmtId="1" fontId="10" fillId="32" borderId="46" xfId="59" applyNumberFormat="1" applyFont="1" applyFill="1" applyBorder="1" applyAlignment="1" applyProtection="1">
      <alignment horizontal="center" vertical="center"/>
      <protection hidden="1" locked="0"/>
    </xf>
    <xf numFmtId="1" fontId="10" fillId="32" borderId="47" xfId="59" applyNumberFormat="1" applyFont="1" applyFill="1" applyBorder="1" applyAlignment="1" applyProtection="1">
      <alignment horizontal="center" vertical="center"/>
      <protection hidden="1" locked="0"/>
    </xf>
    <xf numFmtId="0" fontId="11" fillId="0" borderId="20" xfId="59" applyFont="1" applyBorder="1" applyAlignment="1">
      <alignment horizontal="left"/>
      <protection/>
    </xf>
    <xf numFmtId="0" fontId="11" fillId="0" borderId="47" xfId="59" applyFont="1" applyBorder="1" applyAlignment="1">
      <alignment horizontal="left"/>
      <protection/>
    </xf>
    <xf numFmtId="0" fontId="4" fillId="32" borderId="46" xfId="53" applyFill="1" applyBorder="1" applyAlignment="1" applyProtection="1">
      <alignment/>
      <protection hidden="1" locked="0"/>
    </xf>
    <xf numFmtId="0" fontId="10" fillId="0" borderId="20" xfId="59" applyFont="1" applyBorder="1" applyAlignment="1" applyProtection="1">
      <alignment/>
      <protection hidden="1" locked="0"/>
    </xf>
    <xf numFmtId="0" fontId="10" fillId="0" borderId="47" xfId="59" applyFont="1" applyBorder="1" applyAlignment="1" applyProtection="1">
      <alignment/>
      <protection hidden="1" locked="0"/>
    </xf>
    <xf numFmtId="0" fontId="11" fillId="0" borderId="48" xfId="59" applyFont="1" applyBorder="1" applyAlignment="1" applyProtection="1">
      <alignment horizontal="right" vertical="center"/>
      <protection hidden="1"/>
    </xf>
    <xf numFmtId="0" fontId="11" fillId="0" borderId="0" xfId="59" applyFont="1" applyBorder="1" applyAlignment="1" applyProtection="1">
      <alignment horizontal="right"/>
      <protection hidden="1"/>
    </xf>
    <xf numFmtId="0" fontId="11" fillId="0" borderId="0" xfId="59" applyFont="1" applyAlignment="1" applyProtection="1">
      <alignment horizontal="center" vertical="center"/>
      <protection hidden="1"/>
    </xf>
    <xf numFmtId="0" fontId="11" fillId="0" borderId="0" xfId="59" applyFont="1" applyAlignment="1">
      <alignment horizontal="center" vertical="center"/>
      <protection/>
    </xf>
    <xf numFmtId="0" fontId="11" fillId="0" borderId="0" xfId="59" applyFont="1" applyAlignment="1">
      <alignment horizontal="center"/>
      <protection/>
    </xf>
    <xf numFmtId="0" fontId="11" fillId="0" borderId="0" xfId="59" applyFont="1" applyAlignment="1">
      <alignment horizontal="center" vertical="center"/>
      <protection/>
    </xf>
    <xf numFmtId="0" fontId="11" fillId="0" borderId="0" xfId="59" applyFont="1" applyAlignment="1">
      <alignment vertical="center"/>
      <protection/>
    </xf>
    <xf numFmtId="0" fontId="11" fillId="0" borderId="0" xfId="59" applyFont="1" applyAlignment="1">
      <alignment horizontal="center"/>
      <protection/>
    </xf>
    <xf numFmtId="0" fontId="10" fillId="32" borderId="46" xfId="59" applyFont="1" applyFill="1" applyBorder="1" applyAlignment="1" applyProtection="1">
      <alignment horizontal="right" vertical="center"/>
      <protection hidden="1" locked="0"/>
    </xf>
    <xf numFmtId="0" fontId="11" fillId="0" borderId="20" xfId="59" applyFont="1" applyBorder="1" applyAlignment="1">
      <alignment/>
      <protection/>
    </xf>
    <xf numFmtId="0" fontId="11" fillId="0" borderId="47" xfId="59" applyFont="1" applyBorder="1" applyAlignment="1">
      <alignment/>
      <protection/>
    </xf>
    <xf numFmtId="0" fontId="11" fillId="0" borderId="0" xfId="59" applyFont="1" applyBorder="1" applyAlignment="1" applyProtection="1">
      <alignment vertical="top" wrapText="1"/>
      <protection hidden="1"/>
    </xf>
    <xf numFmtId="0" fontId="11" fillId="0" borderId="0" xfId="59" applyFont="1" applyBorder="1" applyAlignment="1" applyProtection="1">
      <alignment wrapText="1"/>
      <protection hidden="1"/>
    </xf>
    <xf numFmtId="49" fontId="10" fillId="32" borderId="46" xfId="59" applyNumberFormat="1" applyFont="1" applyFill="1" applyBorder="1" applyAlignment="1" applyProtection="1">
      <alignment horizontal="left" vertical="center"/>
      <protection hidden="1" locked="0"/>
    </xf>
    <xf numFmtId="49" fontId="10" fillId="0" borderId="47" xfId="59" applyNumberFormat="1" applyFont="1" applyBorder="1" applyAlignment="1" applyProtection="1">
      <alignment horizontal="left" vertical="center"/>
      <protection hidden="1" locked="0"/>
    </xf>
    <xf numFmtId="0" fontId="11" fillId="0" borderId="0" xfId="59" applyFont="1" applyAlignment="1" applyProtection="1">
      <alignment horizontal="right" vertical="center" wrapText="1"/>
      <protection hidden="1"/>
    </xf>
    <xf numFmtId="0" fontId="11" fillId="0" borderId="45" xfId="59" applyFont="1" applyBorder="1" applyAlignment="1" applyProtection="1">
      <alignment horizontal="right" wrapText="1"/>
      <protection hidden="1"/>
    </xf>
    <xf numFmtId="0" fontId="11" fillId="0" borderId="0" xfId="59" applyFont="1" applyBorder="1" applyAlignment="1" applyProtection="1">
      <alignment horizontal="center" vertical="top"/>
      <protection hidden="1"/>
    </xf>
    <xf numFmtId="0" fontId="11" fillId="0" borderId="0" xfId="59" applyFont="1" applyBorder="1" applyAlignment="1" applyProtection="1">
      <alignment horizontal="center"/>
      <protection hidden="1"/>
    </xf>
    <xf numFmtId="0" fontId="11" fillId="0" borderId="32" xfId="59" applyFont="1" applyBorder="1" applyAlignment="1" applyProtection="1">
      <alignment horizontal="center"/>
      <protection hidden="1"/>
    </xf>
    <xf numFmtId="0" fontId="11" fillId="0" borderId="49" xfId="59" applyFont="1" applyBorder="1" applyAlignment="1" applyProtection="1">
      <alignment horizontal="center" vertical="top"/>
      <protection hidden="1"/>
    </xf>
    <xf numFmtId="0" fontId="11" fillId="0" borderId="49" xfId="59" applyFont="1" applyBorder="1" applyAlignment="1">
      <alignment horizontal="center"/>
      <protection/>
    </xf>
    <xf numFmtId="0" fontId="11" fillId="0" borderId="49" xfId="59" applyFont="1" applyBorder="1" applyAlignment="1">
      <alignment/>
      <protection/>
    </xf>
    <xf numFmtId="49" fontId="10" fillId="0" borderId="20" xfId="59" applyNumberFormat="1" applyFont="1" applyBorder="1" applyAlignment="1" applyProtection="1">
      <alignment horizontal="left" vertical="center"/>
      <protection hidden="1" locked="0"/>
    </xf>
    <xf numFmtId="0" fontId="10" fillId="0" borderId="20" xfId="59" applyFont="1" applyBorder="1" applyAlignment="1" applyProtection="1">
      <alignment horizontal="left" vertical="center"/>
      <protection hidden="1" locked="0"/>
    </xf>
    <xf numFmtId="0" fontId="11" fillId="0" borderId="0" xfId="59" applyFont="1" applyFill="1" applyBorder="1" applyAlignment="1" applyProtection="1">
      <alignment horizontal="center" vertical="top"/>
      <protection hidden="1"/>
    </xf>
    <xf numFmtId="0" fontId="11" fillId="0" borderId="0" xfId="59" applyFont="1" applyFill="1" applyBorder="1" applyAlignment="1" applyProtection="1">
      <alignment horizontal="center"/>
      <protection hidden="1"/>
    </xf>
    <xf numFmtId="0" fontId="10" fillId="0" borderId="0" xfId="60" applyFont="1" applyAlignment="1" applyProtection="1">
      <alignment horizontal="left"/>
      <protection hidden="1"/>
    </xf>
    <xf numFmtId="0" fontId="7" fillId="0" borderId="0" xfId="60" applyFont="1" applyAlignment="1">
      <alignment/>
      <protection/>
    </xf>
    <xf numFmtId="14" fontId="10" fillId="32" borderId="50" xfId="59" applyNumberFormat="1" applyFont="1" applyFill="1" applyBorder="1" applyAlignment="1" applyProtection="1">
      <alignment horizontal="center" vertical="center"/>
      <protection hidden="1" locked="0"/>
    </xf>
    <xf numFmtId="14" fontId="10" fillId="32" borderId="51" xfId="59" applyNumberFormat="1" applyFont="1" applyFill="1" applyBorder="1" applyAlignment="1" applyProtection="1">
      <alignment horizontal="center" vertical="center"/>
      <protection hidden="1" locked="0"/>
    </xf>
    <xf numFmtId="49" fontId="4" fillId="32" borderId="46" xfId="53" applyNumberFormat="1" applyFill="1" applyBorder="1" applyAlignment="1" applyProtection="1">
      <alignment horizontal="left" vertical="center"/>
      <protection hidden="1" locked="0"/>
    </xf>
    <xf numFmtId="0" fontId="11" fillId="0" borderId="0" xfId="58" applyFont="1" applyBorder="1" applyAlignment="1" applyProtection="1">
      <alignment horizontal="left" vertical="center"/>
      <protection hidden="1"/>
    </xf>
    <xf numFmtId="0" fontId="11" fillId="0" borderId="0" xfId="59" applyFont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6" fillId="33" borderId="52" xfId="0" applyFont="1" applyFill="1" applyBorder="1" applyAlignment="1" applyProtection="1">
      <alignment horizontal="center" vertical="center" wrapText="1"/>
      <protection hidden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6" fillId="33" borderId="55" xfId="0" applyFont="1" applyFill="1" applyBorder="1" applyAlignment="1" applyProtection="1">
      <alignment horizontal="center" vertical="center" wrapText="1"/>
      <protection hidden="1"/>
    </xf>
    <xf numFmtId="0" fontId="6" fillId="33" borderId="56" xfId="0" applyFont="1" applyFill="1" applyBorder="1" applyAlignment="1" applyProtection="1">
      <alignment horizontal="center" vertical="center" wrapText="1"/>
      <protection hidden="1"/>
    </xf>
    <xf numFmtId="0" fontId="6" fillId="33" borderId="57" xfId="0" applyFont="1" applyFill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 applyProtection="1">
      <alignment horizontal="center" vertical="top" wrapText="1"/>
      <protection hidden="1"/>
    </xf>
    <xf numFmtId="0" fontId="6" fillId="35" borderId="46" xfId="0" applyFont="1" applyFill="1" applyBorder="1" applyAlignment="1">
      <alignment horizontal="left" vertical="center" wrapText="1"/>
    </xf>
    <xf numFmtId="0" fontId="1" fillId="35" borderId="20" xfId="0" applyFont="1" applyFill="1" applyBorder="1" applyAlignment="1">
      <alignment horizontal="left" vertical="center" wrapText="1"/>
    </xf>
    <xf numFmtId="0" fontId="1" fillId="35" borderId="47" xfId="0" applyFont="1" applyFill="1" applyBorder="1" applyAlignment="1">
      <alignment horizontal="left" vertical="center" wrapText="1"/>
    </xf>
    <xf numFmtId="0" fontId="6" fillId="0" borderId="58" xfId="0" applyFont="1" applyBorder="1" applyAlignment="1">
      <alignment vertical="center" wrapText="1"/>
    </xf>
    <xf numFmtId="0" fontId="6" fillId="0" borderId="59" xfId="0" applyFont="1" applyBorder="1" applyAlignment="1">
      <alignment vertical="center" wrapText="1"/>
    </xf>
    <xf numFmtId="0" fontId="1" fillId="0" borderId="59" xfId="0" applyFont="1" applyBorder="1" applyAlignment="1">
      <alignment vertical="center" wrapText="1"/>
    </xf>
    <xf numFmtId="0" fontId="1" fillId="0" borderId="60" xfId="0" applyFont="1" applyBorder="1" applyAlignment="1">
      <alignment vertical="center" wrapText="1"/>
    </xf>
    <xf numFmtId="0" fontId="6" fillId="33" borderId="61" xfId="0" applyFont="1" applyFill="1" applyBorder="1" applyAlignment="1" applyProtection="1">
      <alignment horizontal="center" vertical="center" wrapText="1"/>
      <protection hidden="1"/>
    </xf>
    <xf numFmtId="0" fontId="1" fillId="0" borderId="32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6" fillId="33" borderId="66" xfId="0" applyFont="1" applyFill="1" applyBorder="1" applyAlignment="1" applyProtection="1">
      <alignment horizontal="center" vertical="center" wrapText="1"/>
      <protection hidden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vertical="center" wrapText="1"/>
    </xf>
    <xf numFmtId="0" fontId="1" fillId="0" borderId="69" xfId="0" applyFont="1" applyBorder="1" applyAlignment="1">
      <alignment vertical="center" wrapText="1"/>
    </xf>
    <xf numFmtId="0" fontId="1" fillId="0" borderId="70" xfId="0" applyFont="1" applyBorder="1" applyAlignment="1">
      <alignment vertical="center" wrapText="1"/>
    </xf>
    <xf numFmtId="0" fontId="6" fillId="0" borderId="68" xfId="0" applyFont="1" applyBorder="1" applyAlignment="1">
      <alignment vertical="center" wrapText="1"/>
    </xf>
    <xf numFmtId="0" fontId="6" fillId="0" borderId="69" xfId="0" applyFont="1" applyBorder="1" applyAlignment="1">
      <alignment vertical="center" wrapText="1"/>
    </xf>
    <xf numFmtId="0" fontId="6" fillId="0" borderId="71" xfId="0" applyFont="1" applyBorder="1" applyAlignment="1">
      <alignment vertical="center" wrapText="1"/>
    </xf>
    <xf numFmtId="0" fontId="6" fillId="0" borderId="72" xfId="0" applyFont="1" applyBorder="1" applyAlignment="1">
      <alignment vertical="center" wrapText="1"/>
    </xf>
    <xf numFmtId="0" fontId="1" fillId="0" borderId="72" xfId="0" applyFont="1" applyBorder="1" applyAlignment="1">
      <alignment vertical="center" wrapText="1"/>
    </xf>
    <xf numFmtId="0" fontId="1" fillId="0" borderId="73" xfId="0" applyFont="1" applyBorder="1" applyAlignment="1">
      <alignment vertical="center" wrapText="1"/>
    </xf>
    <xf numFmtId="0" fontId="6" fillId="35" borderId="50" xfId="0" applyFont="1" applyFill="1" applyBorder="1" applyAlignment="1">
      <alignment horizontal="left" vertical="center" wrapText="1"/>
    </xf>
    <xf numFmtId="0" fontId="1" fillId="35" borderId="74" xfId="0" applyFont="1" applyFill="1" applyBorder="1" applyAlignment="1">
      <alignment vertical="center"/>
    </xf>
    <xf numFmtId="0" fontId="1" fillId="35" borderId="51" xfId="0" applyFont="1" applyFill="1" applyBorder="1" applyAlignment="1">
      <alignment vertical="center"/>
    </xf>
    <xf numFmtId="0" fontId="6" fillId="35" borderId="50" xfId="0" applyFont="1" applyFill="1" applyBorder="1" applyAlignment="1">
      <alignment horizontal="left" vertical="center" shrinkToFit="1"/>
    </xf>
    <xf numFmtId="0" fontId="6" fillId="35" borderId="74" xfId="0" applyFont="1" applyFill="1" applyBorder="1" applyAlignment="1">
      <alignment horizontal="left" vertical="center" shrinkToFit="1"/>
    </xf>
    <xf numFmtId="0" fontId="6" fillId="35" borderId="51" xfId="0" applyFont="1" applyFill="1" applyBorder="1" applyAlignment="1">
      <alignment horizontal="left" vertical="center" shrinkToFit="1"/>
    </xf>
    <xf numFmtId="0" fontId="6" fillId="0" borderId="68" xfId="0" applyFont="1" applyFill="1" applyBorder="1" applyAlignment="1">
      <alignment vertical="center" wrapText="1"/>
    </xf>
    <xf numFmtId="0" fontId="6" fillId="0" borderId="69" xfId="0" applyFont="1" applyFill="1" applyBorder="1" applyAlignment="1">
      <alignment vertical="center" wrapText="1"/>
    </xf>
    <xf numFmtId="0" fontId="6" fillId="0" borderId="70" xfId="0" applyFont="1" applyFill="1" applyBorder="1" applyAlignment="1">
      <alignment vertical="center" wrapText="1"/>
    </xf>
    <xf numFmtId="0" fontId="6" fillId="0" borderId="71" xfId="0" applyFont="1" applyFill="1" applyBorder="1" applyAlignment="1">
      <alignment vertical="center" wrapText="1"/>
    </xf>
    <xf numFmtId="0" fontId="6" fillId="0" borderId="72" xfId="0" applyFont="1" applyFill="1" applyBorder="1" applyAlignment="1">
      <alignment vertical="center" wrapText="1"/>
    </xf>
    <xf numFmtId="0" fontId="6" fillId="0" borderId="73" xfId="0" applyFont="1" applyFill="1" applyBorder="1" applyAlignment="1">
      <alignment vertical="center" wrapText="1"/>
    </xf>
    <xf numFmtId="0" fontId="1" fillId="0" borderId="75" xfId="0" applyFont="1" applyBorder="1" applyAlignment="1">
      <alignment vertical="center" wrapText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vertical="center" wrapText="1"/>
    </xf>
    <xf numFmtId="0" fontId="1" fillId="0" borderId="69" xfId="0" applyFont="1" applyFill="1" applyBorder="1" applyAlignment="1">
      <alignment vertical="center" wrapText="1"/>
    </xf>
    <xf numFmtId="0" fontId="1" fillId="0" borderId="70" xfId="0" applyFont="1" applyFill="1" applyBorder="1" applyAlignment="1">
      <alignment vertical="center" wrapText="1"/>
    </xf>
    <xf numFmtId="0" fontId="6" fillId="0" borderId="5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vertical="center" wrapText="1"/>
    </xf>
    <xf numFmtId="49" fontId="6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vertical="center" wrapText="1"/>
    </xf>
    <xf numFmtId="0" fontId="1" fillId="0" borderId="77" xfId="0" applyFont="1" applyBorder="1" applyAlignment="1">
      <alignment vertical="center" wrapText="1"/>
    </xf>
    <xf numFmtId="0" fontId="1" fillId="0" borderId="78" xfId="0" applyFont="1" applyBorder="1" applyAlignment="1">
      <alignment vertical="center" wrapText="1"/>
    </xf>
    <xf numFmtId="0" fontId="6" fillId="0" borderId="79" xfId="0" applyFont="1" applyFill="1" applyBorder="1" applyAlignment="1">
      <alignment vertical="center" wrapText="1"/>
    </xf>
    <xf numFmtId="0" fontId="1" fillId="0" borderId="80" xfId="0" applyFont="1" applyBorder="1" applyAlignment="1">
      <alignment vertical="center" wrapText="1"/>
    </xf>
    <xf numFmtId="0" fontId="1" fillId="0" borderId="81" xfId="0" applyFont="1" applyBorder="1" applyAlignment="1">
      <alignment vertical="center" wrapText="1"/>
    </xf>
    <xf numFmtId="0" fontId="6" fillId="0" borderId="76" xfId="0" applyFont="1" applyFill="1" applyBorder="1" applyAlignment="1">
      <alignment vertical="center" wrapText="1"/>
    </xf>
    <xf numFmtId="0" fontId="1" fillId="0" borderId="77" xfId="0" applyFont="1" applyBorder="1" applyAlignment="1">
      <alignment wrapText="1"/>
    </xf>
    <xf numFmtId="0" fontId="1" fillId="0" borderId="78" xfId="0" applyFont="1" applyBorder="1" applyAlignment="1">
      <alignment wrapText="1"/>
    </xf>
    <xf numFmtId="0" fontId="1" fillId="0" borderId="82" xfId="0" applyFont="1" applyFill="1" applyBorder="1" applyAlignment="1">
      <alignment vertical="center" wrapText="1"/>
    </xf>
    <xf numFmtId="0" fontId="1" fillId="0" borderId="83" xfId="0" applyFont="1" applyBorder="1" applyAlignment="1">
      <alignment wrapText="1"/>
    </xf>
    <xf numFmtId="0" fontId="1" fillId="0" borderId="84" xfId="0" applyFont="1" applyBorder="1" applyAlignment="1">
      <alignment wrapText="1"/>
    </xf>
    <xf numFmtId="0" fontId="1" fillId="0" borderId="20" xfId="0" applyFont="1" applyBorder="1" applyAlignment="1">
      <alignment horizontal="center" vertical="top" wrapText="1"/>
    </xf>
    <xf numFmtId="0" fontId="1" fillId="0" borderId="76" xfId="0" applyFont="1" applyFill="1" applyBorder="1" applyAlignment="1">
      <alignment horizontal="left" vertical="center" wrapText="1"/>
    </xf>
    <xf numFmtId="0" fontId="1" fillId="0" borderId="77" xfId="0" applyFont="1" applyFill="1" applyBorder="1" applyAlignment="1">
      <alignment horizontal="left" vertical="center" wrapText="1"/>
    </xf>
    <xf numFmtId="0" fontId="6" fillId="0" borderId="76" xfId="0" applyFont="1" applyFill="1" applyBorder="1" applyAlignment="1">
      <alignment horizontal="left" vertical="center" wrapText="1"/>
    </xf>
    <xf numFmtId="0" fontId="6" fillId="0" borderId="77" xfId="0" applyFont="1" applyFill="1" applyBorder="1" applyAlignment="1">
      <alignment horizontal="left" vertical="center" wrapText="1"/>
    </xf>
    <xf numFmtId="3" fontId="6" fillId="33" borderId="66" xfId="0" applyNumberFormat="1" applyFont="1" applyFill="1" applyBorder="1" applyAlignment="1">
      <alignment horizontal="center" vertical="center" wrapText="1"/>
    </xf>
    <xf numFmtId="3" fontId="6" fillId="33" borderId="67" xfId="0" applyNumberFormat="1" applyFont="1" applyFill="1" applyBorder="1" applyAlignment="1">
      <alignment horizontal="center" vertical="center" wrapText="1"/>
    </xf>
    <xf numFmtId="4" fontId="6" fillId="33" borderId="85" xfId="0" applyNumberFormat="1" applyFont="1" applyFill="1" applyBorder="1" applyAlignment="1">
      <alignment horizontal="center" vertical="center" wrapText="1"/>
    </xf>
    <xf numFmtId="4" fontId="6" fillId="33" borderId="86" xfId="0" applyNumberFormat="1" applyFont="1" applyFill="1" applyBorder="1" applyAlignment="1">
      <alignment horizontal="center" vertical="center" wrapText="1"/>
    </xf>
    <xf numFmtId="4" fontId="6" fillId="33" borderId="87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17" fillId="0" borderId="0" xfId="0" applyFont="1" applyAlignment="1">
      <alignment wrapText="1"/>
    </xf>
    <xf numFmtId="0" fontId="17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33" borderId="26" xfId="0" applyNumberFormat="1" applyFont="1" applyFill="1" applyBorder="1" applyAlignment="1">
      <alignment horizontal="center" vertical="center" wrapText="1"/>
    </xf>
    <xf numFmtId="0" fontId="6" fillId="0" borderId="88" xfId="0" applyFont="1" applyFill="1" applyBorder="1" applyAlignment="1">
      <alignment horizontal="left" vertical="center" wrapText="1"/>
    </xf>
    <xf numFmtId="0" fontId="1" fillId="0" borderId="89" xfId="0" applyFont="1" applyFill="1" applyBorder="1" applyAlignment="1">
      <alignment horizontal="left" vertical="center" wrapText="1"/>
    </xf>
    <xf numFmtId="0" fontId="6" fillId="33" borderId="6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62" xfId="0" applyFont="1" applyFill="1" applyBorder="1" applyAlignment="1">
      <alignment horizontal="center" vertical="center" wrapText="1"/>
    </xf>
    <xf numFmtId="0" fontId="6" fillId="33" borderId="66" xfId="0" applyFont="1" applyFill="1" applyBorder="1" applyAlignment="1">
      <alignment horizontal="center" vertical="center" wrapText="1"/>
    </xf>
    <xf numFmtId="0" fontId="6" fillId="0" borderId="90" xfId="0" applyFont="1" applyFill="1" applyBorder="1" applyAlignment="1">
      <alignment horizontal="left" vertical="center" wrapText="1"/>
    </xf>
    <xf numFmtId="0" fontId="1" fillId="0" borderId="91" xfId="0" applyFont="1" applyFill="1" applyBorder="1" applyAlignment="1">
      <alignment horizontal="left" vertical="center" wrapText="1"/>
    </xf>
    <xf numFmtId="0" fontId="6" fillId="0" borderId="92" xfId="0" applyFont="1" applyFill="1" applyBorder="1" applyAlignment="1">
      <alignment horizontal="left" vertical="center" wrapText="1"/>
    </xf>
    <xf numFmtId="0" fontId="1" fillId="0" borderId="93" xfId="0" applyFont="1" applyFill="1" applyBorder="1" applyAlignment="1">
      <alignment horizontal="left" vertical="center" wrapText="1"/>
    </xf>
    <xf numFmtId="0" fontId="6" fillId="0" borderId="82" xfId="0" applyFont="1" applyFill="1" applyBorder="1" applyAlignment="1">
      <alignment horizontal="left" vertical="center" wrapText="1"/>
    </xf>
    <xf numFmtId="0" fontId="1" fillId="0" borderId="83" xfId="0" applyFont="1" applyFill="1" applyBorder="1" applyAlignment="1">
      <alignment horizontal="left" vertical="center" wrapText="1"/>
    </xf>
    <xf numFmtId="0" fontId="8" fillId="0" borderId="0" xfId="59" applyFont="1" applyAlignment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vartalna izvjesca-prazno_20_08_2008" xfId="57"/>
    <cellStyle name="Normal_TFI-KI" xfId="58"/>
    <cellStyle name="Normal_TFI-OSIG" xfId="59"/>
    <cellStyle name="Normal_TFI-POD" xfId="60"/>
    <cellStyle name="Note" xfId="61"/>
    <cellStyle name="Obično_Knjiga2" xfId="62"/>
    <cellStyle name="Output" xfId="63"/>
    <cellStyle name="Percent" xfId="64"/>
    <cellStyle name="Style 1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dransko@jadransko.hr" TargetMode="External" /><Relationship Id="rId2" Type="http://schemas.openxmlformats.org/officeDocument/2006/relationships/hyperlink" Target="http://www.jadransko.hr/" TargetMode="External" /><Relationship Id="rId3" Type="http://schemas.openxmlformats.org/officeDocument/2006/relationships/hyperlink" Target="mailto:goran.jurisic@jadransko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view="pageBreakPreview" zoomScale="110" zoomScaleSheetLayoutView="110" zoomScalePageLayoutView="0" workbookViewId="0" topLeftCell="A1">
      <selection activeCell="H55" sqref="H55"/>
    </sheetView>
  </sheetViews>
  <sheetFormatPr defaultColWidth="9.140625" defaultRowHeight="12.75"/>
  <cols>
    <col min="1" max="1" width="9.140625" style="30" customWidth="1"/>
    <col min="2" max="2" width="12.00390625" style="30" customWidth="1"/>
    <col min="3" max="6" width="9.140625" style="30" customWidth="1"/>
    <col min="7" max="7" width="17.7109375" style="30" customWidth="1"/>
    <col min="8" max="8" width="17.00390625" style="30" customWidth="1"/>
    <col min="9" max="9" width="23.8515625" style="30" customWidth="1"/>
    <col min="10" max="16384" width="9.140625" style="30" customWidth="1"/>
  </cols>
  <sheetData>
    <row r="1" ht="12.75">
      <c r="A1" s="29" t="s">
        <v>71</v>
      </c>
    </row>
    <row r="2" spans="1:10" ht="12.75">
      <c r="A2" s="157" t="s">
        <v>306</v>
      </c>
      <c r="B2" s="157"/>
      <c r="C2" s="157"/>
      <c r="D2" s="158"/>
      <c r="E2" s="211" t="s">
        <v>385</v>
      </c>
      <c r="F2" s="212"/>
      <c r="G2" s="92" t="s">
        <v>237</v>
      </c>
      <c r="H2" s="31" t="s">
        <v>386</v>
      </c>
      <c r="I2" s="32"/>
      <c r="J2" s="33"/>
    </row>
    <row r="3" spans="1:10" ht="12.75">
      <c r="A3" s="34"/>
      <c r="B3" s="34"/>
      <c r="C3" s="34"/>
      <c r="D3" s="34"/>
      <c r="E3" s="35"/>
      <c r="F3" s="35"/>
      <c r="G3" s="34"/>
      <c r="H3" s="34"/>
      <c r="I3" s="36"/>
      <c r="J3" s="33"/>
    </row>
    <row r="4" spans="1:10" ht="39.75" customHeight="1">
      <c r="A4" s="159" t="s">
        <v>369</v>
      </c>
      <c r="B4" s="159"/>
      <c r="C4" s="159"/>
      <c r="D4" s="159"/>
      <c r="E4" s="159"/>
      <c r="F4" s="159"/>
      <c r="G4" s="159"/>
      <c r="H4" s="159"/>
      <c r="I4" s="159"/>
      <c r="J4" s="33"/>
    </row>
    <row r="5" spans="1:10" ht="12.75">
      <c r="A5" s="37"/>
      <c r="B5" s="38"/>
      <c r="C5" s="38"/>
      <c r="D5" s="39"/>
      <c r="E5" s="40"/>
      <c r="F5" s="41"/>
      <c r="G5" s="42"/>
      <c r="H5" s="43"/>
      <c r="I5" s="44"/>
      <c r="J5" s="33"/>
    </row>
    <row r="6" spans="1:10" ht="12.75">
      <c r="A6" s="160" t="s">
        <v>152</v>
      </c>
      <c r="B6" s="161"/>
      <c r="C6" s="162" t="s">
        <v>370</v>
      </c>
      <c r="D6" s="163"/>
      <c r="E6" s="164"/>
      <c r="F6" s="164"/>
      <c r="G6" s="164"/>
      <c r="H6" s="164"/>
      <c r="I6" s="46"/>
      <c r="J6" s="33"/>
    </row>
    <row r="7" spans="1:10" ht="12.75">
      <c r="A7" s="47"/>
      <c r="B7" s="47"/>
      <c r="C7" s="37"/>
      <c r="D7" s="37"/>
      <c r="E7" s="164"/>
      <c r="F7" s="164"/>
      <c r="G7" s="164"/>
      <c r="H7" s="164"/>
      <c r="I7" s="46"/>
      <c r="J7" s="33"/>
    </row>
    <row r="8" spans="1:10" ht="12.75">
      <c r="A8" s="165" t="s">
        <v>72</v>
      </c>
      <c r="B8" s="166"/>
      <c r="C8" s="162" t="s">
        <v>371</v>
      </c>
      <c r="D8" s="163"/>
      <c r="E8" s="164"/>
      <c r="F8" s="164"/>
      <c r="G8" s="164"/>
      <c r="H8" s="164"/>
      <c r="I8" s="48"/>
      <c r="J8" s="33"/>
    </row>
    <row r="9" spans="1:10" ht="12.75">
      <c r="A9" s="49"/>
      <c r="B9" s="49"/>
      <c r="C9" s="50"/>
      <c r="D9" s="37"/>
      <c r="E9" s="37"/>
      <c r="F9" s="37"/>
      <c r="G9" s="37"/>
      <c r="H9" s="37"/>
      <c r="I9" s="37"/>
      <c r="J9" s="33"/>
    </row>
    <row r="10" spans="1:10" ht="12.75">
      <c r="A10" s="172" t="s">
        <v>1</v>
      </c>
      <c r="B10" s="173"/>
      <c r="C10" s="162" t="s">
        <v>372</v>
      </c>
      <c r="D10" s="163"/>
      <c r="E10" s="37"/>
      <c r="F10" s="37"/>
      <c r="G10" s="37"/>
      <c r="H10" s="37"/>
      <c r="I10" s="37"/>
      <c r="J10" s="33"/>
    </row>
    <row r="11" spans="1:10" ht="12.75">
      <c r="A11" s="174"/>
      <c r="B11" s="174"/>
      <c r="C11" s="37"/>
      <c r="D11" s="37"/>
      <c r="E11" s="37"/>
      <c r="F11" s="37"/>
      <c r="G11" s="37"/>
      <c r="H11" s="37"/>
      <c r="I11" s="37"/>
      <c r="J11" s="33"/>
    </row>
    <row r="12" spans="1:10" ht="12.75">
      <c r="A12" s="160" t="s">
        <v>73</v>
      </c>
      <c r="B12" s="161"/>
      <c r="C12" s="167" t="s">
        <v>373</v>
      </c>
      <c r="D12" s="168"/>
      <c r="E12" s="168"/>
      <c r="F12" s="168"/>
      <c r="G12" s="168"/>
      <c r="H12" s="168"/>
      <c r="I12" s="169"/>
      <c r="J12" s="33"/>
    </row>
    <row r="13" spans="1:10" ht="15.75">
      <c r="A13" s="170"/>
      <c r="B13" s="171"/>
      <c r="C13" s="171"/>
      <c r="D13" s="51"/>
      <c r="E13" s="51"/>
      <c r="F13" s="51"/>
      <c r="G13" s="51"/>
      <c r="H13" s="51"/>
      <c r="I13" s="51"/>
      <c r="J13" s="33"/>
    </row>
    <row r="14" spans="1:10" ht="12.75">
      <c r="A14" s="47"/>
      <c r="B14" s="47"/>
      <c r="C14" s="52"/>
      <c r="D14" s="37"/>
      <c r="E14" s="37"/>
      <c r="F14" s="37"/>
      <c r="G14" s="37"/>
      <c r="H14" s="37"/>
      <c r="I14" s="37"/>
      <c r="J14" s="33"/>
    </row>
    <row r="15" spans="1:10" ht="12.75">
      <c r="A15" s="160" t="s">
        <v>192</v>
      </c>
      <c r="B15" s="161"/>
      <c r="C15" s="175" t="s">
        <v>374</v>
      </c>
      <c r="D15" s="176"/>
      <c r="E15" s="37"/>
      <c r="F15" s="167" t="s">
        <v>375</v>
      </c>
      <c r="G15" s="168"/>
      <c r="H15" s="168"/>
      <c r="I15" s="169"/>
      <c r="J15" s="33"/>
    </row>
    <row r="16" spans="1:10" ht="12.75">
      <c r="A16" s="47"/>
      <c r="B16" s="47"/>
      <c r="C16" s="37"/>
      <c r="D16" s="37"/>
      <c r="E16" s="37"/>
      <c r="F16" s="37"/>
      <c r="G16" s="37"/>
      <c r="H16" s="37"/>
      <c r="I16" s="37"/>
      <c r="J16" s="33"/>
    </row>
    <row r="17" spans="1:10" ht="12.75">
      <c r="A17" s="160" t="s">
        <v>193</v>
      </c>
      <c r="B17" s="161"/>
      <c r="C17" s="167" t="s">
        <v>376</v>
      </c>
      <c r="D17" s="168"/>
      <c r="E17" s="168"/>
      <c r="F17" s="168"/>
      <c r="G17" s="168"/>
      <c r="H17" s="168"/>
      <c r="I17" s="169"/>
      <c r="J17" s="33"/>
    </row>
    <row r="18" spans="1:10" ht="12.75">
      <c r="A18" s="47"/>
      <c r="B18" s="47"/>
      <c r="C18" s="37"/>
      <c r="D18" s="37"/>
      <c r="E18" s="37"/>
      <c r="F18" s="37"/>
      <c r="G18" s="37"/>
      <c r="H18" s="37"/>
      <c r="I18" s="37"/>
      <c r="J18" s="33"/>
    </row>
    <row r="19" spans="1:10" ht="12.75">
      <c r="A19" s="160" t="s">
        <v>194</v>
      </c>
      <c r="B19" s="161"/>
      <c r="C19" s="179" t="s">
        <v>377</v>
      </c>
      <c r="D19" s="180"/>
      <c r="E19" s="180"/>
      <c r="F19" s="180"/>
      <c r="G19" s="180"/>
      <c r="H19" s="180"/>
      <c r="I19" s="181"/>
      <c r="J19" s="33"/>
    </row>
    <row r="20" spans="1:10" ht="12.75">
      <c r="A20" s="47"/>
      <c r="B20" s="47"/>
      <c r="C20" s="52"/>
      <c r="D20" s="37"/>
      <c r="E20" s="37"/>
      <c r="F20" s="37"/>
      <c r="G20" s="37"/>
      <c r="H20" s="37"/>
      <c r="I20" s="37"/>
      <c r="J20" s="33"/>
    </row>
    <row r="21" spans="1:10" ht="12.75">
      <c r="A21" s="160" t="s">
        <v>195</v>
      </c>
      <c r="B21" s="161"/>
      <c r="C21" s="179" t="s">
        <v>378</v>
      </c>
      <c r="D21" s="180"/>
      <c r="E21" s="180"/>
      <c r="F21" s="180"/>
      <c r="G21" s="180"/>
      <c r="H21" s="180"/>
      <c r="I21" s="181"/>
      <c r="J21" s="33"/>
    </row>
    <row r="22" spans="1:10" ht="12.75">
      <c r="A22" s="47"/>
      <c r="B22" s="47"/>
      <c r="C22" s="52"/>
      <c r="D22" s="37"/>
      <c r="E22" s="37"/>
      <c r="F22" s="37"/>
      <c r="G22" s="37"/>
      <c r="H22" s="37"/>
      <c r="I22" s="37"/>
      <c r="J22" s="33"/>
    </row>
    <row r="23" spans="1:10" ht="12.75">
      <c r="A23" s="160" t="s">
        <v>74</v>
      </c>
      <c r="B23" s="161"/>
      <c r="C23" s="53">
        <v>133</v>
      </c>
      <c r="D23" s="167" t="s">
        <v>379</v>
      </c>
      <c r="E23" s="177"/>
      <c r="F23" s="178"/>
      <c r="G23" s="182"/>
      <c r="H23" s="183"/>
      <c r="I23" s="55"/>
      <c r="J23" s="33"/>
    </row>
    <row r="24" spans="1:10" ht="12.75">
      <c r="A24" s="47"/>
      <c r="B24" s="47"/>
      <c r="C24" s="37"/>
      <c r="D24" s="56"/>
      <c r="E24" s="56"/>
      <c r="F24" s="56"/>
      <c r="G24" s="56"/>
      <c r="H24" s="37"/>
      <c r="I24" s="48"/>
      <c r="J24" s="33"/>
    </row>
    <row r="25" spans="1:10" ht="12.75">
      <c r="A25" s="160" t="s">
        <v>75</v>
      </c>
      <c r="B25" s="161"/>
      <c r="C25" s="53">
        <v>21</v>
      </c>
      <c r="D25" s="167" t="s">
        <v>380</v>
      </c>
      <c r="E25" s="177"/>
      <c r="F25" s="177"/>
      <c r="G25" s="178"/>
      <c r="H25" s="45" t="s">
        <v>76</v>
      </c>
      <c r="I25" s="57">
        <v>822</v>
      </c>
      <c r="J25" s="33"/>
    </row>
    <row r="26" spans="1:10" ht="12.75">
      <c r="A26" s="47"/>
      <c r="B26" s="47"/>
      <c r="C26" s="37"/>
      <c r="D26" s="56"/>
      <c r="E26" s="56"/>
      <c r="F26" s="56"/>
      <c r="G26" s="47"/>
      <c r="H26" s="47" t="s">
        <v>77</v>
      </c>
      <c r="I26" s="52"/>
      <c r="J26" s="33"/>
    </row>
    <row r="27" spans="1:10" ht="12.75">
      <c r="A27" s="160" t="s">
        <v>197</v>
      </c>
      <c r="B27" s="161"/>
      <c r="C27" s="58"/>
      <c r="D27" s="59"/>
      <c r="E27" s="33"/>
      <c r="F27" s="60"/>
      <c r="G27" s="160" t="s">
        <v>196</v>
      </c>
      <c r="H27" s="161"/>
      <c r="I27" s="61" t="s">
        <v>387</v>
      </c>
      <c r="J27" s="33"/>
    </row>
    <row r="28" spans="1:10" ht="12.75">
      <c r="A28" s="47"/>
      <c r="B28" s="47"/>
      <c r="C28" s="37"/>
      <c r="D28" s="60"/>
      <c r="E28" s="60"/>
      <c r="F28" s="60"/>
      <c r="G28" s="60"/>
      <c r="H28" s="37"/>
      <c r="I28" s="62"/>
      <c r="J28" s="33"/>
    </row>
    <row r="29" spans="1:10" ht="12.75">
      <c r="A29" s="184" t="s">
        <v>78</v>
      </c>
      <c r="B29" s="185"/>
      <c r="C29" s="186"/>
      <c r="D29" s="186"/>
      <c r="E29" s="187" t="s">
        <v>79</v>
      </c>
      <c r="F29" s="188"/>
      <c r="G29" s="188"/>
      <c r="H29" s="189" t="s">
        <v>80</v>
      </c>
      <c r="I29" s="189"/>
      <c r="J29" s="33"/>
    </row>
    <row r="30" spans="1:10" ht="12.75">
      <c r="A30" s="33"/>
      <c r="B30" s="33"/>
      <c r="C30" s="33"/>
      <c r="D30" s="63"/>
      <c r="E30" s="37"/>
      <c r="F30" s="37"/>
      <c r="G30" s="37"/>
      <c r="H30" s="64"/>
      <c r="I30" s="62"/>
      <c r="J30" s="33"/>
    </row>
    <row r="31" spans="1:10" ht="12.75">
      <c r="A31" s="190"/>
      <c r="B31" s="191"/>
      <c r="C31" s="191"/>
      <c r="D31" s="192"/>
      <c r="E31" s="190"/>
      <c r="F31" s="191"/>
      <c r="G31" s="191"/>
      <c r="H31" s="162"/>
      <c r="I31" s="163"/>
      <c r="J31" s="33"/>
    </row>
    <row r="32" spans="1:10" ht="12.75">
      <c r="A32" s="54"/>
      <c r="B32" s="54"/>
      <c r="C32" s="52"/>
      <c r="D32" s="193"/>
      <c r="E32" s="193"/>
      <c r="F32" s="193"/>
      <c r="G32" s="194"/>
      <c r="H32" s="37"/>
      <c r="I32" s="67"/>
      <c r="J32" s="33"/>
    </row>
    <row r="33" spans="1:10" ht="12.75">
      <c r="A33" s="190"/>
      <c r="B33" s="191"/>
      <c r="C33" s="191"/>
      <c r="D33" s="192"/>
      <c r="E33" s="190"/>
      <c r="F33" s="191"/>
      <c r="G33" s="191"/>
      <c r="H33" s="162"/>
      <c r="I33" s="163"/>
      <c r="J33" s="33"/>
    </row>
    <row r="34" spans="1:10" ht="12.75">
      <c r="A34" s="54"/>
      <c r="B34" s="54"/>
      <c r="C34" s="52"/>
      <c r="D34" s="65"/>
      <c r="E34" s="65"/>
      <c r="F34" s="65"/>
      <c r="G34" s="66"/>
      <c r="H34" s="37"/>
      <c r="I34" s="68"/>
      <c r="J34" s="33"/>
    </row>
    <row r="35" spans="1:10" ht="12.75">
      <c r="A35" s="190"/>
      <c r="B35" s="191"/>
      <c r="C35" s="191"/>
      <c r="D35" s="192"/>
      <c r="E35" s="190"/>
      <c r="F35" s="191"/>
      <c r="G35" s="191"/>
      <c r="H35" s="162"/>
      <c r="I35" s="163"/>
      <c r="J35" s="33"/>
    </row>
    <row r="36" spans="1:10" ht="12.75">
      <c r="A36" s="54"/>
      <c r="B36" s="54"/>
      <c r="C36" s="52"/>
      <c r="D36" s="65"/>
      <c r="E36" s="65"/>
      <c r="F36" s="65"/>
      <c r="G36" s="66"/>
      <c r="H36" s="37"/>
      <c r="I36" s="68"/>
      <c r="J36" s="33"/>
    </row>
    <row r="37" spans="1:10" ht="12.75">
      <c r="A37" s="190"/>
      <c r="B37" s="191"/>
      <c r="C37" s="191"/>
      <c r="D37" s="192"/>
      <c r="E37" s="190"/>
      <c r="F37" s="191"/>
      <c r="G37" s="191"/>
      <c r="H37" s="162"/>
      <c r="I37" s="163"/>
      <c r="J37" s="33"/>
    </row>
    <row r="38" spans="1:10" ht="12.75">
      <c r="A38" s="69"/>
      <c r="B38" s="69"/>
      <c r="C38" s="199"/>
      <c r="D38" s="200"/>
      <c r="E38" s="37"/>
      <c r="F38" s="199"/>
      <c r="G38" s="200"/>
      <c r="H38" s="37"/>
      <c r="I38" s="37"/>
      <c r="J38" s="33"/>
    </row>
    <row r="39" spans="1:10" ht="12.75">
      <c r="A39" s="190"/>
      <c r="B39" s="191"/>
      <c r="C39" s="191"/>
      <c r="D39" s="192"/>
      <c r="E39" s="190"/>
      <c r="F39" s="191"/>
      <c r="G39" s="191"/>
      <c r="H39" s="162"/>
      <c r="I39" s="163"/>
      <c r="J39" s="33"/>
    </row>
    <row r="40" spans="1:10" ht="12.75">
      <c r="A40" s="69"/>
      <c r="B40" s="69"/>
      <c r="C40" s="70"/>
      <c r="D40" s="71"/>
      <c r="E40" s="37"/>
      <c r="F40" s="70"/>
      <c r="G40" s="71"/>
      <c r="H40" s="37"/>
      <c r="I40" s="37"/>
      <c r="J40" s="33"/>
    </row>
    <row r="41" spans="1:10" ht="12.75">
      <c r="A41" s="190"/>
      <c r="B41" s="191"/>
      <c r="C41" s="191"/>
      <c r="D41" s="192"/>
      <c r="E41" s="190"/>
      <c r="F41" s="191"/>
      <c r="G41" s="191"/>
      <c r="H41" s="162"/>
      <c r="I41" s="163"/>
      <c r="J41" s="33"/>
    </row>
    <row r="42" spans="1:10" ht="12.75">
      <c r="A42" s="55"/>
      <c r="B42" s="84"/>
      <c r="C42" s="84"/>
      <c r="D42" s="84"/>
      <c r="E42" s="55"/>
      <c r="F42" s="84"/>
      <c r="G42" s="84"/>
      <c r="H42" s="85"/>
      <c r="I42" s="85"/>
      <c r="J42" s="33"/>
    </row>
    <row r="43" spans="1:10" ht="12.75">
      <c r="A43" s="69"/>
      <c r="B43" s="69"/>
      <c r="C43" s="70"/>
      <c r="D43" s="71"/>
      <c r="E43" s="37"/>
      <c r="F43" s="70"/>
      <c r="G43" s="71"/>
      <c r="H43" s="37"/>
      <c r="I43" s="37"/>
      <c r="J43" s="33"/>
    </row>
    <row r="44" spans="1:10" ht="12.75">
      <c r="A44" s="72"/>
      <c r="B44" s="72"/>
      <c r="C44" s="72"/>
      <c r="D44" s="50"/>
      <c r="E44" s="50"/>
      <c r="F44" s="72"/>
      <c r="G44" s="50"/>
      <c r="H44" s="50"/>
      <c r="I44" s="50"/>
      <c r="J44" s="33"/>
    </row>
    <row r="45" spans="1:10" ht="12.75">
      <c r="A45" s="197" t="s">
        <v>357</v>
      </c>
      <c r="B45" s="198"/>
      <c r="C45" s="162"/>
      <c r="D45" s="163"/>
      <c r="E45" s="48"/>
      <c r="F45" s="167"/>
      <c r="G45" s="191"/>
      <c r="H45" s="191"/>
      <c r="I45" s="192"/>
      <c r="J45" s="33"/>
    </row>
    <row r="46" spans="1:10" ht="12.75">
      <c r="A46" s="69"/>
      <c r="B46" s="69"/>
      <c r="C46" s="199"/>
      <c r="D46" s="200"/>
      <c r="E46" s="37"/>
      <c r="F46" s="199"/>
      <c r="G46" s="201"/>
      <c r="H46" s="73"/>
      <c r="I46" s="73"/>
      <c r="J46" s="33"/>
    </row>
    <row r="47" spans="1:10" ht="12.75">
      <c r="A47" s="197" t="s">
        <v>81</v>
      </c>
      <c r="B47" s="198"/>
      <c r="C47" s="167" t="s">
        <v>381</v>
      </c>
      <c r="D47" s="206"/>
      <c r="E47" s="206"/>
      <c r="F47" s="206"/>
      <c r="G47" s="206"/>
      <c r="H47" s="206"/>
      <c r="I47" s="206"/>
      <c r="J47" s="33"/>
    </row>
    <row r="48" spans="1:10" ht="12.75">
      <c r="A48" s="47"/>
      <c r="B48" s="47"/>
      <c r="C48" s="74" t="s">
        <v>153</v>
      </c>
      <c r="D48" s="48"/>
      <c r="E48" s="48"/>
      <c r="F48" s="48"/>
      <c r="G48" s="48"/>
      <c r="H48" s="48"/>
      <c r="I48" s="48"/>
      <c r="J48" s="33"/>
    </row>
    <row r="49" spans="1:10" ht="12.75">
      <c r="A49" s="197" t="s">
        <v>154</v>
      </c>
      <c r="B49" s="198"/>
      <c r="C49" s="195" t="s">
        <v>382</v>
      </c>
      <c r="D49" s="205"/>
      <c r="E49" s="196"/>
      <c r="F49" s="48"/>
      <c r="G49" s="45" t="s">
        <v>155</v>
      </c>
      <c r="H49" s="195" t="s">
        <v>383</v>
      </c>
      <c r="I49" s="196"/>
      <c r="J49" s="33"/>
    </row>
    <row r="50" spans="1:10" ht="12.75">
      <c r="A50" s="47"/>
      <c r="B50" s="47"/>
      <c r="C50" s="74"/>
      <c r="D50" s="48"/>
      <c r="E50" s="48"/>
      <c r="F50" s="48"/>
      <c r="G50" s="48"/>
      <c r="H50" s="48"/>
      <c r="I50" s="48"/>
      <c r="J50" s="33"/>
    </row>
    <row r="51" spans="1:10" ht="12.75">
      <c r="A51" s="197" t="s">
        <v>194</v>
      </c>
      <c r="B51" s="198"/>
      <c r="C51" s="213" t="s">
        <v>384</v>
      </c>
      <c r="D51" s="205"/>
      <c r="E51" s="205"/>
      <c r="F51" s="205"/>
      <c r="G51" s="205"/>
      <c r="H51" s="205"/>
      <c r="I51" s="196"/>
      <c r="J51" s="33"/>
    </row>
    <row r="52" spans="1:10" ht="12.75">
      <c r="A52" s="47"/>
      <c r="B52" s="47"/>
      <c r="C52" s="48"/>
      <c r="D52" s="48"/>
      <c r="E52" s="48"/>
      <c r="F52" s="48"/>
      <c r="G52" s="48"/>
      <c r="H52" s="48"/>
      <c r="I52" s="48"/>
      <c r="J52" s="33"/>
    </row>
    <row r="53" spans="1:10" ht="12.75">
      <c r="A53" s="160" t="s">
        <v>294</v>
      </c>
      <c r="B53" s="161"/>
      <c r="C53" s="195" t="s">
        <v>381</v>
      </c>
      <c r="D53" s="205"/>
      <c r="E53" s="205"/>
      <c r="F53" s="205"/>
      <c r="G53" s="205"/>
      <c r="H53" s="205"/>
      <c r="I53" s="169"/>
      <c r="J53" s="33"/>
    </row>
    <row r="54" spans="1:10" ht="12.75">
      <c r="A54" s="75"/>
      <c r="B54" s="75"/>
      <c r="C54" s="215" t="s">
        <v>0</v>
      </c>
      <c r="D54" s="215"/>
      <c r="E54" s="215"/>
      <c r="F54" s="215"/>
      <c r="G54" s="215"/>
      <c r="H54" s="215"/>
      <c r="I54" s="77"/>
      <c r="J54" s="33"/>
    </row>
    <row r="55" spans="1:10" ht="12.75">
      <c r="A55" s="75"/>
      <c r="B55" s="75"/>
      <c r="C55" s="76"/>
      <c r="D55" s="76"/>
      <c r="E55" s="76"/>
      <c r="F55" s="76"/>
      <c r="G55" s="76"/>
      <c r="H55" s="76"/>
      <c r="I55" s="77"/>
      <c r="J55" s="33"/>
    </row>
    <row r="56" spans="1:10" ht="12.75">
      <c r="A56" s="75"/>
      <c r="B56" s="209" t="s">
        <v>82</v>
      </c>
      <c r="C56" s="210"/>
      <c r="D56" s="210"/>
      <c r="E56" s="210"/>
      <c r="F56" s="86"/>
      <c r="G56" s="86"/>
      <c r="H56" s="87"/>
      <c r="I56" s="87"/>
      <c r="J56" s="33"/>
    </row>
    <row r="57" spans="1:10" ht="12.75">
      <c r="A57" s="75"/>
      <c r="B57" s="88" t="s">
        <v>368</v>
      </c>
      <c r="C57" s="89"/>
      <c r="D57" s="89"/>
      <c r="E57" s="89"/>
      <c r="F57" s="89"/>
      <c r="G57" s="89"/>
      <c r="H57" s="214"/>
      <c r="I57" s="214"/>
      <c r="J57" s="33"/>
    </row>
    <row r="58" spans="1:10" ht="12.75">
      <c r="A58" s="75"/>
      <c r="B58" s="88" t="s">
        <v>363</v>
      </c>
      <c r="C58" s="89"/>
      <c r="D58" s="89"/>
      <c r="E58" s="89"/>
      <c r="F58" s="89"/>
      <c r="G58" s="89"/>
      <c r="H58" s="214"/>
      <c r="I58" s="214"/>
      <c r="J58" s="33"/>
    </row>
    <row r="59" spans="1:10" ht="12.75">
      <c r="A59" s="75"/>
      <c r="B59" s="88" t="s">
        <v>364</v>
      </c>
      <c r="C59" s="89"/>
      <c r="D59" s="89"/>
      <c r="E59" s="89"/>
      <c r="F59" s="89"/>
      <c r="G59" s="89"/>
      <c r="H59" s="214"/>
      <c r="I59" s="214"/>
      <c r="J59" s="33"/>
    </row>
    <row r="60" spans="1:10" ht="12.75">
      <c r="A60" s="75"/>
      <c r="B60" s="88" t="s">
        <v>365</v>
      </c>
      <c r="C60" s="91"/>
      <c r="D60" s="91"/>
      <c r="E60" s="91"/>
      <c r="F60" s="91"/>
      <c r="G60" s="91"/>
      <c r="H60" s="214"/>
      <c r="I60" s="214"/>
      <c r="J60" s="33"/>
    </row>
    <row r="61" spans="1:10" ht="12.75">
      <c r="A61" s="75"/>
      <c r="B61" s="88" t="s">
        <v>366</v>
      </c>
      <c r="C61" s="91"/>
      <c r="D61" s="91"/>
      <c r="E61" s="91"/>
      <c r="F61" s="91"/>
      <c r="G61" s="91"/>
      <c r="H61" s="214"/>
      <c r="I61" s="214"/>
      <c r="J61" s="33"/>
    </row>
    <row r="62" spans="1:10" ht="12.75">
      <c r="A62" s="75"/>
      <c r="B62" s="88"/>
      <c r="C62" s="91"/>
      <c r="D62" s="91"/>
      <c r="E62" s="91"/>
      <c r="F62" s="91"/>
      <c r="G62" s="91"/>
      <c r="H62" s="90"/>
      <c r="I62" s="90"/>
      <c r="J62" s="33"/>
    </row>
    <row r="63" spans="1:10" ht="13.5" thickBot="1">
      <c r="A63" s="78" t="s">
        <v>83</v>
      </c>
      <c r="B63" s="48"/>
      <c r="C63" s="48"/>
      <c r="D63" s="48"/>
      <c r="E63" s="48"/>
      <c r="F63" s="48"/>
      <c r="G63" s="79"/>
      <c r="H63" s="80"/>
      <c r="I63" s="79"/>
      <c r="J63" s="33"/>
    </row>
    <row r="64" spans="1:10" ht="12.75">
      <c r="A64" s="48"/>
      <c r="B64" s="48"/>
      <c r="C64" s="48"/>
      <c r="D64" s="48"/>
      <c r="E64" s="75" t="s">
        <v>156</v>
      </c>
      <c r="F64" s="33"/>
      <c r="G64" s="202" t="s">
        <v>157</v>
      </c>
      <c r="H64" s="203"/>
      <c r="I64" s="204"/>
      <c r="J64" s="33"/>
    </row>
    <row r="65" spans="1:10" ht="12.75">
      <c r="A65" s="81"/>
      <c r="B65" s="81"/>
      <c r="C65" s="63"/>
      <c r="D65" s="63"/>
      <c r="E65" s="63"/>
      <c r="F65" s="63"/>
      <c r="G65" s="207"/>
      <c r="H65" s="208"/>
      <c r="I65" s="63"/>
      <c r="J65" s="33"/>
    </row>
  </sheetData>
  <sheetProtection/>
  <mergeCells count="72">
    <mergeCell ref="G65:H65"/>
    <mergeCell ref="B56:E56"/>
    <mergeCell ref="E2:F2"/>
    <mergeCell ref="A51:B51"/>
    <mergeCell ref="C51:I51"/>
    <mergeCell ref="A53:B53"/>
    <mergeCell ref="C53:I53"/>
    <mergeCell ref="H57:I61"/>
    <mergeCell ref="C54:H54"/>
    <mergeCell ref="C45:D45"/>
    <mergeCell ref="F45:I45"/>
    <mergeCell ref="C46:D46"/>
    <mergeCell ref="F46:G46"/>
    <mergeCell ref="A47:B47"/>
    <mergeCell ref="G64:I64"/>
    <mergeCell ref="C38:D38"/>
    <mergeCell ref="F38:G38"/>
    <mergeCell ref="A49:B49"/>
    <mergeCell ref="C49:E49"/>
    <mergeCell ref="C47:I47"/>
    <mergeCell ref="H49:I49"/>
    <mergeCell ref="A41:D41"/>
    <mergeCell ref="E41:G41"/>
    <mergeCell ref="H41:I41"/>
    <mergeCell ref="A45:B45"/>
    <mergeCell ref="A35:D35"/>
    <mergeCell ref="E35:G35"/>
    <mergeCell ref="H35:I35"/>
    <mergeCell ref="A37:D37"/>
    <mergeCell ref="E37:G37"/>
    <mergeCell ref="H37:I37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C17:I17"/>
    <mergeCell ref="A19:B19"/>
    <mergeCell ref="C19:I19"/>
    <mergeCell ref="A21:B21"/>
    <mergeCell ref="C21:I21"/>
    <mergeCell ref="A17:B17"/>
    <mergeCell ref="F15:I15"/>
    <mergeCell ref="A13:C13"/>
    <mergeCell ref="A10:B11"/>
    <mergeCell ref="C10:D10"/>
    <mergeCell ref="A12:B12"/>
    <mergeCell ref="C12:I12"/>
    <mergeCell ref="A15:B15"/>
    <mergeCell ref="C15:D15"/>
    <mergeCell ref="A2:D2"/>
    <mergeCell ref="A4:I4"/>
    <mergeCell ref="A6:B6"/>
    <mergeCell ref="C6:D6"/>
    <mergeCell ref="E6:H8"/>
    <mergeCell ref="A8:B8"/>
    <mergeCell ref="C8:D8"/>
  </mergeCells>
  <dataValidations count="1">
    <dataValidation allowBlank="1" sqref="A1:IV65536"/>
  </dataValidations>
  <hyperlinks>
    <hyperlink ref="C19" r:id="rId1" display="jadransko@jadransko.hr"/>
    <hyperlink ref="C21" r:id="rId2" display="www.jadransko.hr"/>
    <hyperlink ref="C51" r:id="rId3" display="goran.jurisic@jadransko.hr"/>
  </hyperlinks>
  <printOptions/>
  <pageMargins left="0.75" right="0.75" top="1" bottom="1" header="0.5" footer="0.5"/>
  <pageSetup horizontalDpi="600" verticalDpi="600" orientation="portrait" paperSize="9" scale="7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"/>
  <sheetViews>
    <sheetView view="pageBreakPreview" zoomScaleSheetLayoutView="100" zoomScalePageLayoutView="0" workbookViewId="0" topLeftCell="A79">
      <selection activeCell="H13" sqref="H13"/>
    </sheetView>
  </sheetViews>
  <sheetFormatPr defaultColWidth="9.140625" defaultRowHeight="12.75"/>
  <cols>
    <col min="1" max="4" width="9.140625" style="112" customWidth="1"/>
    <col min="5" max="5" width="20.8515625" style="112" customWidth="1"/>
    <col min="6" max="7" width="9.140625" style="112" customWidth="1"/>
    <col min="8" max="8" width="13.7109375" style="113" customWidth="1"/>
    <col min="9" max="9" width="10.421875" style="112" customWidth="1"/>
    <col min="10" max="10" width="9.140625" style="112" customWidth="1"/>
    <col min="11" max="11" width="10.8515625" style="113" customWidth="1"/>
    <col min="12" max="16384" width="9.140625" style="112" customWidth="1"/>
  </cols>
  <sheetData>
    <row r="1" spans="1:12" ht="27" customHeight="1">
      <c r="A1" s="216" t="s">
        <v>206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108"/>
    </row>
    <row r="2" spans="1:12" ht="12.75">
      <c r="A2" s="218" t="s">
        <v>408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108"/>
    </row>
    <row r="3" spans="1:12" ht="11.25">
      <c r="A3" s="117"/>
      <c r="B3" s="110"/>
      <c r="C3" s="110"/>
      <c r="D3" s="110"/>
      <c r="E3" s="110"/>
      <c r="F3" s="226"/>
      <c r="G3" s="226"/>
      <c r="H3" s="109"/>
      <c r="I3" s="110"/>
      <c r="J3" s="110"/>
      <c r="K3" s="226" t="s">
        <v>60</v>
      </c>
      <c r="L3" s="226"/>
    </row>
    <row r="4" spans="1:12" ht="11.25">
      <c r="A4" s="234" t="s">
        <v>2</v>
      </c>
      <c r="B4" s="235"/>
      <c r="C4" s="235"/>
      <c r="D4" s="235"/>
      <c r="E4" s="236"/>
      <c r="F4" s="240" t="s">
        <v>226</v>
      </c>
      <c r="G4" s="220" t="s">
        <v>258</v>
      </c>
      <c r="H4" s="221"/>
      <c r="I4" s="222"/>
      <c r="J4" s="220" t="s">
        <v>259</v>
      </c>
      <c r="K4" s="221"/>
      <c r="L4" s="222"/>
    </row>
    <row r="5" spans="1:12" ht="12" thickBot="1">
      <c r="A5" s="237"/>
      <c r="B5" s="238"/>
      <c r="C5" s="238"/>
      <c r="D5" s="238"/>
      <c r="E5" s="239"/>
      <c r="F5" s="241"/>
      <c r="G5" s="20" t="s">
        <v>359</v>
      </c>
      <c r="H5" s="101" t="s">
        <v>360</v>
      </c>
      <c r="I5" s="21" t="s">
        <v>361</v>
      </c>
      <c r="J5" s="20" t="s">
        <v>359</v>
      </c>
      <c r="K5" s="101" t="s">
        <v>360</v>
      </c>
      <c r="L5" s="21" t="s">
        <v>361</v>
      </c>
    </row>
    <row r="6" spans="1:12" ht="11.25">
      <c r="A6" s="223">
        <v>1</v>
      </c>
      <c r="B6" s="224"/>
      <c r="C6" s="224"/>
      <c r="D6" s="224"/>
      <c r="E6" s="225"/>
      <c r="F6" s="22">
        <v>2</v>
      </c>
      <c r="G6" s="23">
        <v>3</v>
      </c>
      <c r="H6" s="102">
        <v>4</v>
      </c>
      <c r="I6" s="24" t="s">
        <v>58</v>
      </c>
      <c r="J6" s="23">
        <v>6</v>
      </c>
      <c r="K6" s="102">
        <v>7</v>
      </c>
      <c r="L6" s="24" t="s">
        <v>59</v>
      </c>
    </row>
    <row r="7" spans="1:12" ht="11.25">
      <c r="A7" s="227" t="s">
        <v>3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9"/>
    </row>
    <row r="8" spans="1:12" ht="11.25">
      <c r="A8" s="230" t="s">
        <v>158</v>
      </c>
      <c r="B8" s="231"/>
      <c r="C8" s="231"/>
      <c r="D8" s="232"/>
      <c r="E8" s="233"/>
      <c r="F8" s="9">
        <v>1</v>
      </c>
      <c r="G8" s="7">
        <f>G9+G10</f>
        <v>0</v>
      </c>
      <c r="H8" s="103">
        <f>H9+H10</f>
        <v>0</v>
      </c>
      <c r="I8" s="4">
        <f>SUM(G8:H8)</f>
        <v>0</v>
      </c>
      <c r="J8" s="7">
        <f>J9+J10</f>
        <v>0</v>
      </c>
      <c r="K8" s="103">
        <f>K9+K10</f>
        <v>0</v>
      </c>
      <c r="L8" s="4">
        <f>SUM(J8:K8)</f>
        <v>0</v>
      </c>
    </row>
    <row r="9" spans="1:12" ht="11.25">
      <c r="A9" s="242" t="s">
        <v>318</v>
      </c>
      <c r="B9" s="243"/>
      <c r="C9" s="243"/>
      <c r="D9" s="243"/>
      <c r="E9" s="244"/>
      <c r="F9" s="10">
        <v>2</v>
      </c>
      <c r="G9" s="2"/>
      <c r="H9" s="104"/>
      <c r="I9" s="5">
        <f aca="true" t="shared" si="0" ref="I9:I72">SUM(G9:H9)</f>
        <v>0</v>
      </c>
      <c r="J9" s="2"/>
      <c r="K9" s="104"/>
      <c r="L9" s="5">
        <f aca="true" t="shared" si="1" ref="L9:L72">SUM(J9:K9)</f>
        <v>0</v>
      </c>
    </row>
    <row r="10" spans="1:12" ht="11.25">
      <c r="A10" s="242" t="s">
        <v>319</v>
      </c>
      <c r="B10" s="243"/>
      <c r="C10" s="243"/>
      <c r="D10" s="243"/>
      <c r="E10" s="244"/>
      <c r="F10" s="10">
        <v>3</v>
      </c>
      <c r="G10" s="2"/>
      <c r="H10" s="104"/>
      <c r="I10" s="5">
        <f t="shared" si="0"/>
        <v>0</v>
      </c>
      <c r="J10" s="2"/>
      <c r="K10" s="104"/>
      <c r="L10" s="5">
        <f t="shared" si="1"/>
        <v>0</v>
      </c>
    </row>
    <row r="11" spans="1:12" ht="11.25">
      <c r="A11" s="245" t="s">
        <v>159</v>
      </c>
      <c r="B11" s="246"/>
      <c r="C11" s="246"/>
      <c r="D11" s="243"/>
      <c r="E11" s="244"/>
      <c r="F11" s="10">
        <v>4</v>
      </c>
      <c r="G11" s="8">
        <f>G12+G13</f>
        <v>0</v>
      </c>
      <c r="H11" s="105">
        <f>H12+H13</f>
        <v>17315994.049999997</v>
      </c>
      <c r="I11" s="5">
        <f t="shared" si="0"/>
        <v>17315994.049999997</v>
      </c>
      <c r="J11" s="8">
        <f>J12+J13</f>
        <v>0</v>
      </c>
      <c r="K11" s="105">
        <f>K12+K13</f>
        <v>16619984.79</v>
      </c>
      <c r="L11" s="5">
        <f t="shared" si="1"/>
        <v>16619984.79</v>
      </c>
    </row>
    <row r="12" spans="1:12" ht="11.25">
      <c r="A12" s="242" t="s">
        <v>320</v>
      </c>
      <c r="B12" s="243"/>
      <c r="C12" s="243"/>
      <c r="D12" s="243"/>
      <c r="E12" s="244"/>
      <c r="F12" s="10">
        <v>5</v>
      </c>
      <c r="G12" s="2"/>
      <c r="H12" s="114">
        <v>16101926.549999999</v>
      </c>
      <c r="I12" s="5">
        <f t="shared" si="0"/>
        <v>16101926.549999999</v>
      </c>
      <c r="J12" s="2"/>
      <c r="K12" s="104">
        <v>15456718.95</v>
      </c>
      <c r="L12" s="5">
        <f t="shared" si="1"/>
        <v>15456718.95</v>
      </c>
    </row>
    <row r="13" spans="1:12" ht="11.25">
      <c r="A13" s="242" t="s">
        <v>321</v>
      </c>
      <c r="B13" s="243"/>
      <c r="C13" s="243"/>
      <c r="D13" s="243"/>
      <c r="E13" s="244"/>
      <c r="F13" s="10">
        <v>6</v>
      </c>
      <c r="G13" s="2"/>
      <c r="H13" s="114">
        <v>1214067.5</v>
      </c>
      <c r="I13" s="5">
        <f t="shared" si="0"/>
        <v>1214067.5</v>
      </c>
      <c r="J13" s="2"/>
      <c r="K13" s="104">
        <v>1163265.84</v>
      </c>
      <c r="L13" s="5">
        <f t="shared" si="1"/>
        <v>1163265.84</v>
      </c>
    </row>
    <row r="14" spans="1:12" ht="11.25">
      <c r="A14" s="245" t="s">
        <v>160</v>
      </c>
      <c r="B14" s="246"/>
      <c r="C14" s="246"/>
      <c r="D14" s="243"/>
      <c r="E14" s="244"/>
      <c r="F14" s="10">
        <v>7</v>
      </c>
      <c r="G14" s="8">
        <f>G15+G16+G17</f>
        <v>0</v>
      </c>
      <c r="H14" s="105">
        <f>H15+H16+H17</f>
        <v>345427653.82</v>
      </c>
      <c r="I14" s="5">
        <f t="shared" si="0"/>
        <v>345427653.82</v>
      </c>
      <c r="J14" s="8">
        <f>J15+J16+J17</f>
        <v>0</v>
      </c>
      <c r="K14" s="105">
        <f>K15+K16+K17</f>
        <v>323926796.99</v>
      </c>
      <c r="L14" s="5">
        <f t="shared" si="1"/>
        <v>323926796.99</v>
      </c>
    </row>
    <row r="15" spans="1:12" ht="11.25">
      <c r="A15" s="242" t="s">
        <v>322</v>
      </c>
      <c r="B15" s="243"/>
      <c r="C15" s="243"/>
      <c r="D15" s="243"/>
      <c r="E15" s="244"/>
      <c r="F15" s="10">
        <v>8</v>
      </c>
      <c r="G15" s="2"/>
      <c r="H15" s="114">
        <v>332884758.22</v>
      </c>
      <c r="I15" s="5">
        <f t="shared" si="0"/>
        <v>332884758.22</v>
      </c>
      <c r="J15" s="2"/>
      <c r="K15" s="104">
        <v>310480295.62</v>
      </c>
      <c r="L15" s="5">
        <f t="shared" si="1"/>
        <v>310480295.62</v>
      </c>
    </row>
    <row r="16" spans="1:12" ht="11.25">
      <c r="A16" s="242" t="s">
        <v>323</v>
      </c>
      <c r="B16" s="243"/>
      <c r="C16" s="243"/>
      <c r="D16" s="243"/>
      <c r="E16" s="244"/>
      <c r="F16" s="10">
        <v>9</v>
      </c>
      <c r="G16" s="2"/>
      <c r="H16" s="114">
        <v>12222895.519999992</v>
      </c>
      <c r="I16" s="5">
        <f t="shared" si="0"/>
        <v>12222895.519999992</v>
      </c>
      <c r="J16" s="2"/>
      <c r="K16" s="104">
        <v>13152825.46</v>
      </c>
      <c r="L16" s="5">
        <f t="shared" si="1"/>
        <v>13152825.46</v>
      </c>
    </row>
    <row r="17" spans="1:12" ht="11.25">
      <c r="A17" s="242" t="s">
        <v>324</v>
      </c>
      <c r="B17" s="243"/>
      <c r="C17" s="243"/>
      <c r="D17" s="243"/>
      <c r="E17" s="244"/>
      <c r="F17" s="10">
        <v>10</v>
      </c>
      <c r="G17" s="2"/>
      <c r="H17" s="114">
        <v>320000.07999999996</v>
      </c>
      <c r="I17" s="5">
        <f t="shared" si="0"/>
        <v>320000.07999999996</v>
      </c>
      <c r="J17" s="2"/>
      <c r="K17" s="104">
        <v>293675.91</v>
      </c>
      <c r="L17" s="5">
        <f t="shared" si="1"/>
        <v>293675.91</v>
      </c>
    </row>
    <row r="18" spans="1:12" ht="11.25">
      <c r="A18" s="245" t="s">
        <v>161</v>
      </c>
      <c r="B18" s="246"/>
      <c r="C18" s="246"/>
      <c r="D18" s="243"/>
      <c r="E18" s="244"/>
      <c r="F18" s="10">
        <v>11</v>
      </c>
      <c r="G18" s="8">
        <f>G19+G20+G24+G43</f>
        <v>0</v>
      </c>
      <c r="H18" s="105">
        <f>H19+H20+H21+H22+H23+H24</f>
        <v>1260667807.46</v>
      </c>
      <c r="I18" s="5">
        <f t="shared" si="0"/>
        <v>1260667807.46</v>
      </c>
      <c r="J18" s="8"/>
      <c r="K18" s="105">
        <f>K19+K20+K21+K22+K23+K24</f>
        <v>1212138454.39</v>
      </c>
      <c r="L18" s="5">
        <f t="shared" si="1"/>
        <v>1212138454.39</v>
      </c>
    </row>
    <row r="19" spans="1:12" ht="25.5" customHeight="1">
      <c r="A19" s="245" t="s">
        <v>325</v>
      </c>
      <c r="B19" s="246"/>
      <c r="C19" s="246"/>
      <c r="D19" s="243"/>
      <c r="E19" s="244"/>
      <c r="F19" s="10">
        <v>12</v>
      </c>
      <c r="G19" s="2"/>
      <c r="H19" s="114">
        <v>275130429.19</v>
      </c>
      <c r="I19" s="5">
        <f t="shared" si="0"/>
        <v>275130429.19</v>
      </c>
      <c r="J19" s="2"/>
      <c r="K19" s="104">
        <v>281337287.77</v>
      </c>
      <c r="L19" s="5">
        <f t="shared" si="1"/>
        <v>281337287.77</v>
      </c>
    </row>
    <row r="20" spans="1:12" ht="21" customHeight="1">
      <c r="A20" s="245" t="s">
        <v>162</v>
      </c>
      <c r="B20" s="246"/>
      <c r="C20" s="246"/>
      <c r="D20" s="243"/>
      <c r="E20" s="244"/>
      <c r="F20" s="10">
        <v>13</v>
      </c>
      <c r="G20" s="8">
        <f>SUM(G21:G23)</f>
        <v>0</v>
      </c>
      <c r="H20" s="105"/>
      <c r="I20" s="5">
        <f t="shared" si="0"/>
        <v>0</v>
      </c>
      <c r="J20" s="8"/>
      <c r="K20" s="105">
        <f>SUM(K21:K23)</f>
        <v>0</v>
      </c>
      <c r="L20" s="5">
        <f t="shared" si="1"/>
        <v>0</v>
      </c>
    </row>
    <row r="21" spans="1:12" ht="11.25">
      <c r="A21" s="242" t="s">
        <v>326</v>
      </c>
      <c r="B21" s="243"/>
      <c r="C21" s="243"/>
      <c r="D21" s="243"/>
      <c r="E21" s="244"/>
      <c r="F21" s="10">
        <v>14</v>
      </c>
      <c r="G21" s="2"/>
      <c r="H21" s="104"/>
      <c r="I21" s="5">
        <f t="shared" si="0"/>
        <v>0</v>
      </c>
      <c r="J21" s="2"/>
      <c r="K21" s="104"/>
      <c r="L21" s="5">
        <f t="shared" si="1"/>
        <v>0</v>
      </c>
    </row>
    <row r="22" spans="1:12" ht="11.25">
      <c r="A22" s="242" t="s">
        <v>327</v>
      </c>
      <c r="B22" s="243"/>
      <c r="C22" s="243"/>
      <c r="D22" s="243"/>
      <c r="E22" s="244"/>
      <c r="F22" s="10">
        <v>15</v>
      </c>
      <c r="G22" s="2"/>
      <c r="H22" s="104"/>
      <c r="I22" s="5">
        <f t="shared" si="0"/>
        <v>0</v>
      </c>
      <c r="J22" s="2"/>
      <c r="K22" s="104"/>
      <c r="L22" s="5">
        <f t="shared" si="1"/>
        <v>0</v>
      </c>
    </row>
    <row r="23" spans="1:12" ht="11.25">
      <c r="A23" s="242" t="s">
        <v>328</v>
      </c>
      <c r="B23" s="243"/>
      <c r="C23" s="243"/>
      <c r="D23" s="243"/>
      <c r="E23" s="244"/>
      <c r="F23" s="10">
        <v>16</v>
      </c>
      <c r="G23" s="2"/>
      <c r="H23" s="104"/>
      <c r="I23" s="5">
        <f t="shared" si="0"/>
        <v>0</v>
      </c>
      <c r="J23" s="2"/>
      <c r="K23" s="104"/>
      <c r="L23" s="5">
        <f t="shared" si="1"/>
        <v>0</v>
      </c>
    </row>
    <row r="24" spans="1:12" ht="11.25">
      <c r="A24" s="245" t="s">
        <v>163</v>
      </c>
      <c r="B24" s="246"/>
      <c r="C24" s="246"/>
      <c r="D24" s="243"/>
      <c r="E24" s="244"/>
      <c r="F24" s="10">
        <v>17</v>
      </c>
      <c r="G24" s="8">
        <f>G25+G28+G33+G39</f>
        <v>0</v>
      </c>
      <c r="H24" s="105">
        <f>H25+H28+H33+H39</f>
        <v>985537378.2700001</v>
      </c>
      <c r="I24" s="5">
        <f t="shared" si="0"/>
        <v>985537378.2700001</v>
      </c>
      <c r="J24" s="8">
        <f>J25+J28+J33+J39</f>
        <v>0</v>
      </c>
      <c r="K24" s="105">
        <f>K25+K28+K33+K39</f>
        <v>930801166.6200001</v>
      </c>
      <c r="L24" s="5">
        <f t="shared" si="1"/>
        <v>930801166.6200001</v>
      </c>
    </row>
    <row r="25" spans="1:12" ht="11.25">
      <c r="A25" s="242" t="s">
        <v>164</v>
      </c>
      <c r="B25" s="243"/>
      <c r="C25" s="243"/>
      <c r="D25" s="243"/>
      <c r="E25" s="244"/>
      <c r="F25" s="10">
        <v>18</v>
      </c>
      <c r="G25" s="8">
        <f>G26+G27</f>
        <v>0</v>
      </c>
      <c r="H25" s="105">
        <f>H26+H27</f>
        <v>7568005</v>
      </c>
      <c r="I25" s="5">
        <f>SUM(G25:H25)</f>
        <v>7568005</v>
      </c>
      <c r="J25" s="8">
        <f>J26+J27</f>
        <v>0</v>
      </c>
      <c r="K25" s="105">
        <f>K26+K27</f>
        <v>0</v>
      </c>
      <c r="L25" s="5">
        <f>SUM(J25:K25)</f>
        <v>0</v>
      </c>
    </row>
    <row r="26" spans="1:12" ht="22.5" customHeight="1">
      <c r="A26" s="242" t="s">
        <v>329</v>
      </c>
      <c r="B26" s="243"/>
      <c r="C26" s="243"/>
      <c r="D26" s="243"/>
      <c r="E26" s="244"/>
      <c r="F26" s="10">
        <v>19</v>
      </c>
      <c r="G26" s="2"/>
      <c r="H26" s="104">
        <v>7568005</v>
      </c>
      <c r="I26" s="5">
        <f t="shared" si="0"/>
        <v>7568005</v>
      </c>
      <c r="J26" s="2"/>
      <c r="K26" s="104"/>
      <c r="L26" s="5">
        <f t="shared" si="1"/>
        <v>0</v>
      </c>
    </row>
    <row r="27" spans="1:12" ht="11.25">
      <c r="A27" s="242" t="s">
        <v>330</v>
      </c>
      <c r="B27" s="243"/>
      <c r="C27" s="243"/>
      <c r="D27" s="243"/>
      <c r="E27" s="244"/>
      <c r="F27" s="10">
        <v>20</v>
      </c>
      <c r="G27" s="2"/>
      <c r="H27" s="104"/>
      <c r="I27" s="5">
        <f t="shared" si="0"/>
        <v>0</v>
      </c>
      <c r="J27" s="2"/>
      <c r="K27" s="104"/>
      <c r="L27" s="5">
        <f t="shared" si="1"/>
        <v>0</v>
      </c>
    </row>
    <row r="28" spans="1:12" ht="11.25">
      <c r="A28" s="242" t="s">
        <v>165</v>
      </c>
      <c r="B28" s="243"/>
      <c r="C28" s="243"/>
      <c r="D28" s="243"/>
      <c r="E28" s="244"/>
      <c r="F28" s="10">
        <v>21</v>
      </c>
      <c r="G28" s="8">
        <f>SUM(G29:G32)</f>
        <v>0</v>
      </c>
      <c r="H28" s="105">
        <f>SUM(H29:H32)</f>
        <v>433585785.11</v>
      </c>
      <c r="I28" s="5">
        <f>SUM(G28:H28)</f>
        <v>433585785.11</v>
      </c>
      <c r="J28" s="8">
        <f>SUM(J29:J32)</f>
        <v>0</v>
      </c>
      <c r="K28" s="105">
        <f>SUM(K29:K32)</f>
        <v>460418438.15000004</v>
      </c>
      <c r="L28" s="5">
        <f>SUM(J28:K28)</f>
        <v>460418438.15000004</v>
      </c>
    </row>
    <row r="29" spans="1:12" ht="11.25">
      <c r="A29" s="242" t="s">
        <v>331</v>
      </c>
      <c r="B29" s="243"/>
      <c r="C29" s="243"/>
      <c r="D29" s="243"/>
      <c r="E29" s="244"/>
      <c r="F29" s="10">
        <v>22</v>
      </c>
      <c r="G29" s="2"/>
      <c r="H29" s="114">
        <v>313279107.88</v>
      </c>
      <c r="I29" s="5">
        <f t="shared" si="0"/>
        <v>313279107.88</v>
      </c>
      <c r="J29" s="2"/>
      <c r="K29" s="104">
        <v>324593244.94</v>
      </c>
      <c r="L29" s="5">
        <f t="shared" si="1"/>
        <v>324593244.94</v>
      </c>
    </row>
    <row r="30" spans="1:12" ht="24" customHeight="1">
      <c r="A30" s="242" t="s">
        <v>332</v>
      </c>
      <c r="B30" s="243"/>
      <c r="C30" s="243"/>
      <c r="D30" s="243"/>
      <c r="E30" s="244"/>
      <c r="F30" s="10">
        <v>23</v>
      </c>
      <c r="G30" s="2"/>
      <c r="H30" s="114">
        <v>91822251.09</v>
      </c>
      <c r="I30" s="5">
        <f t="shared" si="0"/>
        <v>91822251.09</v>
      </c>
      <c r="J30" s="2"/>
      <c r="K30" s="104">
        <v>98379058.66</v>
      </c>
      <c r="L30" s="5">
        <f t="shared" si="1"/>
        <v>98379058.66</v>
      </c>
    </row>
    <row r="31" spans="1:12" ht="11.25">
      <c r="A31" s="242" t="s">
        <v>333</v>
      </c>
      <c r="B31" s="243"/>
      <c r="C31" s="243"/>
      <c r="D31" s="243"/>
      <c r="E31" s="244"/>
      <c r="F31" s="10">
        <v>24</v>
      </c>
      <c r="G31" s="2"/>
      <c r="H31" s="114">
        <v>28484426.14</v>
      </c>
      <c r="I31" s="5">
        <f t="shared" si="0"/>
        <v>28484426.14</v>
      </c>
      <c r="J31" s="2"/>
      <c r="K31" s="104">
        <v>37446134.55</v>
      </c>
      <c r="L31" s="5">
        <f t="shared" si="1"/>
        <v>37446134.55</v>
      </c>
    </row>
    <row r="32" spans="1:12" ht="11.25">
      <c r="A32" s="242" t="s">
        <v>334</v>
      </c>
      <c r="B32" s="243"/>
      <c r="C32" s="243"/>
      <c r="D32" s="243"/>
      <c r="E32" s="244"/>
      <c r="F32" s="10">
        <v>25</v>
      </c>
      <c r="G32" s="2"/>
      <c r="H32" s="104"/>
      <c r="I32" s="5">
        <f t="shared" si="0"/>
        <v>0</v>
      </c>
      <c r="J32" s="2"/>
      <c r="K32" s="104"/>
      <c r="L32" s="5">
        <f t="shared" si="1"/>
        <v>0</v>
      </c>
    </row>
    <row r="33" spans="1:12" ht="11.25">
      <c r="A33" s="242" t="s">
        <v>166</v>
      </c>
      <c r="B33" s="243"/>
      <c r="C33" s="243"/>
      <c r="D33" s="243"/>
      <c r="E33" s="244"/>
      <c r="F33" s="10">
        <v>26</v>
      </c>
      <c r="G33" s="8">
        <f>SUM(G34:G38)</f>
        <v>0</v>
      </c>
      <c r="H33" s="105">
        <f>SUM(H34:H38)</f>
        <v>0</v>
      </c>
      <c r="I33" s="5">
        <f t="shared" si="0"/>
        <v>0</v>
      </c>
      <c r="J33" s="8">
        <f>SUM(J34:J38)</f>
        <v>0</v>
      </c>
      <c r="K33" s="105">
        <f>SUM(K34:K38)</f>
        <v>0</v>
      </c>
      <c r="L33" s="5">
        <f t="shared" si="1"/>
        <v>0</v>
      </c>
    </row>
    <row r="34" spans="1:12" ht="11.25">
      <c r="A34" s="242" t="s">
        <v>335</v>
      </c>
      <c r="B34" s="243"/>
      <c r="C34" s="243"/>
      <c r="D34" s="243"/>
      <c r="E34" s="244"/>
      <c r="F34" s="10">
        <v>27</v>
      </c>
      <c r="G34" s="2"/>
      <c r="H34" s="104"/>
      <c r="I34" s="5">
        <f t="shared" si="0"/>
        <v>0</v>
      </c>
      <c r="J34" s="2"/>
      <c r="K34" s="104"/>
      <c r="L34" s="5">
        <f t="shared" si="1"/>
        <v>0</v>
      </c>
    </row>
    <row r="35" spans="1:12" ht="24" customHeight="1">
      <c r="A35" s="242" t="s">
        <v>336</v>
      </c>
      <c r="B35" s="243"/>
      <c r="C35" s="243"/>
      <c r="D35" s="243"/>
      <c r="E35" s="244"/>
      <c r="F35" s="10">
        <v>28</v>
      </c>
      <c r="G35" s="2"/>
      <c r="H35" s="104"/>
      <c r="I35" s="5">
        <f t="shared" si="0"/>
        <v>0</v>
      </c>
      <c r="J35" s="2"/>
      <c r="K35" s="104"/>
      <c r="L35" s="5">
        <f t="shared" si="1"/>
        <v>0</v>
      </c>
    </row>
    <row r="36" spans="1:12" ht="11.25">
      <c r="A36" s="242" t="s">
        <v>337</v>
      </c>
      <c r="B36" s="243"/>
      <c r="C36" s="243"/>
      <c r="D36" s="243"/>
      <c r="E36" s="244"/>
      <c r="F36" s="10">
        <v>29</v>
      </c>
      <c r="G36" s="2"/>
      <c r="H36" s="104"/>
      <c r="I36" s="5">
        <f t="shared" si="0"/>
        <v>0</v>
      </c>
      <c r="J36" s="2"/>
      <c r="K36" s="104"/>
      <c r="L36" s="5">
        <f t="shared" si="1"/>
        <v>0</v>
      </c>
    </row>
    <row r="37" spans="1:12" ht="11.25">
      <c r="A37" s="242" t="s">
        <v>338</v>
      </c>
      <c r="B37" s="243"/>
      <c r="C37" s="243"/>
      <c r="D37" s="243"/>
      <c r="E37" s="244"/>
      <c r="F37" s="10">
        <v>30</v>
      </c>
      <c r="G37" s="2"/>
      <c r="H37" s="104"/>
      <c r="I37" s="5">
        <f t="shared" si="0"/>
        <v>0</v>
      </c>
      <c r="J37" s="2"/>
      <c r="K37" s="104"/>
      <c r="L37" s="5">
        <f t="shared" si="1"/>
        <v>0</v>
      </c>
    </row>
    <row r="38" spans="1:12" ht="11.25">
      <c r="A38" s="242" t="s">
        <v>339</v>
      </c>
      <c r="B38" s="243"/>
      <c r="C38" s="243"/>
      <c r="D38" s="243"/>
      <c r="E38" s="244"/>
      <c r="F38" s="10">
        <v>31</v>
      </c>
      <c r="G38" s="2"/>
      <c r="H38" s="104"/>
      <c r="I38" s="5">
        <f t="shared" si="0"/>
        <v>0</v>
      </c>
      <c r="J38" s="2"/>
      <c r="K38" s="104"/>
      <c r="L38" s="5">
        <f t="shared" si="1"/>
        <v>0</v>
      </c>
    </row>
    <row r="39" spans="1:12" ht="11.25">
      <c r="A39" s="242" t="s">
        <v>167</v>
      </c>
      <c r="B39" s="243"/>
      <c r="C39" s="243"/>
      <c r="D39" s="243"/>
      <c r="E39" s="244"/>
      <c r="F39" s="10">
        <v>32</v>
      </c>
      <c r="G39" s="8">
        <f>SUM(G40:G42)</f>
        <v>0</v>
      </c>
      <c r="H39" s="105">
        <f>SUM(H40:H42)</f>
        <v>544383588.1600001</v>
      </c>
      <c r="I39" s="5">
        <f>SUM(G39:H39)</f>
        <v>544383588.1600001</v>
      </c>
      <c r="J39" s="8">
        <f>SUM(J40:J42)</f>
        <v>0</v>
      </c>
      <c r="K39" s="105">
        <f>SUM(K40:K42)</f>
        <v>470382728.47</v>
      </c>
      <c r="L39" s="5">
        <f>SUM(J39:K39)</f>
        <v>470382728.47</v>
      </c>
    </row>
    <row r="40" spans="1:12" ht="11.25">
      <c r="A40" s="242" t="s">
        <v>340</v>
      </c>
      <c r="B40" s="243"/>
      <c r="C40" s="243"/>
      <c r="D40" s="243"/>
      <c r="E40" s="244"/>
      <c r="F40" s="10">
        <v>33</v>
      </c>
      <c r="G40" s="2"/>
      <c r="H40" s="114">
        <v>139302116.2</v>
      </c>
      <c r="I40" s="5">
        <f t="shared" si="0"/>
        <v>139302116.2</v>
      </c>
      <c r="J40" s="2"/>
      <c r="K40" s="104">
        <v>109398425.98</v>
      </c>
      <c r="L40" s="5">
        <f t="shared" si="1"/>
        <v>109398425.98</v>
      </c>
    </row>
    <row r="41" spans="1:12" ht="11.25">
      <c r="A41" s="242" t="s">
        <v>341</v>
      </c>
      <c r="B41" s="243"/>
      <c r="C41" s="243"/>
      <c r="D41" s="243"/>
      <c r="E41" s="244"/>
      <c r="F41" s="10">
        <v>34</v>
      </c>
      <c r="G41" s="2"/>
      <c r="H41" s="114">
        <v>323160564.98</v>
      </c>
      <c r="I41" s="5">
        <f t="shared" si="0"/>
        <v>323160564.98</v>
      </c>
      <c r="J41" s="2"/>
      <c r="K41" s="104">
        <v>360973349.29</v>
      </c>
      <c r="L41" s="5">
        <f t="shared" si="1"/>
        <v>360973349.29</v>
      </c>
    </row>
    <row r="42" spans="1:12" ht="11.25">
      <c r="A42" s="242" t="s">
        <v>342</v>
      </c>
      <c r="B42" s="243"/>
      <c r="C42" s="243"/>
      <c r="D42" s="243"/>
      <c r="E42" s="244"/>
      <c r="F42" s="10">
        <v>35</v>
      </c>
      <c r="G42" s="2"/>
      <c r="H42" s="114">
        <v>81920906.98000002</v>
      </c>
      <c r="I42" s="5">
        <f t="shared" si="0"/>
        <v>81920906.98000002</v>
      </c>
      <c r="J42" s="2"/>
      <c r="K42" s="104">
        <v>10953.2</v>
      </c>
      <c r="L42" s="5">
        <f t="shared" si="1"/>
        <v>10953.2</v>
      </c>
    </row>
    <row r="43" spans="1:12" ht="24" customHeight="1">
      <c r="A43" s="245" t="s">
        <v>190</v>
      </c>
      <c r="B43" s="246"/>
      <c r="C43" s="246"/>
      <c r="D43" s="243"/>
      <c r="E43" s="244"/>
      <c r="F43" s="10">
        <v>36</v>
      </c>
      <c r="G43" s="2"/>
      <c r="H43" s="104"/>
      <c r="I43" s="5">
        <f t="shared" si="0"/>
        <v>0</v>
      </c>
      <c r="J43" s="2"/>
      <c r="K43" s="104"/>
      <c r="L43" s="5">
        <f t="shared" si="1"/>
        <v>0</v>
      </c>
    </row>
    <row r="44" spans="1:12" ht="24" customHeight="1">
      <c r="A44" s="245" t="s">
        <v>191</v>
      </c>
      <c r="B44" s="246"/>
      <c r="C44" s="246"/>
      <c r="D44" s="243"/>
      <c r="E44" s="244"/>
      <c r="F44" s="10">
        <v>37</v>
      </c>
      <c r="G44" s="2"/>
      <c r="H44" s="104"/>
      <c r="I44" s="5">
        <f t="shared" si="0"/>
        <v>0</v>
      </c>
      <c r="J44" s="2"/>
      <c r="K44" s="104"/>
      <c r="L44" s="5">
        <f t="shared" si="1"/>
        <v>0</v>
      </c>
    </row>
    <row r="45" spans="1:12" ht="11.25">
      <c r="A45" s="245" t="s">
        <v>168</v>
      </c>
      <c r="B45" s="246"/>
      <c r="C45" s="246"/>
      <c r="D45" s="243"/>
      <c r="E45" s="244"/>
      <c r="F45" s="10">
        <v>38</v>
      </c>
      <c r="G45" s="8">
        <f>SUM(G46:G52)</f>
        <v>0</v>
      </c>
      <c r="H45" s="105">
        <f>SUM(H46:H52)</f>
        <v>5430167.09</v>
      </c>
      <c r="I45" s="5">
        <f t="shared" si="0"/>
        <v>5430167.09</v>
      </c>
      <c r="J45" s="8">
        <f>SUM(J46:J52)</f>
        <v>0</v>
      </c>
      <c r="K45" s="105">
        <f>SUM(K46:K52)</f>
        <v>4081920.8899999997</v>
      </c>
      <c r="L45" s="5">
        <f t="shared" si="1"/>
        <v>4081920.8899999997</v>
      </c>
    </row>
    <row r="46" spans="1:12" ht="11.25">
      <c r="A46" s="242" t="s">
        <v>343</v>
      </c>
      <c r="B46" s="243"/>
      <c r="C46" s="243"/>
      <c r="D46" s="243"/>
      <c r="E46" s="244"/>
      <c r="F46" s="10">
        <v>39</v>
      </c>
      <c r="G46" s="2"/>
      <c r="H46" s="114">
        <v>1636390.71</v>
      </c>
      <c r="I46" s="5">
        <f t="shared" si="0"/>
        <v>1636390.71</v>
      </c>
      <c r="J46" s="2"/>
      <c r="K46" s="104">
        <v>1313166.64</v>
      </c>
      <c r="L46" s="5">
        <f t="shared" si="1"/>
        <v>1313166.64</v>
      </c>
    </row>
    <row r="47" spans="1:12" ht="11.25">
      <c r="A47" s="242" t="s">
        <v>344</v>
      </c>
      <c r="B47" s="243"/>
      <c r="C47" s="243"/>
      <c r="D47" s="243"/>
      <c r="E47" s="244"/>
      <c r="F47" s="10">
        <v>40</v>
      </c>
      <c r="G47" s="2"/>
      <c r="H47" s="104"/>
      <c r="I47" s="5">
        <f t="shared" si="0"/>
        <v>0</v>
      </c>
      <c r="J47" s="2"/>
      <c r="K47" s="104"/>
      <c r="L47" s="5">
        <f t="shared" si="1"/>
        <v>0</v>
      </c>
    </row>
    <row r="48" spans="1:12" ht="11.25">
      <c r="A48" s="242" t="s">
        <v>345</v>
      </c>
      <c r="B48" s="243"/>
      <c r="C48" s="243"/>
      <c r="D48" s="243"/>
      <c r="E48" s="244"/>
      <c r="F48" s="10">
        <v>41</v>
      </c>
      <c r="G48" s="2"/>
      <c r="H48" s="114">
        <v>3793776.38</v>
      </c>
      <c r="I48" s="5">
        <f t="shared" si="0"/>
        <v>3793776.38</v>
      </c>
      <c r="J48" s="2"/>
      <c r="K48" s="104">
        <v>2768754.25</v>
      </c>
      <c r="L48" s="5">
        <f t="shared" si="1"/>
        <v>2768754.25</v>
      </c>
    </row>
    <row r="49" spans="1:12" ht="21" customHeight="1">
      <c r="A49" s="242" t="s">
        <v>346</v>
      </c>
      <c r="B49" s="243"/>
      <c r="C49" s="243"/>
      <c r="D49" s="243"/>
      <c r="E49" s="244"/>
      <c r="F49" s="10">
        <v>42</v>
      </c>
      <c r="G49" s="2"/>
      <c r="H49" s="104"/>
      <c r="I49" s="5">
        <f t="shared" si="0"/>
        <v>0</v>
      </c>
      <c r="J49" s="2"/>
      <c r="K49" s="104"/>
      <c r="L49" s="5">
        <f t="shared" si="1"/>
        <v>0</v>
      </c>
    </row>
    <row r="50" spans="1:12" ht="11.25">
      <c r="A50" s="242" t="s">
        <v>295</v>
      </c>
      <c r="B50" s="243"/>
      <c r="C50" s="243"/>
      <c r="D50" s="243"/>
      <c r="E50" s="244"/>
      <c r="F50" s="10">
        <v>43</v>
      </c>
      <c r="G50" s="2"/>
      <c r="H50" s="104"/>
      <c r="I50" s="5">
        <f t="shared" si="0"/>
        <v>0</v>
      </c>
      <c r="J50" s="2"/>
      <c r="K50" s="104"/>
      <c r="L50" s="5">
        <f t="shared" si="1"/>
        <v>0</v>
      </c>
    </row>
    <row r="51" spans="1:12" ht="11.25">
      <c r="A51" s="242" t="s">
        <v>296</v>
      </c>
      <c r="B51" s="243"/>
      <c r="C51" s="243"/>
      <c r="D51" s="243"/>
      <c r="E51" s="244"/>
      <c r="F51" s="10">
        <v>44</v>
      </c>
      <c r="G51" s="2"/>
      <c r="H51" s="104"/>
      <c r="I51" s="5">
        <f t="shared" si="0"/>
        <v>0</v>
      </c>
      <c r="J51" s="2"/>
      <c r="K51" s="104"/>
      <c r="L51" s="5">
        <f t="shared" si="1"/>
        <v>0</v>
      </c>
    </row>
    <row r="52" spans="1:12" ht="21.75" customHeight="1">
      <c r="A52" s="242" t="s">
        <v>297</v>
      </c>
      <c r="B52" s="243"/>
      <c r="C52" s="243"/>
      <c r="D52" s="243"/>
      <c r="E52" s="244"/>
      <c r="F52" s="10">
        <v>45</v>
      </c>
      <c r="G52" s="2"/>
      <c r="H52" s="104"/>
      <c r="I52" s="5">
        <f t="shared" si="0"/>
        <v>0</v>
      </c>
      <c r="J52" s="2"/>
      <c r="K52" s="104"/>
      <c r="L52" s="5">
        <f t="shared" si="1"/>
        <v>0</v>
      </c>
    </row>
    <row r="53" spans="1:12" ht="11.25">
      <c r="A53" s="245" t="s">
        <v>169</v>
      </c>
      <c r="B53" s="246"/>
      <c r="C53" s="246"/>
      <c r="D53" s="243"/>
      <c r="E53" s="244"/>
      <c r="F53" s="10">
        <v>46</v>
      </c>
      <c r="G53" s="8">
        <f>G54+G55</f>
        <v>0</v>
      </c>
      <c r="H53" s="105">
        <f>H54+H55</f>
        <v>0</v>
      </c>
      <c r="I53" s="5">
        <f t="shared" si="0"/>
        <v>0</v>
      </c>
      <c r="J53" s="8">
        <f>J54+J55</f>
        <v>0</v>
      </c>
      <c r="K53" s="105">
        <f>K54+K55</f>
        <v>5326003.46</v>
      </c>
      <c r="L53" s="5">
        <f t="shared" si="1"/>
        <v>5326003.46</v>
      </c>
    </row>
    <row r="54" spans="1:12" ht="11.25">
      <c r="A54" s="242" t="s">
        <v>347</v>
      </c>
      <c r="B54" s="243"/>
      <c r="C54" s="243"/>
      <c r="D54" s="243"/>
      <c r="E54" s="244"/>
      <c r="F54" s="10">
        <v>47</v>
      </c>
      <c r="G54" s="2"/>
      <c r="H54" s="104"/>
      <c r="I54" s="5">
        <f t="shared" si="0"/>
        <v>0</v>
      </c>
      <c r="J54" s="2"/>
      <c r="K54" s="104">
        <v>5326003.46</v>
      </c>
      <c r="L54" s="5">
        <f t="shared" si="1"/>
        <v>5326003.46</v>
      </c>
    </row>
    <row r="55" spans="1:12" ht="11.25">
      <c r="A55" s="242" t="s">
        <v>348</v>
      </c>
      <c r="B55" s="243"/>
      <c r="C55" s="243"/>
      <c r="D55" s="243"/>
      <c r="E55" s="244"/>
      <c r="F55" s="10">
        <v>48</v>
      </c>
      <c r="G55" s="2"/>
      <c r="H55" s="104"/>
      <c r="I55" s="5">
        <f t="shared" si="0"/>
        <v>0</v>
      </c>
      <c r="J55" s="2"/>
      <c r="K55" s="104"/>
      <c r="L55" s="5">
        <f t="shared" si="1"/>
        <v>0</v>
      </c>
    </row>
    <row r="56" spans="1:12" ht="11.25">
      <c r="A56" s="245" t="s">
        <v>170</v>
      </c>
      <c r="B56" s="246"/>
      <c r="C56" s="246"/>
      <c r="D56" s="243"/>
      <c r="E56" s="244"/>
      <c r="F56" s="10">
        <v>49</v>
      </c>
      <c r="G56" s="8">
        <f>G57+G60+G61</f>
        <v>0</v>
      </c>
      <c r="H56" s="105">
        <f>H57+H60+H61</f>
        <v>108439525.4</v>
      </c>
      <c r="I56" s="5">
        <f t="shared" si="0"/>
        <v>108439525.4</v>
      </c>
      <c r="J56" s="8">
        <f>J57+J60+J61</f>
        <v>0</v>
      </c>
      <c r="K56" s="105">
        <f>K57+K60+K61</f>
        <v>101644894.09</v>
      </c>
      <c r="L56" s="5">
        <f t="shared" si="1"/>
        <v>101644894.09</v>
      </c>
    </row>
    <row r="57" spans="1:12" ht="11.25">
      <c r="A57" s="245" t="s">
        <v>171</v>
      </c>
      <c r="B57" s="246"/>
      <c r="C57" s="246"/>
      <c r="D57" s="243"/>
      <c r="E57" s="244"/>
      <c r="F57" s="10">
        <v>50</v>
      </c>
      <c r="G57" s="8">
        <f>G58+G59</f>
        <v>0</v>
      </c>
      <c r="H57" s="105">
        <f>H58+H59</f>
        <v>65860010.08</v>
      </c>
      <c r="I57" s="5">
        <f>SUM(G57:H57)</f>
        <v>65860010.08</v>
      </c>
      <c r="J57" s="8">
        <f>J58+J59</f>
        <v>0</v>
      </c>
      <c r="K57" s="105">
        <f>K58+K59</f>
        <v>63135891.63</v>
      </c>
      <c r="L57" s="5">
        <f>SUM(J57:K57)</f>
        <v>63135891.63</v>
      </c>
    </row>
    <row r="58" spans="1:12" ht="11.25">
      <c r="A58" s="242" t="s">
        <v>298</v>
      </c>
      <c r="B58" s="243"/>
      <c r="C58" s="243"/>
      <c r="D58" s="243"/>
      <c r="E58" s="244"/>
      <c r="F58" s="10">
        <v>51</v>
      </c>
      <c r="G58" s="2"/>
      <c r="H58" s="104">
        <v>64981184.96</v>
      </c>
      <c r="I58" s="5">
        <f t="shared" si="0"/>
        <v>64981184.96</v>
      </c>
      <c r="J58" s="2"/>
      <c r="K58" s="104">
        <v>62113178.34</v>
      </c>
      <c r="L58" s="5">
        <f t="shared" si="1"/>
        <v>62113178.34</v>
      </c>
    </row>
    <row r="59" spans="1:12" ht="11.25">
      <c r="A59" s="242" t="s">
        <v>281</v>
      </c>
      <c r="B59" s="243"/>
      <c r="C59" s="243"/>
      <c r="D59" s="243"/>
      <c r="E59" s="244"/>
      <c r="F59" s="10">
        <v>52</v>
      </c>
      <c r="G59" s="2"/>
      <c r="H59" s="104">
        <v>878825.12</v>
      </c>
      <c r="I59" s="5">
        <f t="shared" si="0"/>
        <v>878825.12</v>
      </c>
      <c r="J59" s="2"/>
      <c r="K59" s="104">
        <v>1022713.29</v>
      </c>
      <c r="L59" s="5">
        <f t="shared" si="1"/>
        <v>1022713.29</v>
      </c>
    </row>
    <row r="60" spans="1:12" ht="11.25">
      <c r="A60" s="245" t="s">
        <v>282</v>
      </c>
      <c r="B60" s="246"/>
      <c r="C60" s="246"/>
      <c r="D60" s="243"/>
      <c r="E60" s="244"/>
      <c r="F60" s="10">
        <v>53</v>
      </c>
      <c r="G60" s="2"/>
      <c r="H60" s="104">
        <v>47552.45</v>
      </c>
      <c r="I60" s="5">
        <f t="shared" si="0"/>
        <v>47552.45</v>
      </c>
      <c r="J60" s="2"/>
      <c r="K60" s="104">
        <v>68174.16</v>
      </c>
      <c r="L60" s="5">
        <f t="shared" si="1"/>
        <v>68174.16</v>
      </c>
    </row>
    <row r="61" spans="1:12" ht="11.25">
      <c r="A61" s="245" t="s">
        <v>172</v>
      </c>
      <c r="B61" s="246"/>
      <c r="C61" s="246"/>
      <c r="D61" s="243"/>
      <c r="E61" s="244"/>
      <c r="F61" s="10">
        <v>54</v>
      </c>
      <c r="G61" s="8">
        <f>SUM(G62:G64)</f>
        <v>0</v>
      </c>
      <c r="H61" s="105">
        <f>SUM(H62:H64)</f>
        <v>42531962.870000005</v>
      </c>
      <c r="I61" s="5">
        <f t="shared" si="0"/>
        <v>42531962.870000005</v>
      </c>
      <c r="J61" s="8">
        <f>SUM(J62:J64)</f>
        <v>0</v>
      </c>
      <c r="K61" s="105">
        <f>SUM(K62:K64)</f>
        <v>38440828.3</v>
      </c>
      <c r="L61" s="5">
        <f t="shared" si="1"/>
        <v>38440828.3</v>
      </c>
    </row>
    <row r="62" spans="1:12" ht="11.25">
      <c r="A62" s="242" t="s">
        <v>292</v>
      </c>
      <c r="B62" s="243"/>
      <c r="C62" s="243"/>
      <c r="D62" s="243"/>
      <c r="E62" s="244"/>
      <c r="F62" s="10">
        <v>55</v>
      </c>
      <c r="G62" s="2"/>
      <c r="H62" s="104">
        <v>16465615.66</v>
      </c>
      <c r="I62" s="5">
        <f t="shared" si="0"/>
        <v>16465615.66</v>
      </c>
      <c r="J62" s="2"/>
      <c r="K62" s="104">
        <v>17168639.19</v>
      </c>
      <c r="L62" s="5">
        <f t="shared" si="1"/>
        <v>17168639.19</v>
      </c>
    </row>
    <row r="63" spans="1:12" ht="11.25">
      <c r="A63" s="242" t="s">
        <v>293</v>
      </c>
      <c r="B63" s="243"/>
      <c r="C63" s="243"/>
      <c r="D63" s="243"/>
      <c r="E63" s="244"/>
      <c r="F63" s="10">
        <v>56</v>
      </c>
      <c r="G63" s="2"/>
      <c r="H63" s="104">
        <v>6579590.57</v>
      </c>
      <c r="I63" s="5">
        <f t="shared" si="0"/>
        <v>6579590.57</v>
      </c>
      <c r="J63" s="2"/>
      <c r="K63" s="104">
        <v>7057487.43</v>
      </c>
      <c r="L63" s="5">
        <f t="shared" si="1"/>
        <v>7057487.43</v>
      </c>
    </row>
    <row r="64" spans="1:12" ht="11.25">
      <c r="A64" s="242" t="s">
        <v>349</v>
      </c>
      <c r="B64" s="243"/>
      <c r="C64" s="243"/>
      <c r="D64" s="243"/>
      <c r="E64" s="244"/>
      <c r="F64" s="10">
        <v>57</v>
      </c>
      <c r="G64" s="2"/>
      <c r="H64" s="104">
        <v>19486756.64</v>
      </c>
      <c r="I64" s="5">
        <f t="shared" si="0"/>
        <v>19486756.64</v>
      </c>
      <c r="J64" s="2"/>
      <c r="K64" s="104">
        <v>14214701.68</v>
      </c>
      <c r="L64" s="5">
        <f t="shared" si="1"/>
        <v>14214701.68</v>
      </c>
    </row>
    <row r="65" spans="1:12" ht="11.25">
      <c r="A65" s="245" t="s">
        <v>173</v>
      </c>
      <c r="B65" s="246"/>
      <c r="C65" s="246"/>
      <c r="D65" s="243"/>
      <c r="E65" s="244"/>
      <c r="F65" s="10">
        <v>58</v>
      </c>
      <c r="G65" s="8">
        <f>G66+G70+G71</f>
        <v>0</v>
      </c>
      <c r="H65" s="105">
        <f>H66+H70+H71</f>
        <v>75614641.74000001</v>
      </c>
      <c r="I65" s="5">
        <f t="shared" si="0"/>
        <v>75614641.74000001</v>
      </c>
      <c r="J65" s="8">
        <f>J66+J70+J71</f>
        <v>0</v>
      </c>
      <c r="K65" s="105">
        <f>K66+K70+K71</f>
        <v>82433164.4</v>
      </c>
      <c r="L65" s="5">
        <f t="shared" si="1"/>
        <v>82433164.4</v>
      </c>
    </row>
    <row r="66" spans="1:12" ht="11.25">
      <c r="A66" s="245" t="s">
        <v>174</v>
      </c>
      <c r="B66" s="246"/>
      <c r="C66" s="246"/>
      <c r="D66" s="243"/>
      <c r="E66" s="244"/>
      <c r="F66" s="10">
        <v>59</v>
      </c>
      <c r="G66" s="8">
        <f>SUM(G67:G69)</f>
        <v>0</v>
      </c>
      <c r="H66" s="105">
        <f>SUM(H67:H69)</f>
        <v>25048496.96</v>
      </c>
      <c r="I66" s="5">
        <f t="shared" si="0"/>
        <v>25048496.96</v>
      </c>
      <c r="J66" s="8">
        <f>SUM(J67:J69)</f>
        <v>0</v>
      </c>
      <c r="K66" s="105">
        <f>SUM(K67:K69)</f>
        <v>26385917.549999997</v>
      </c>
      <c r="L66" s="5">
        <f t="shared" si="1"/>
        <v>26385917.549999997</v>
      </c>
    </row>
    <row r="67" spans="1:12" ht="11.25">
      <c r="A67" s="242" t="s">
        <v>350</v>
      </c>
      <c r="B67" s="243"/>
      <c r="C67" s="243"/>
      <c r="D67" s="243"/>
      <c r="E67" s="244"/>
      <c r="F67" s="10">
        <v>60</v>
      </c>
      <c r="G67" s="2"/>
      <c r="H67" s="104">
        <v>24976915.02</v>
      </c>
      <c r="I67" s="5">
        <f t="shared" si="0"/>
        <v>24976915.02</v>
      </c>
      <c r="J67" s="2"/>
      <c r="K67" s="104">
        <v>26346456.24</v>
      </c>
      <c r="L67" s="5">
        <f t="shared" si="1"/>
        <v>26346456.24</v>
      </c>
    </row>
    <row r="68" spans="1:12" ht="11.25">
      <c r="A68" s="242" t="s">
        <v>351</v>
      </c>
      <c r="B68" s="243"/>
      <c r="C68" s="243"/>
      <c r="D68" s="243"/>
      <c r="E68" s="244"/>
      <c r="F68" s="10">
        <v>61</v>
      </c>
      <c r="G68" s="2"/>
      <c r="H68" s="104"/>
      <c r="I68" s="5">
        <f t="shared" si="0"/>
        <v>0</v>
      </c>
      <c r="J68" s="2"/>
      <c r="K68" s="104"/>
      <c r="L68" s="5">
        <f t="shared" si="1"/>
        <v>0</v>
      </c>
    </row>
    <row r="69" spans="1:12" ht="11.25">
      <c r="A69" s="242" t="s">
        <v>352</v>
      </c>
      <c r="B69" s="243"/>
      <c r="C69" s="243"/>
      <c r="D69" s="243"/>
      <c r="E69" s="244"/>
      <c r="F69" s="10">
        <v>62</v>
      </c>
      <c r="G69" s="2"/>
      <c r="H69" s="104">
        <v>71581.94</v>
      </c>
      <c r="I69" s="5">
        <f t="shared" si="0"/>
        <v>71581.94</v>
      </c>
      <c r="J69" s="2"/>
      <c r="K69" s="104">
        <v>39461.31</v>
      </c>
      <c r="L69" s="5">
        <f t="shared" si="1"/>
        <v>39461.31</v>
      </c>
    </row>
    <row r="70" spans="1:12" ht="11.25">
      <c r="A70" s="245" t="s">
        <v>353</v>
      </c>
      <c r="B70" s="246"/>
      <c r="C70" s="246"/>
      <c r="D70" s="243"/>
      <c r="E70" s="244"/>
      <c r="F70" s="10">
        <v>63</v>
      </c>
      <c r="G70" s="2"/>
      <c r="H70" s="104"/>
      <c r="I70" s="5">
        <f t="shared" si="0"/>
        <v>0</v>
      </c>
      <c r="J70" s="2"/>
      <c r="K70" s="104"/>
      <c r="L70" s="5">
        <f t="shared" si="1"/>
        <v>0</v>
      </c>
    </row>
    <row r="71" spans="1:12" ht="11.25">
      <c r="A71" s="245" t="s">
        <v>354</v>
      </c>
      <c r="B71" s="246"/>
      <c r="C71" s="246"/>
      <c r="D71" s="243"/>
      <c r="E71" s="244"/>
      <c r="F71" s="10">
        <v>64</v>
      </c>
      <c r="G71" s="2"/>
      <c r="H71" s="104">
        <v>50566144.78</v>
      </c>
      <c r="I71" s="5">
        <f t="shared" si="0"/>
        <v>50566144.78</v>
      </c>
      <c r="J71" s="2"/>
      <c r="K71" s="104">
        <v>56047246.85</v>
      </c>
      <c r="L71" s="5">
        <f t="shared" si="1"/>
        <v>56047246.85</v>
      </c>
    </row>
    <row r="72" spans="1:12" ht="24.75" customHeight="1">
      <c r="A72" s="245" t="s">
        <v>175</v>
      </c>
      <c r="B72" s="246"/>
      <c r="C72" s="246"/>
      <c r="D72" s="243"/>
      <c r="E72" s="244"/>
      <c r="F72" s="10">
        <v>65</v>
      </c>
      <c r="G72" s="8">
        <f>SUM(G73:G75)</f>
        <v>0</v>
      </c>
      <c r="H72" s="105">
        <f>SUM(H73:H75)</f>
        <v>1121140.56</v>
      </c>
      <c r="I72" s="5">
        <f t="shared" si="0"/>
        <v>1121140.56</v>
      </c>
      <c r="J72" s="8">
        <f>SUM(J73:J75)</f>
        <v>0</v>
      </c>
      <c r="K72" s="105">
        <f>SUM(K73:K75)</f>
        <v>931843.71</v>
      </c>
      <c r="L72" s="5">
        <f t="shared" si="1"/>
        <v>931843.71</v>
      </c>
    </row>
    <row r="73" spans="1:12" ht="11.25">
      <c r="A73" s="242" t="s">
        <v>355</v>
      </c>
      <c r="B73" s="243"/>
      <c r="C73" s="243"/>
      <c r="D73" s="243"/>
      <c r="E73" s="244"/>
      <c r="F73" s="10">
        <v>66</v>
      </c>
      <c r="G73" s="2"/>
      <c r="H73" s="104">
        <v>711188.23</v>
      </c>
      <c r="I73" s="5">
        <f>SUM(G73:H73)</f>
        <v>711188.23</v>
      </c>
      <c r="J73" s="2"/>
      <c r="K73" s="104">
        <v>601638.52</v>
      </c>
      <c r="L73" s="5">
        <f>SUM(J73:K73)</f>
        <v>601638.52</v>
      </c>
    </row>
    <row r="74" spans="1:12" ht="11.25">
      <c r="A74" s="242" t="s">
        <v>356</v>
      </c>
      <c r="B74" s="243"/>
      <c r="C74" s="243"/>
      <c r="D74" s="243"/>
      <c r="E74" s="244"/>
      <c r="F74" s="10">
        <v>67</v>
      </c>
      <c r="G74" s="2"/>
      <c r="H74" s="104"/>
      <c r="I74" s="5">
        <f>SUM(G74:H74)</f>
        <v>0</v>
      </c>
      <c r="J74" s="2"/>
      <c r="K74" s="104"/>
      <c r="L74" s="5">
        <f>SUM(J74:K74)</f>
        <v>0</v>
      </c>
    </row>
    <row r="75" spans="1:12" ht="11.25">
      <c r="A75" s="242" t="s">
        <v>362</v>
      </c>
      <c r="B75" s="243"/>
      <c r="C75" s="243"/>
      <c r="D75" s="243"/>
      <c r="E75" s="244"/>
      <c r="F75" s="10">
        <v>68</v>
      </c>
      <c r="G75" s="2"/>
      <c r="H75" s="104">
        <v>409952.33</v>
      </c>
      <c r="I75" s="5">
        <f>SUM(G75:H75)</f>
        <v>409952.33</v>
      </c>
      <c r="J75" s="2"/>
      <c r="K75" s="104">
        <v>330205.19</v>
      </c>
      <c r="L75" s="5">
        <f>SUM(J75:K75)</f>
        <v>330205.19</v>
      </c>
    </row>
    <row r="76" spans="1:12" ht="11.25">
      <c r="A76" s="245" t="s">
        <v>176</v>
      </c>
      <c r="B76" s="246"/>
      <c r="C76" s="246"/>
      <c r="D76" s="243"/>
      <c r="E76" s="244"/>
      <c r="F76" s="10">
        <v>69</v>
      </c>
      <c r="G76" s="8">
        <f>G8+G11+G14+G18+G44+G45+G53+G56+G65+G72</f>
        <v>0</v>
      </c>
      <c r="H76" s="105">
        <f>H8+H11+H14+H18+H44+H45+H53+H56+H65+H72</f>
        <v>1814016930.12</v>
      </c>
      <c r="I76" s="5">
        <f>SUM(G76:H76)</f>
        <v>1814016930.12</v>
      </c>
      <c r="J76" s="8">
        <f>J8+J11+J14+J18+J44+J45+J53+J56+J65+J72</f>
        <v>0</v>
      </c>
      <c r="K76" s="105">
        <f>K8+K11+K14+K18+K44+K45+K53+K56+K65+K72</f>
        <v>1747103062.7200003</v>
      </c>
      <c r="L76" s="5">
        <f>SUM(J76:K76)</f>
        <v>1747103062.7200003</v>
      </c>
    </row>
    <row r="77" spans="1:12" ht="11.25">
      <c r="A77" s="247" t="s">
        <v>35</v>
      </c>
      <c r="B77" s="248"/>
      <c r="C77" s="248"/>
      <c r="D77" s="249"/>
      <c r="E77" s="250"/>
      <c r="F77" s="11">
        <v>70</v>
      </c>
      <c r="G77" s="3"/>
      <c r="H77" s="106"/>
      <c r="I77" s="6">
        <f>SUM(G77:H77)</f>
        <v>0</v>
      </c>
      <c r="J77" s="3"/>
      <c r="K77" s="106"/>
      <c r="L77" s="6">
        <f>SUM(J77:K77)</f>
        <v>0</v>
      </c>
    </row>
    <row r="78" spans="1:12" ht="11.25">
      <c r="A78" s="251" t="s">
        <v>227</v>
      </c>
      <c r="B78" s="252"/>
      <c r="C78" s="252"/>
      <c r="D78" s="252"/>
      <c r="E78" s="252"/>
      <c r="F78" s="252"/>
      <c r="G78" s="252"/>
      <c r="H78" s="252"/>
      <c r="I78" s="252"/>
      <c r="J78" s="252"/>
      <c r="K78" s="252"/>
      <c r="L78" s="253"/>
    </row>
    <row r="79" spans="1:12" ht="11.25">
      <c r="A79" s="230" t="s">
        <v>177</v>
      </c>
      <c r="B79" s="231"/>
      <c r="C79" s="231"/>
      <c r="D79" s="232"/>
      <c r="E79" s="233"/>
      <c r="F79" s="9">
        <v>71</v>
      </c>
      <c r="G79" s="7">
        <f>G80+G84+G85+G89+G93+G96</f>
        <v>0</v>
      </c>
      <c r="H79" s="103">
        <f>H80+H84+H85+H89+H93+H96</f>
        <v>728991940.37</v>
      </c>
      <c r="I79" s="4">
        <f>SUM(G79:H79)</f>
        <v>728991940.37</v>
      </c>
      <c r="J79" s="7">
        <f>J80+J84+J85+J89+J93+J96</f>
        <v>0</v>
      </c>
      <c r="K79" s="103">
        <f>K80+K84+K85+K89+K93+K96</f>
        <v>726496828.02</v>
      </c>
      <c r="L79" s="4">
        <f>SUM(J79:K79)</f>
        <v>726496828.02</v>
      </c>
    </row>
    <row r="80" spans="1:12" ht="11.25">
      <c r="A80" s="245" t="s">
        <v>178</v>
      </c>
      <c r="B80" s="246"/>
      <c r="C80" s="246"/>
      <c r="D80" s="243"/>
      <c r="E80" s="244"/>
      <c r="F80" s="10">
        <v>72</v>
      </c>
      <c r="G80" s="8">
        <f>SUM(G81:G83)</f>
        <v>0</v>
      </c>
      <c r="H80" s="105">
        <f>SUM(H81:H83)</f>
        <v>50000000</v>
      </c>
      <c r="I80" s="5">
        <f aca="true" t="shared" si="2" ref="I80:I128">SUM(G80:H80)</f>
        <v>50000000</v>
      </c>
      <c r="J80" s="8">
        <f>SUM(J81:J83)</f>
        <v>0</v>
      </c>
      <c r="K80" s="105">
        <f>SUM(K81:K83)</f>
        <v>50000000</v>
      </c>
      <c r="L80" s="5">
        <f aca="true" t="shared" si="3" ref="L80:L128">SUM(J80:K80)</f>
        <v>50000000</v>
      </c>
    </row>
    <row r="81" spans="1:12" ht="11.25">
      <c r="A81" s="242" t="s">
        <v>36</v>
      </c>
      <c r="B81" s="243"/>
      <c r="C81" s="243"/>
      <c r="D81" s="243"/>
      <c r="E81" s="244"/>
      <c r="F81" s="10">
        <v>73</v>
      </c>
      <c r="G81" s="2"/>
      <c r="H81" s="104">
        <v>50000000</v>
      </c>
      <c r="I81" s="5">
        <f t="shared" si="2"/>
        <v>50000000</v>
      </c>
      <c r="J81" s="2"/>
      <c r="K81" s="104">
        <v>50000000</v>
      </c>
      <c r="L81" s="5">
        <f t="shared" si="3"/>
        <v>50000000</v>
      </c>
    </row>
    <row r="82" spans="1:12" ht="11.25">
      <c r="A82" s="242" t="s">
        <v>37</v>
      </c>
      <c r="B82" s="243"/>
      <c r="C82" s="243"/>
      <c r="D82" s="243"/>
      <c r="E82" s="244"/>
      <c r="F82" s="10">
        <v>74</v>
      </c>
      <c r="G82" s="2"/>
      <c r="H82" s="104"/>
      <c r="I82" s="5">
        <f t="shared" si="2"/>
        <v>0</v>
      </c>
      <c r="J82" s="2"/>
      <c r="K82" s="104"/>
      <c r="L82" s="5">
        <f t="shared" si="3"/>
        <v>0</v>
      </c>
    </row>
    <row r="83" spans="1:12" ht="11.25">
      <c r="A83" s="242" t="s">
        <v>38</v>
      </c>
      <c r="B83" s="243"/>
      <c r="C83" s="243"/>
      <c r="D83" s="243"/>
      <c r="E83" s="244"/>
      <c r="F83" s="10">
        <v>75</v>
      </c>
      <c r="G83" s="2"/>
      <c r="H83" s="104"/>
      <c r="I83" s="5">
        <f t="shared" si="2"/>
        <v>0</v>
      </c>
      <c r="J83" s="2"/>
      <c r="K83" s="104"/>
      <c r="L83" s="5">
        <f t="shared" si="3"/>
        <v>0</v>
      </c>
    </row>
    <row r="84" spans="1:12" ht="11.25">
      <c r="A84" s="245" t="s">
        <v>39</v>
      </c>
      <c r="B84" s="246"/>
      <c r="C84" s="246"/>
      <c r="D84" s="243"/>
      <c r="E84" s="244"/>
      <c r="F84" s="10">
        <v>76</v>
      </c>
      <c r="G84" s="2"/>
      <c r="H84" s="104"/>
      <c r="I84" s="5">
        <f t="shared" si="2"/>
        <v>0</v>
      </c>
      <c r="J84" s="2"/>
      <c r="K84" s="104"/>
      <c r="L84" s="5">
        <f t="shared" si="3"/>
        <v>0</v>
      </c>
    </row>
    <row r="85" spans="1:12" ht="11.25">
      <c r="A85" s="245" t="s">
        <v>179</v>
      </c>
      <c r="B85" s="246"/>
      <c r="C85" s="246"/>
      <c r="D85" s="243"/>
      <c r="E85" s="244"/>
      <c r="F85" s="10">
        <v>77</v>
      </c>
      <c r="G85" s="8">
        <f>SUM(G86:G88)</f>
        <v>0</v>
      </c>
      <c r="H85" s="105">
        <f>SUM(H86:H88)</f>
        <v>310382489.62</v>
      </c>
      <c r="I85" s="5">
        <f t="shared" si="2"/>
        <v>310382489.62</v>
      </c>
      <c r="J85" s="8">
        <f>SUM(J86:J88)</f>
        <v>0</v>
      </c>
      <c r="K85" s="105">
        <f>SUM(K86:K88)</f>
        <v>275301215.82</v>
      </c>
      <c r="L85" s="5">
        <f t="shared" si="3"/>
        <v>275301215.82</v>
      </c>
    </row>
    <row r="86" spans="1:12" ht="11.25">
      <c r="A86" s="242" t="s">
        <v>40</v>
      </c>
      <c r="B86" s="243"/>
      <c r="C86" s="243"/>
      <c r="D86" s="243"/>
      <c r="E86" s="244"/>
      <c r="F86" s="10">
        <v>78</v>
      </c>
      <c r="G86" s="2"/>
      <c r="H86" s="104">
        <v>295920082.41</v>
      </c>
      <c r="I86" s="5">
        <f t="shared" si="2"/>
        <v>295920082.41</v>
      </c>
      <c r="J86" s="2"/>
      <c r="K86" s="104">
        <v>272316078.77</v>
      </c>
      <c r="L86" s="5">
        <f t="shared" si="3"/>
        <v>272316078.77</v>
      </c>
    </row>
    <row r="87" spans="1:12" ht="11.25">
      <c r="A87" s="242" t="s">
        <v>41</v>
      </c>
      <c r="B87" s="243"/>
      <c r="C87" s="243"/>
      <c r="D87" s="243"/>
      <c r="E87" s="244"/>
      <c r="F87" s="10">
        <v>79</v>
      </c>
      <c r="G87" s="2"/>
      <c r="H87" s="104">
        <v>14462407.21</v>
      </c>
      <c r="I87" s="5">
        <f t="shared" si="2"/>
        <v>14462407.21</v>
      </c>
      <c r="J87" s="2"/>
      <c r="K87" s="104">
        <v>2985137.05</v>
      </c>
      <c r="L87" s="5">
        <f t="shared" si="3"/>
        <v>2985137.05</v>
      </c>
    </row>
    <row r="88" spans="1:12" ht="11.25">
      <c r="A88" s="242" t="s">
        <v>42</v>
      </c>
      <c r="B88" s="243"/>
      <c r="C88" s="243"/>
      <c r="D88" s="243"/>
      <c r="E88" s="244"/>
      <c r="F88" s="10">
        <v>80</v>
      </c>
      <c r="G88" s="2"/>
      <c r="H88" s="104"/>
      <c r="I88" s="5">
        <f t="shared" si="2"/>
        <v>0</v>
      </c>
      <c r="J88" s="2"/>
      <c r="K88" s="104"/>
      <c r="L88" s="5">
        <f t="shared" si="3"/>
        <v>0</v>
      </c>
    </row>
    <row r="89" spans="1:12" ht="11.25">
      <c r="A89" s="245" t="s">
        <v>180</v>
      </c>
      <c r="B89" s="246"/>
      <c r="C89" s="246"/>
      <c r="D89" s="243"/>
      <c r="E89" s="244"/>
      <c r="F89" s="10">
        <v>81</v>
      </c>
      <c r="G89" s="8">
        <f>SUM(G90:G92)</f>
        <v>0</v>
      </c>
      <c r="H89" s="105">
        <f>SUM(H90:H92)</f>
        <v>138761535.26</v>
      </c>
      <c r="I89" s="5">
        <f t="shared" si="2"/>
        <v>138761535.26</v>
      </c>
      <c r="J89" s="8">
        <f>SUM(J90:J92)</f>
        <v>0</v>
      </c>
      <c r="K89" s="105">
        <f>SUM(K90:K92)</f>
        <v>138761535.26</v>
      </c>
      <c r="L89" s="5">
        <f t="shared" si="3"/>
        <v>138761535.26</v>
      </c>
    </row>
    <row r="90" spans="1:12" ht="11.25">
      <c r="A90" s="242" t="s">
        <v>43</v>
      </c>
      <c r="B90" s="243"/>
      <c r="C90" s="243"/>
      <c r="D90" s="243"/>
      <c r="E90" s="244"/>
      <c r="F90" s="10">
        <v>82</v>
      </c>
      <c r="G90" s="2"/>
      <c r="H90" s="104">
        <v>91154569.28</v>
      </c>
      <c r="I90" s="5">
        <f t="shared" si="2"/>
        <v>91154569.28</v>
      </c>
      <c r="J90" s="2"/>
      <c r="K90" s="104">
        <v>91154569.28</v>
      </c>
      <c r="L90" s="5">
        <f t="shared" si="3"/>
        <v>91154569.28</v>
      </c>
    </row>
    <row r="91" spans="1:12" ht="11.25">
      <c r="A91" s="242" t="s">
        <v>44</v>
      </c>
      <c r="B91" s="243"/>
      <c r="C91" s="243"/>
      <c r="D91" s="243"/>
      <c r="E91" s="244"/>
      <c r="F91" s="10">
        <v>83</v>
      </c>
      <c r="G91" s="2"/>
      <c r="H91" s="104"/>
      <c r="I91" s="5">
        <f t="shared" si="2"/>
        <v>0</v>
      </c>
      <c r="J91" s="2"/>
      <c r="K91" s="104"/>
      <c r="L91" s="5">
        <f t="shared" si="3"/>
        <v>0</v>
      </c>
    </row>
    <row r="92" spans="1:12" ht="11.25">
      <c r="A92" s="242" t="s">
        <v>45</v>
      </c>
      <c r="B92" s="243"/>
      <c r="C92" s="243"/>
      <c r="D92" s="243"/>
      <c r="E92" s="244"/>
      <c r="F92" s="10">
        <v>84</v>
      </c>
      <c r="G92" s="2"/>
      <c r="H92" s="104">
        <v>47606965.98</v>
      </c>
      <c r="I92" s="5">
        <f t="shared" si="2"/>
        <v>47606965.98</v>
      </c>
      <c r="J92" s="2"/>
      <c r="K92" s="104">
        <v>47606965.98</v>
      </c>
      <c r="L92" s="5">
        <f t="shared" si="3"/>
        <v>47606965.98</v>
      </c>
    </row>
    <row r="93" spans="1:12" ht="11.25">
      <c r="A93" s="245" t="s">
        <v>181</v>
      </c>
      <c r="B93" s="246"/>
      <c r="C93" s="246"/>
      <c r="D93" s="243"/>
      <c r="E93" s="244"/>
      <c r="F93" s="10">
        <v>85</v>
      </c>
      <c r="G93" s="8">
        <f>SUM(G94:G95)</f>
        <v>0</v>
      </c>
      <c r="H93" s="105">
        <f>SUM(H94:H95)</f>
        <v>149361627.76</v>
      </c>
      <c r="I93" s="5">
        <f t="shared" si="2"/>
        <v>149361627.76</v>
      </c>
      <c r="J93" s="8">
        <f>SUM(J94:J95)</f>
        <v>0</v>
      </c>
      <c r="K93" s="105">
        <f>SUM(K94:K95)</f>
        <v>203206435.64</v>
      </c>
      <c r="L93" s="5">
        <f t="shared" si="3"/>
        <v>203206435.64</v>
      </c>
    </row>
    <row r="94" spans="1:12" ht="11.25">
      <c r="A94" s="242" t="s">
        <v>4</v>
      </c>
      <c r="B94" s="243"/>
      <c r="C94" s="243"/>
      <c r="D94" s="243"/>
      <c r="E94" s="244"/>
      <c r="F94" s="10">
        <v>86</v>
      </c>
      <c r="G94" s="2"/>
      <c r="H94" s="104">
        <v>149361627.76</v>
      </c>
      <c r="I94" s="5">
        <f t="shared" si="2"/>
        <v>149361627.76</v>
      </c>
      <c r="J94" s="2"/>
      <c r="K94" s="104">
        <v>203206435.64</v>
      </c>
      <c r="L94" s="5">
        <f t="shared" si="3"/>
        <v>203206435.64</v>
      </c>
    </row>
    <row r="95" spans="1:12" ht="11.25">
      <c r="A95" s="242" t="s">
        <v>238</v>
      </c>
      <c r="B95" s="243"/>
      <c r="C95" s="243"/>
      <c r="D95" s="243"/>
      <c r="E95" s="244"/>
      <c r="F95" s="10">
        <v>87</v>
      </c>
      <c r="G95" s="2"/>
      <c r="H95" s="104"/>
      <c r="I95" s="5">
        <f t="shared" si="2"/>
        <v>0</v>
      </c>
      <c r="J95" s="2"/>
      <c r="K95" s="104"/>
      <c r="L95" s="5">
        <f t="shared" si="3"/>
        <v>0</v>
      </c>
    </row>
    <row r="96" spans="1:12" ht="11.25">
      <c r="A96" s="245" t="s">
        <v>182</v>
      </c>
      <c r="B96" s="246"/>
      <c r="C96" s="246"/>
      <c r="D96" s="243"/>
      <c r="E96" s="244"/>
      <c r="F96" s="10">
        <v>88</v>
      </c>
      <c r="G96" s="8">
        <f>SUM(G97:G98)</f>
        <v>0</v>
      </c>
      <c r="H96" s="105">
        <f>SUM(H97:H98)</f>
        <v>80486287.73</v>
      </c>
      <c r="I96" s="5">
        <f t="shared" si="2"/>
        <v>80486287.73</v>
      </c>
      <c r="J96" s="8">
        <f>SUM(J97:J98)</f>
        <v>0</v>
      </c>
      <c r="K96" s="105">
        <f>SUM(K97:K98)</f>
        <v>59227641.3</v>
      </c>
      <c r="L96" s="5">
        <f t="shared" si="3"/>
        <v>59227641.3</v>
      </c>
    </row>
    <row r="97" spans="1:12" ht="11.25">
      <c r="A97" s="242" t="s">
        <v>239</v>
      </c>
      <c r="B97" s="243"/>
      <c r="C97" s="243"/>
      <c r="D97" s="243"/>
      <c r="E97" s="244"/>
      <c r="F97" s="10">
        <v>89</v>
      </c>
      <c r="G97" s="2"/>
      <c r="H97" s="104">
        <v>80486287.73</v>
      </c>
      <c r="I97" s="5">
        <f t="shared" si="2"/>
        <v>80486287.73</v>
      </c>
      <c r="J97" s="2"/>
      <c r="K97" s="104">
        <v>59227641.3</v>
      </c>
      <c r="L97" s="5">
        <f t="shared" si="3"/>
        <v>59227641.3</v>
      </c>
    </row>
    <row r="98" spans="1:12" ht="11.25">
      <c r="A98" s="242" t="s">
        <v>299</v>
      </c>
      <c r="B98" s="243"/>
      <c r="C98" s="243"/>
      <c r="D98" s="243"/>
      <c r="E98" s="244"/>
      <c r="F98" s="10">
        <v>90</v>
      </c>
      <c r="G98" s="2"/>
      <c r="H98" s="104"/>
      <c r="I98" s="5">
        <f t="shared" si="2"/>
        <v>0</v>
      </c>
      <c r="J98" s="2"/>
      <c r="K98" s="104"/>
      <c r="L98" s="5">
        <f t="shared" si="3"/>
        <v>0</v>
      </c>
    </row>
    <row r="99" spans="1:12" ht="11.25">
      <c r="A99" s="245" t="s">
        <v>300</v>
      </c>
      <c r="B99" s="246"/>
      <c r="C99" s="246"/>
      <c r="D99" s="243"/>
      <c r="E99" s="244"/>
      <c r="F99" s="10">
        <v>91</v>
      </c>
      <c r="G99" s="2"/>
      <c r="H99" s="104"/>
      <c r="I99" s="5">
        <f t="shared" si="2"/>
        <v>0</v>
      </c>
      <c r="J99" s="2"/>
      <c r="K99" s="104"/>
      <c r="L99" s="5">
        <f t="shared" si="3"/>
        <v>0</v>
      </c>
    </row>
    <row r="100" spans="1:12" ht="11.25">
      <c r="A100" s="245" t="s">
        <v>183</v>
      </c>
      <c r="B100" s="246"/>
      <c r="C100" s="246"/>
      <c r="D100" s="243"/>
      <c r="E100" s="244"/>
      <c r="F100" s="10">
        <v>92</v>
      </c>
      <c r="G100" s="8">
        <f>SUM(G101:G106)</f>
        <v>0</v>
      </c>
      <c r="H100" s="105">
        <f>SUM(H101:H106)</f>
        <v>837311318.59</v>
      </c>
      <c r="I100" s="5">
        <f t="shared" si="2"/>
        <v>837311318.59</v>
      </c>
      <c r="J100" s="8">
        <f>SUM(J101:J106)</f>
        <v>0</v>
      </c>
      <c r="K100" s="105">
        <f>SUM(K101:K106)</f>
        <v>805176703.04</v>
      </c>
      <c r="L100" s="5">
        <f t="shared" si="3"/>
        <v>805176703.04</v>
      </c>
    </row>
    <row r="101" spans="1:12" ht="11.25">
      <c r="A101" s="242" t="s">
        <v>240</v>
      </c>
      <c r="B101" s="243"/>
      <c r="C101" s="243"/>
      <c r="D101" s="243"/>
      <c r="E101" s="244"/>
      <c r="F101" s="10">
        <v>93</v>
      </c>
      <c r="G101" s="2"/>
      <c r="H101" s="104">
        <v>326775454.51</v>
      </c>
      <c r="I101" s="5">
        <f t="shared" si="2"/>
        <v>326775454.51</v>
      </c>
      <c r="J101" s="2"/>
      <c r="K101" s="104">
        <v>325583873.77</v>
      </c>
      <c r="L101" s="5">
        <f t="shared" si="3"/>
        <v>325583873.77</v>
      </c>
    </row>
    <row r="102" spans="1:12" ht="11.25">
      <c r="A102" s="242" t="s">
        <v>241</v>
      </c>
      <c r="B102" s="243"/>
      <c r="C102" s="243"/>
      <c r="D102" s="243"/>
      <c r="E102" s="244"/>
      <c r="F102" s="10">
        <v>94</v>
      </c>
      <c r="G102" s="2"/>
      <c r="H102" s="104"/>
      <c r="I102" s="5">
        <f t="shared" si="2"/>
        <v>0</v>
      </c>
      <c r="J102" s="2"/>
      <c r="K102" s="104"/>
      <c r="L102" s="5">
        <f t="shared" si="3"/>
        <v>0</v>
      </c>
    </row>
    <row r="103" spans="1:12" ht="11.25">
      <c r="A103" s="242" t="s">
        <v>242</v>
      </c>
      <c r="B103" s="243"/>
      <c r="C103" s="243"/>
      <c r="D103" s="243"/>
      <c r="E103" s="244"/>
      <c r="F103" s="10">
        <v>95</v>
      </c>
      <c r="G103" s="2"/>
      <c r="H103" s="104">
        <v>509761618.16</v>
      </c>
      <c r="I103" s="5">
        <f t="shared" si="2"/>
        <v>509761618.16</v>
      </c>
      <c r="J103" s="2"/>
      <c r="K103" s="104">
        <v>478954049.76</v>
      </c>
      <c r="L103" s="5">
        <f t="shared" si="3"/>
        <v>478954049.76</v>
      </c>
    </row>
    <row r="104" spans="1:12" ht="19.5" customHeight="1">
      <c r="A104" s="242" t="s">
        <v>198</v>
      </c>
      <c r="B104" s="243"/>
      <c r="C104" s="243"/>
      <c r="D104" s="243"/>
      <c r="E104" s="244"/>
      <c r="F104" s="10">
        <v>96</v>
      </c>
      <c r="G104" s="2"/>
      <c r="H104" s="104">
        <v>645010.54</v>
      </c>
      <c r="I104" s="5">
        <f t="shared" si="2"/>
        <v>645010.54</v>
      </c>
      <c r="J104" s="2"/>
      <c r="K104" s="104">
        <v>379521.02</v>
      </c>
      <c r="L104" s="5">
        <f t="shared" si="3"/>
        <v>379521.02</v>
      </c>
    </row>
    <row r="105" spans="1:12" ht="11.25">
      <c r="A105" s="242" t="s">
        <v>301</v>
      </c>
      <c r="B105" s="243"/>
      <c r="C105" s="243"/>
      <c r="D105" s="243"/>
      <c r="E105" s="244"/>
      <c r="F105" s="10">
        <v>97</v>
      </c>
      <c r="G105" s="2"/>
      <c r="H105" s="104">
        <v>129235.38</v>
      </c>
      <c r="I105" s="5">
        <f t="shared" si="2"/>
        <v>129235.38</v>
      </c>
      <c r="J105" s="2"/>
      <c r="K105" s="104">
        <v>259258.49</v>
      </c>
      <c r="L105" s="5">
        <f t="shared" si="3"/>
        <v>259258.49</v>
      </c>
    </row>
    <row r="106" spans="1:12" ht="11.25">
      <c r="A106" s="242" t="s">
        <v>302</v>
      </c>
      <c r="B106" s="243"/>
      <c r="C106" s="243"/>
      <c r="D106" s="243"/>
      <c r="E106" s="244"/>
      <c r="F106" s="10">
        <v>98</v>
      </c>
      <c r="G106" s="2"/>
      <c r="H106" s="104"/>
      <c r="I106" s="5">
        <f t="shared" si="2"/>
        <v>0</v>
      </c>
      <c r="J106" s="2"/>
      <c r="K106" s="104"/>
      <c r="L106" s="5">
        <f t="shared" si="3"/>
        <v>0</v>
      </c>
    </row>
    <row r="107" spans="1:12" ht="33" customHeight="1">
      <c r="A107" s="245" t="s">
        <v>303</v>
      </c>
      <c r="B107" s="246"/>
      <c r="C107" s="246"/>
      <c r="D107" s="243"/>
      <c r="E107" s="244"/>
      <c r="F107" s="10">
        <v>99</v>
      </c>
      <c r="G107" s="2"/>
      <c r="H107" s="104"/>
      <c r="I107" s="5">
        <f t="shared" si="2"/>
        <v>0</v>
      </c>
      <c r="J107" s="2"/>
      <c r="K107" s="104"/>
      <c r="L107" s="5">
        <f t="shared" si="3"/>
        <v>0</v>
      </c>
    </row>
    <row r="108" spans="1:12" ht="11.25">
      <c r="A108" s="245" t="s">
        <v>184</v>
      </c>
      <c r="B108" s="246"/>
      <c r="C108" s="246"/>
      <c r="D108" s="243"/>
      <c r="E108" s="244"/>
      <c r="F108" s="10">
        <v>100</v>
      </c>
      <c r="G108" s="8">
        <f>SUM(G109:G110)</f>
        <v>0</v>
      </c>
      <c r="H108" s="105">
        <f>SUM(H109:H110)</f>
        <v>0</v>
      </c>
      <c r="I108" s="5">
        <f t="shared" si="2"/>
        <v>0</v>
      </c>
      <c r="J108" s="8">
        <f>SUM(J109:J110)</f>
        <v>0</v>
      </c>
      <c r="K108" s="105">
        <f>SUM(K109:K110)</f>
        <v>0</v>
      </c>
      <c r="L108" s="5">
        <f t="shared" si="3"/>
        <v>0</v>
      </c>
    </row>
    <row r="109" spans="1:12" ht="11.25">
      <c r="A109" s="242" t="s">
        <v>243</v>
      </c>
      <c r="B109" s="243"/>
      <c r="C109" s="243"/>
      <c r="D109" s="243"/>
      <c r="E109" s="244"/>
      <c r="F109" s="10">
        <v>101</v>
      </c>
      <c r="G109" s="2"/>
      <c r="H109" s="104"/>
      <c r="I109" s="5">
        <f t="shared" si="2"/>
        <v>0</v>
      </c>
      <c r="J109" s="2"/>
      <c r="K109" s="104"/>
      <c r="L109" s="5">
        <f t="shared" si="3"/>
        <v>0</v>
      </c>
    </row>
    <row r="110" spans="1:12" ht="11.25">
      <c r="A110" s="242" t="s">
        <v>244</v>
      </c>
      <c r="B110" s="243"/>
      <c r="C110" s="243"/>
      <c r="D110" s="243"/>
      <c r="E110" s="244"/>
      <c r="F110" s="10">
        <v>102</v>
      </c>
      <c r="G110" s="2"/>
      <c r="H110" s="104"/>
      <c r="I110" s="5">
        <f t="shared" si="2"/>
        <v>0</v>
      </c>
      <c r="J110" s="2"/>
      <c r="K110" s="104"/>
      <c r="L110" s="5">
        <f t="shared" si="3"/>
        <v>0</v>
      </c>
    </row>
    <row r="111" spans="1:12" ht="11.25">
      <c r="A111" s="245" t="s">
        <v>185</v>
      </c>
      <c r="B111" s="246"/>
      <c r="C111" s="246"/>
      <c r="D111" s="243"/>
      <c r="E111" s="244"/>
      <c r="F111" s="10">
        <v>103</v>
      </c>
      <c r="G111" s="8">
        <f>SUM(G112:G113)</f>
        <v>0</v>
      </c>
      <c r="H111" s="105">
        <f>SUM(H112:H113)</f>
        <v>77996568.93</v>
      </c>
      <c r="I111" s="5">
        <f t="shared" si="2"/>
        <v>77996568.93</v>
      </c>
      <c r="J111" s="8">
        <f>SUM(J112:J113)</f>
        <v>0</v>
      </c>
      <c r="K111" s="105">
        <f>SUM(K112:K113)</f>
        <v>71611554.92</v>
      </c>
      <c r="L111" s="5">
        <f t="shared" si="3"/>
        <v>71611554.92</v>
      </c>
    </row>
    <row r="112" spans="1:12" ht="11.25">
      <c r="A112" s="242" t="s">
        <v>245</v>
      </c>
      <c r="B112" s="243"/>
      <c r="C112" s="243"/>
      <c r="D112" s="243"/>
      <c r="E112" s="244"/>
      <c r="F112" s="10">
        <v>104</v>
      </c>
      <c r="G112" s="2"/>
      <c r="H112" s="104">
        <v>77593302.87</v>
      </c>
      <c r="I112" s="5">
        <f t="shared" si="2"/>
        <v>77593302.87</v>
      </c>
      <c r="J112" s="2"/>
      <c r="K112" s="104">
        <v>68825304.44</v>
      </c>
      <c r="L112" s="5">
        <f t="shared" si="3"/>
        <v>68825304.44</v>
      </c>
    </row>
    <row r="113" spans="1:12" ht="11.25">
      <c r="A113" s="242" t="s">
        <v>246</v>
      </c>
      <c r="B113" s="243"/>
      <c r="C113" s="243"/>
      <c r="D113" s="243"/>
      <c r="E113" s="244"/>
      <c r="F113" s="10">
        <v>105</v>
      </c>
      <c r="G113" s="2"/>
      <c r="H113" s="104">
        <v>403266.06</v>
      </c>
      <c r="I113" s="5">
        <f t="shared" si="2"/>
        <v>403266.06</v>
      </c>
      <c r="J113" s="2"/>
      <c r="K113" s="104">
        <v>2786250.48</v>
      </c>
      <c r="L113" s="5">
        <f t="shared" si="3"/>
        <v>2786250.48</v>
      </c>
    </row>
    <row r="114" spans="1:12" ht="11.25">
      <c r="A114" s="245" t="s">
        <v>304</v>
      </c>
      <c r="B114" s="246"/>
      <c r="C114" s="246"/>
      <c r="D114" s="243"/>
      <c r="E114" s="244"/>
      <c r="F114" s="10">
        <v>106</v>
      </c>
      <c r="G114" s="2"/>
      <c r="H114" s="104"/>
      <c r="I114" s="5">
        <f t="shared" si="2"/>
        <v>0</v>
      </c>
      <c r="J114" s="2"/>
      <c r="K114" s="104"/>
      <c r="L114" s="5">
        <f t="shared" si="3"/>
        <v>0</v>
      </c>
    </row>
    <row r="115" spans="1:12" ht="11.25">
      <c r="A115" s="245" t="s">
        <v>186</v>
      </c>
      <c r="B115" s="246"/>
      <c r="C115" s="246"/>
      <c r="D115" s="243"/>
      <c r="E115" s="244"/>
      <c r="F115" s="10">
        <v>107</v>
      </c>
      <c r="G115" s="8">
        <f>SUM(G116:G118)</f>
        <v>0</v>
      </c>
      <c r="H115" s="105">
        <f>SUM(H116:H118)</f>
        <v>37417981.08</v>
      </c>
      <c r="I115" s="5">
        <f t="shared" si="2"/>
        <v>37417981.08</v>
      </c>
      <c r="J115" s="8">
        <f>SUM(J116:J118)</f>
        <v>0</v>
      </c>
      <c r="K115" s="105">
        <f>SUM(K116:K118)</f>
        <v>37619959.83</v>
      </c>
      <c r="L115" s="5">
        <f t="shared" si="3"/>
        <v>37619959.83</v>
      </c>
    </row>
    <row r="116" spans="1:12" ht="11.25">
      <c r="A116" s="242" t="s">
        <v>228</v>
      </c>
      <c r="B116" s="243"/>
      <c r="C116" s="243"/>
      <c r="D116" s="243"/>
      <c r="E116" s="244"/>
      <c r="F116" s="10">
        <v>108</v>
      </c>
      <c r="G116" s="2"/>
      <c r="H116" s="104">
        <v>37417981.08</v>
      </c>
      <c r="I116" s="5">
        <f t="shared" si="2"/>
        <v>37417981.08</v>
      </c>
      <c r="J116" s="2"/>
      <c r="K116" s="104">
        <v>37619959.83</v>
      </c>
      <c r="L116" s="5">
        <f t="shared" si="3"/>
        <v>37619959.83</v>
      </c>
    </row>
    <row r="117" spans="1:12" ht="11.25">
      <c r="A117" s="242" t="s">
        <v>229</v>
      </c>
      <c r="B117" s="243"/>
      <c r="C117" s="243"/>
      <c r="D117" s="243"/>
      <c r="E117" s="244"/>
      <c r="F117" s="10">
        <v>109</v>
      </c>
      <c r="G117" s="2"/>
      <c r="H117" s="104"/>
      <c r="I117" s="5">
        <f t="shared" si="2"/>
        <v>0</v>
      </c>
      <c r="J117" s="2"/>
      <c r="K117" s="104"/>
      <c r="L117" s="5">
        <f t="shared" si="3"/>
        <v>0</v>
      </c>
    </row>
    <row r="118" spans="1:12" ht="11.25">
      <c r="A118" s="242" t="s">
        <v>230</v>
      </c>
      <c r="B118" s="243"/>
      <c r="C118" s="243"/>
      <c r="D118" s="243"/>
      <c r="E118" s="244"/>
      <c r="F118" s="10">
        <v>110</v>
      </c>
      <c r="G118" s="2"/>
      <c r="H118" s="104"/>
      <c r="I118" s="5">
        <f t="shared" si="2"/>
        <v>0</v>
      </c>
      <c r="J118" s="2"/>
      <c r="K118" s="104"/>
      <c r="L118" s="5">
        <f t="shared" si="3"/>
        <v>0</v>
      </c>
    </row>
    <row r="119" spans="1:12" ht="11.25">
      <c r="A119" s="245" t="s">
        <v>187</v>
      </c>
      <c r="B119" s="246"/>
      <c r="C119" s="246"/>
      <c r="D119" s="243"/>
      <c r="E119" s="244"/>
      <c r="F119" s="10">
        <v>111</v>
      </c>
      <c r="G119" s="8">
        <f>SUM(G120:G123)</f>
        <v>0</v>
      </c>
      <c r="H119" s="105">
        <f>SUM(H120:H123)</f>
        <v>95302873.83</v>
      </c>
      <c r="I119" s="5">
        <f t="shared" si="2"/>
        <v>95302873.83</v>
      </c>
      <c r="J119" s="8">
        <f>SUM(J120:J123)</f>
        <v>0</v>
      </c>
      <c r="K119" s="105">
        <f>SUM(K120:K123)</f>
        <v>70496330.71</v>
      </c>
      <c r="L119" s="5">
        <f t="shared" si="3"/>
        <v>70496330.71</v>
      </c>
    </row>
    <row r="120" spans="1:12" ht="11.25">
      <c r="A120" s="242" t="s">
        <v>231</v>
      </c>
      <c r="B120" s="243"/>
      <c r="C120" s="243"/>
      <c r="D120" s="243"/>
      <c r="E120" s="244"/>
      <c r="F120" s="10">
        <v>112</v>
      </c>
      <c r="G120" s="2"/>
      <c r="H120" s="104">
        <v>2337810.41</v>
      </c>
      <c r="I120" s="5">
        <f t="shared" si="2"/>
        <v>2337810.41</v>
      </c>
      <c r="J120" s="2"/>
      <c r="K120" s="104">
        <v>3331280.01</v>
      </c>
      <c r="L120" s="5">
        <f t="shared" si="3"/>
        <v>3331280.01</v>
      </c>
    </row>
    <row r="121" spans="1:12" ht="11.25">
      <c r="A121" s="242" t="s">
        <v>232</v>
      </c>
      <c r="B121" s="243"/>
      <c r="C121" s="243"/>
      <c r="D121" s="243"/>
      <c r="E121" s="244"/>
      <c r="F121" s="10">
        <v>113</v>
      </c>
      <c r="G121" s="2"/>
      <c r="H121" s="104">
        <v>420024.78</v>
      </c>
      <c r="I121" s="5">
        <f t="shared" si="2"/>
        <v>420024.78</v>
      </c>
      <c r="J121" s="2"/>
      <c r="K121" s="104">
        <v>49588.49</v>
      </c>
      <c r="L121" s="5">
        <f t="shared" si="3"/>
        <v>49588.49</v>
      </c>
    </row>
    <row r="122" spans="1:12" ht="11.25">
      <c r="A122" s="242" t="s">
        <v>233</v>
      </c>
      <c r="B122" s="243"/>
      <c r="C122" s="243"/>
      <c r="D122" s="243"/>
      <c r="E122" s="244"/>
      <c r="F122" s="10">
        <v>114</v>
      </c>
      <c r="G122" s="2"/>
      <c r="H122" s="104"/>
      <c r="I122" s="5">
        <f t="shared" si="2"/>
        <v>0</v>
      </c>
      <c r="J122" s="2"/>
      <c r="K122" s="104"/>
      <c r="L122" s="5">
        <f t="shared" si="3"/>
        <v>0</v>
      </c>
    </row>
    <row r="123" spans="1:12" ht="11.25">
      <c r="A123" s="242" t="s">
        <v>234</v>
      </c>
      <c r="B123" s="243"/>
      <c r="C123" s="243"/>
      <c r="D123" s="243"/>
      <c r="E123" s="244"/>
      <c r="F123" s="10">
        <v>115</v>
      </c>
      <c r="G123" s="2"/>
      <c r="H123" s="104">
        <v>92545038.64</v>
      </c>
      <c r="I123" s="5">
        <f t="shared" si="2"/>
        <v>92545038.64</v>
      </c>
      <c r="J123" s="2"/>
      <c r="K123" s="104">
        <v>67115462.21</v>
      </c>
      <c r="L123" s="5">
        <f t="shared" si="3"/>
        <v>67115462.21</v>
      </c>
    </row>
    <row r="124" spans="1:12" ht="26.25" customHeight="1">
      <c r="A124" s="245" t="s">
        <v>188</v>
      </c>
      <c r="B124" s="246"/>
      <c r="C124" s="246"/>
      <c r="D124" s="243"/>
      <c r="E124" s="244"/>
      <c r="F124" s="10">
        <v>116</v>
      </c>
      <c r="G124" s="8">
        <f>SUM(G125:G126)</f>
        <v>0</v>
      </c>
      <c r="H124" s="105">
        <f>SUM(H125:H126)</f>
        <v>36996247.25</v>
      </c>
      <c r="I124" s="5">
        <f t="shared" si="2"/>
        <v>36996247.25</v>
      </c>
      <c r="J124" s="8">
        <f>SUM(J125:J126)</f>
        <v>0</v>
      </c>
      <c r="K124" s="105">
        <f>SUM(K125:K126)</f>
        <v>35701686.2</v>
      </c>
      <c r="L124" s="5">
        <f t="shared" si="3"/>
        <v>35701686.2</v>
      </c>
    </row>
    <row r="125" spans="1:12" ht="11.25">
      <c r="A125" s="242" t="s">
        <v>235</v>
      </c>
      <c r="B125" s="243"/>
      <c r="C125" s="243"/>
      <c r="D125" s="243"/>
      <c r="E125" s="244"/>
      <c r="F125" s="10">
        <v>117</v>
      </c>
      <c r="G125" s="2"/>
      <c r="H125" s="104"/>
      <c r="I125" s="5">
        <f t="shared" si="2"/>
        <v>0</v>
      </c>
      <c r="J125" s="2"/>
      <c r="K125" s="104"/>
      <c r="L125" s="5">
        <f t="shared" si="3"/>
        <v>0</v>
      </c>
    </row>
    <row r="126" spans="1:12" ht="11.25">
      <c r="A126" s="242" t="s">
        <v>236</v>
      </c>
      <c r="B126" s="243"/>
      <c r="C126" s="243"/>
      <c r="D126" s="243"/>
      <c r="E126" s="244"/>
      <c r="F126" s="10">
        <v>118</v>
      </c>
      <c r="G126" s="2"/>
      <c r="H126" s="104">
        <v>36996247.25</v>
      </c>
      <c r="I126" s="5">
        <f t="shared" si="2"/>
        <v>36996247.25</v>
      </c>
      <c r="J126" s="2"/>
      <c r="K126" s="104">
        <v>35701686.2</v>
      </c>
      <c r="L126" s="5">
        <f t="shared" si="3"/>
        <v>35701686.2</v>
      </c>
    </row>
    <row r="127" spans="1:12" ht="11.25">
      <c r="A127" s="245" t="s">
        <v>189</v>
      </c>
      <c r="B127" s="246"/>
      <c r="C127" s="246"/>
      <c r="D127" s="243"/>
      <c r="E127" s="244"/>
      <c r="F127" s="10">
        <v>119</v>
      </c>
      <c r="G127" s="8">
        <f>G79+G99+G100+G107+G108+G111+G114+G115+G119+G124</f>
        <v>0</v>
      </c>
      <c r="H127" s="105">
        <f>H79+H99+H100+H107+H108+H111+H114+H115+H119+H124</f>
        <v>1814016930.05</v>
      </c>
      <c r="I127" s="5">
        <f t="shared" si="2"/>
        <v>1814016930.05</v>
      </c>
      <c r="J127" s="8">
        <f>J79+J99+J100+J107+J108+J111+J114+J115+J119+J124</f>
        <v>0</v>
      </c>
      <c r="K127" s="105">
        <f>K79+K99+K100+K107+K108+K111+K114+K115+K119+K124</f>
        <v>1747103062.72</v>
      </c>
      <c r="L127" s="5">
        <f t="shared" si="3"/>
        <v>1747103062.72</v>
      </c>
    </row>
    <row r="128" spans="1:12" ht="11.25">
      <c r="A128" s="247" t="s">
        <v>35</v>
      </c>
      <c r="B128" s="248"/>
      <c r="C128" s="248"/>
      <c r="D128" s="249"/>
      <c r="E128" s="263"/>
      <c r="F128" s="12">
        <v>120</v>
      </c>
      <c r="G128" s="3"/>
      <c r="H128" s="106"/>
      <c r="I128" s="6">
        <f t="shared" si="2"/>
        <v>0</v>
      </c>
      <c r="J128" s="3"/>
      <c r="K128" s="106"/>
      <c r="L128" s="6">
        <f t="shared" si="3"/>
        <v>0</v>
      </c>
    </row>
    <row r="129" spans="1:12" ht="11.25">
      <c r="A129" s="254" t="s">
        <v>407</v>
      </c>
      <c r="B129" s="255"/>
      <c r="C129" s="255"/>
      <c r="D129" s="255"/>
      <c r="E129" s="255"/>
      <c r="F129" s="255"/>
      <c r="G129" s="255"/>
      <c r="H129" s="255"/>
      <c r="I129" s="255"/>
      <c r="J129" s="255"/>
      <c r="K129" s="255"/>
      <c r="L129" s="256"/>
    </row>
    <row r="130" spans="1:12" ht="11.25">
      <c r="A130" s="230" t="s">
        <v>57</v>
      </c>
      <c r="B130" s="232"/>
      <c r="C130" s="232"/>
      <c r="D130" s="232"/>
      <c r="E130" s="232"/>
      <c r="F130" s="9">
        <v>121</v>
      </c>
      <c r="G130" s="7">
        <f>SUM(G131:G132)</f>
        <v>0</v>
      </c>
      <c r="H130" s="103">
        <f>SUM(H131:H132)</f>
        <v>0</v>
      </c>
      <c r="I130" s="4">
        <f>G130+H130</f>
        <v>0</v>
      </c>
      <c r="J130" s="7">
        <f>SUM(J131:J132)</f>
        <v>0</v>
      </c>
      <c r="K130" s="103">
        <f>SUM(K131:K132)</f>
        <v>0</v>
      </c>
      <c r="L130" s="4">
        <f>J130+K130</f>
        <v>0</v>
      </c>
    </row>
    <row r="131" spans="1:12" ht="11.25">
      <c r="A131" s="257" t="s">
        <v>98</v>
      </c>
      <c r="B131" s="258"/>
      <c r="C131" s="258"/>
      <c r="D131" s="258"/>
      <c r="E131" s="259"/>
      <c r="F131" s="10">
        <v>122</v>
      </c>
      <c r="G131" s="2"/>
      <c r="H131" s="104"/>
      <c r="I131" s="5">
        <f>G131+H131</f>
        <v>0</v>
      </c>
      <c r="J131" s="2"/>
      <c r="K131" s="104"/>
      <c r="L131" s="5">
        <f>J131+K131</f>
        <v>0</v>
      </c>
    </row>
    <row r="132" spans="1:12" ht="11.25">
      <c r="A132" s="260" t="s">
        <v>99</v>
      </c>
      <c r="B132" s="261"/>
      <c r="C132" s="261"/>
      <c r="D132" s="261"/>
      <c r="E132" s="262"/>
      <c r="F132" s="11">
        <v>123</v>
      </c>
      <c r="G132" s="3"/>
      <c r="H132" s="106"/>
      <c r="I132" s="6">
        <f>G132+H132</f>
        <v>0</v>
      </c>
      <c r="J132" s="3"/>
      <c r="K132" s="106"/>
      <c r="L132" s="6">
        <f>J132+K132</f>
        <v>0</v>
      </c>
    </row>
    <row r="133" spans="1:12" ht="11.25">
      <c r="A133" s="25" t="s">
        <v>100</v>
      </c>
      <c r="B133" s="111"/>
      <c r="C133" s="111"/>
      <c r="D133" s="111"/>
      <c r="E133" s="111"/>
      <c r="F133" s="111"/>
      <c r="G133" s="111"/>
      <c r="H133" s="107"/>
      <c r="I133" s="1"/>
      <c r="J133" s="1"/>
      <c r="K133" s="107"/>
      <c r="L133" s="1"/>
    </row>
  </sheetData>
  <sheetProtection/>
  <mergeCells count="135">
    <mergeCell ref="A121:E121"/>
    <mergeCell ref="A122:E122"/>
    <mergeCell ref="A123:E123"/>
    <mergeCell ref="A124:E124"/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19:E119"/>
    <mergeCell ref="A120:E120"/>
    <mergeCell ref="A113:E113"/>
    <mergeCell ref="A114:E114"/>
    <mergeCell ref="A115:E115"/>
    <mergeCell ref="A116:E116"/>
    <mergeCell ref="A117:E117"/>
    <mergeCell ref="A118:E118"/>
    <mergeCell ref="A105:E105"/>
    <mergeCell ref="A106:E106"/>
    <mergeCell ref="A107:E107"/>
    <mergeCell ref="A108:E108"/>
    <mergeCell ref="A109:E109"/>
    <mergeCell ref="A110:E110"/>
    <mergeCell ref="A95:E95"/>
    <mergeCell ref="A96:E96"/>
    <mergeCell ref="A97:E97"/>
    <mergeCell ref="A98:E98"/>
    <mergeCell ref="A111:E111"/>
    <mergeCell ref="A112:E112"/>
    <mergeCell ref="A101:E101"/>
    <mergeCell ref="A102:E102"/>
    <mergeCell ref="A103:E103"/>
    <mergeCell ref="A104:E104"/>
    <mergeCell ref="A85:E85"/>
    <mergeCell ref="A86:E86"/>
    <mergeCell ref="A99:E99"/>
    <mergeCell ref="A100:E100"/>
    <mergeCell ref="A89:E89"/>
    <mergeCell ref="A90:E90"/>
    <mergeCell ref="A91:E91"/>
    <mergeCell ref="A92:E92"/>
    <mergeCell ref="A93:E93"/>
    <mergeCell ref="A94:E94"/>
    <mergeCell ref="A87:E87"/>
    <mergeCell ref="A88:E88"/>
    <mergeCell ref="A77:E77"/>
    <mergeCell ref="A78:L78"/>
    <mergeCell ref="A79:E79"/>
    <mergeCell ref="A80:E80"/>
    <mergeCell ref="A81:E81"/>
    <mergeCell ref="A82:E82"/>
    <mergeCell ref="A83:E83"/>
    <mergeCell ref="A84:E84"/>
    <mergeCell ref="A69:E69"/>
    <mergeCell ref="A70:E70"/>
    <mergeCell ref="A71:E71"/>
    <mergeCell ref="A72:E72"/>
    <mergeCell ref="A73:E73"/>
    <mergeCell ref="A74:E74"/>
    <mergeCell ref="A59:E59"/>
    <mergeCell ref="A60:E60"/>
    <mergeCell ref="A61:E61"/>
    <mergeCell ref="A62:E62"/>
    <mergeCell ref="A75:E75"/>
    <mergeCell ref="A76:E76"/>
    <mergeCell ref="A65:E65"/>
    <mergeCell ref="A66:E66"/>
    <mergeCell ref="A67:E67"/>
    <mergeCell ref="A68:E68"/>
    <mergeCell ref="A49:E49"/>
    <mergeCell ref="A50:E50"/>
    <mergeCell ref="A63:E63"/>
    <mergeCell ref="A64:E64"/>
    <mergeCell ref="A53:E53"/>
    <mergeCell ref="A54:E54"/>
    <mergeCell ref="A55:E55"/>
    <mergeCell ref="A56:E56"/>
    <mergeCell ref="A57:E57"/>
    <mergeCell ref="A58:E58"/>
    <mergeCell ref="A51:E51"/>
    <mergeCell ref="A52:E52"/>
    <mergeCell ref="A41:E41"/>
    <mergeCell ref="A42:E42"/>
    <mergeCell ref="A43:E43"/>
    <mergeCell ref="A44:E44"/>
    <mergeCell ref="A45:E45"/>
    <mergeCell ref="A46:E46"/>
    <mergeCell ref="A47:E47"/>
    <mergeCell ref="A48:E48"/>
    <mergeCell ref="A40:E40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22:E22"/>
    <mergeCell ref="A23:E23"/>
    <mergeCell ref="A24:E24"/>
    <mergeCell ref="A25:E25"/>
    <mergeCell ref="A26:E26"/>
    <mergeCell ref="A39:E39"/>
    <mergeCell ref="A38:E38"/>
    <mergeCell ref="A13:E13"/>
    <mergeCell ref="A14:E14"/>
    <mergeCell ref="A15:E15"/>
    <mergeCell ref="A27:E27"/>
    <mergeCell ref="A28:E28"/>
    <mergeCell ref="A17:E17"/>
    <mergeCell ref="A18:E18"/>
    <mergeCell ref="A19:E19"/>
    <mergeCell ref="A20:E20"/>
    <mergeCell ref="A21:E21"/>
    <mergeCell ref="A7:L7"/>
    <mergeCell ref="A8:E8"/>
    <mergeCell ref="A4:E5"/>
    <mergeCell ref="F4:F5"/>
    <mergeCell ref="G4:I4"/>
    <mergeCell ref="A16:E16"/>
    <mergeCell ref="A9:E9"/>
    <mergeCell ref="A10:E10"/>
    <mergeCell ref="A11:E11"/>
    <mergeCell ref="A12:E12"/>
    <mergeCell ref="A1:K1"/>
    <mergeCell ref="A2:K2"/>
    <mergeCell ref="J4:L4"/>
    <mergeCell ref="A6:E6"/>
    <mergeCell ref="K3:L3"/>
    <mergeCell ref="F3:G3"/>
  </mergeCells>
  <dataValidations count="1">
    <dataValidation type="custom" allowBlank="1" showInputMessage="1" showErrorMessage="1" errorTitle="Previše decimala!" error="Maksimalan dozvoljeni broj decimalnih mjesta je &gt; 2" sqref="H12:H13 H15:H17 H19 H29:H31 H40:H42 H46 H48">
      <formula1>IF(ISNUMBER(H12),LEN(H12)-_xlfn.IFERROR(FIND(",",H12),LEN(H12))&lt;=2,FALSE)</formula1>
    </dataValidation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31">
      <selection activeCell="K13" sqref="K13"/>
    </sheetView>
  </sheetViews>
  <sheetFormatPr defaultColWidth="9.140625" defaultRowHeight="12.75"/>
  <cols>
    <col min="1" max="7" width="9.140625" style="112" customWidth="1"/>
    <col min="8" max="8" width="11.57421875" style="113" customWidth="1"/>
    <col min="9" max="10" width="9.140625" style="112" customWidth="1"/>
    <col min="11" max="11" width="12.140625" style="113" customWidth="1"/>
    <col min="12" max="16384" width="9.140625" style="112" customWidth="1"/>
  </cols>
  <sheetData>
    <row r="1" spans="1:11" ht="15.75">
      <c r="A1" s="264" t="s">
        <v>207</v>
      </c>
      <c r="B1" s="265"/>
      <c r="C1" s="265"/>
      <c r="D1" s="265"/>
      <c r="E1" s="265"/>
      <c r="F1" s="265"/>
      <c r="G1" s="265"/>
      <c r="H1" s="266"/>
      <c r="I1" s="266"/>
      <c r="J1" s="267"/>
      <c r="K1" s="118"/>
    </row>
    <row r="2" spans="1:12" ht="12.75">
      <c r="A2" s="218" t="s">
        <v>409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</row>
    <row r="3" spans="1:12" ht="11.25">
      <c r="A3" s="119"/>
      <c r="B3" s="120"/>
      <c r="C3" s="120"/>
      <c r="D3" s="121"/>
      <c r="E3" s="121"/>
      <c r="F3" s="121"/>
      <c r="G3" s="121"/>
      <c r="H3" s="122"/>
      <c r="I3" s="13"/>
      <c r="J3" s="13"/>
      <c r="K3" s="268" t="s">
        <v>60</v>
      </c>
      <c r="L3" s="268"/>
    </row>
    <row r="4" spans="1:12" ht="12.75" customHeight="1">
      <c r="A4" s="234" t="s">
        <v>2</v>
      </c>
      <c r="B4" s="235"/>
      <c r="C4" s="235"/>
      <c r="D4" s="235"/>
      <c r="E4" s="236"/>
      <c r="F4" s="240" t="s">
        <v>226</v>
      </c>
      <c r="G4" s="220" t="s">
        <v>258</v>
      </c>
      <c r="H4" s="221"/>
      <c r="I4" s="222"/>
      <c r="J4" s="220" t="s">
        <v>259</v>
      </c>
      <c r="K4" s="221"/>
      <c r="L4" s="222"/>
    </row>
    <row r="5" spans="1:12" ht="12" thickBot="1">
      <c r="A5" s="237"/>
      <c r="B5" s="238"/>
      <c r="C5" s="238"/>
      <c r="D5" s="238"/>
      <c r="E5" s="239"/>
      <c r="F5" s="241"/>
      <c r="G5" s="20" t="s">
        <v>359</v>
      </c>
      <c r="H5" s="101" t="s">
        <v>360</v>
      </c>
      <c r="I5" s="21" t="s">
        <v>361</v>
      </c>
      <c r="J5" s="20" t="s">
        <v>359</v>
      </c>
      <c r="K5" s="101" t="s">
        <v>360</v>
      </c>
      <c r="L5" s="21" t="s">
        <v>361</v>
      </c>
    </row>
    <row r="6" spans="1:12" ht="11.25">
      <c r="A6" s="223">
        <v>1</v>
      </c>
      <c r="B6" s="224"/>
      <c r="C6" s="224"/>
      <c r="D6" s="224"/>
      <c r="E6" s="225"/>
      <c r="F6" s="22">
        <v>2</v>
      </c>
      <c r="G6" s="23">
        <v>3</v>
      </c>
      <c r="H6" s="102">
        <v>4</v>
      </c>
      <c r="I6" s="24" t="s">
        <v>58</v>
      </c>
      <c r="J6" s="23">
        <v>6</v>
      </c>
      <c r="K6" s="102">
        <v>7</v>
      </c>
      <c r="L6" s="24" t="s">
        <v>59</v>
      </c>
    </row>
    <row r="7" spans="1:12" ht="11.25">
      <c r="A7" s="272" t="s">
        <v>101</v>
      </c>
      <c r="B7" s="273"/>
      <c r="C7" s="273"/>
      <c r="D7" s="273"/>
      <c r="E7" s="274"/>
      <c r="F7" s="9">
        <v>124</v>
      </c>
      <c r="G7" s="7">
        <f>SUM(G8:G15)</f>
        <v>0</v>
      </c>
      <c r="H7" s="103">
        <f>SUM(H8:H15)</f>
        <v>615670329.57</v>
      </c>
      <c r="I7" s="4">
        <f>G7+H7</f>
        <v>615670329.57</v>
      </c>
      <c r="J7" s="7">
        <f>SUM(J8:J15)</f>
        <v>0</v>
      </c>
      <c r="K7" s="103">
        <f>SUM(K8:K15)</f>
        <v>609544030.8900002</v>
      </c>
      <c r="L7" s="4">
        <f>J7+K7</f>
        <v>609544030.8900002</v>
      </c>
    </row>
    <row r="8" spans="1:12" ht="11.25">
      <c r="A8" s="269" t="s">
        <v>199</v>
      </c>
      <c r="B8" s="270"/>
      <c r="C8" s="270"/>
      <c r="D8" s="270"/>
      <c r="E8" s="271"/>
      <c r="F8" s="10">
        <v>125</v>
      </c>
      <c r="G8" s="2"/>
      <c r="H8" s="104">
        <v>627012874.27</v>
      </c>
      <c r="I8" s="5">
        <f aca="true" t="shared" si="0" ref="I8:I71">G8+H8</f>
        <v>627012874.27</v>
      </c>
      <c r="J8" s="2"/>
      <c r="K8" s="104">
        <v>625782456.94</v>
      </c>
      <c r="L8" s="5">
        <f aca="true" t="shared" si="1" ref="L8:L71">J8+K8</f>
        <v>625782456.94</v>
      </c>
    </row>
    <row r="9" spans="1:12" ht="11.25">
      <c r="A9" s="269" t="s">
        <v>200</v>
      </c>
      <c r="B9" s="270"/>
      <c r="C9" s="270"/>
      <c r="D9" s="270"/>
      <c r="E9" s="271"/>
      <c r="F9" s="10">
        <v>126</v>
      </c>
      <c r="G9" s="2"/>
      <c r="H9" s="104">
        <v>305989.5</v>
      </c>
      <c r="I9" s="5">
        <f t="shared" si="0"/>
        <v>305989.5</v>
      </c>
      <c r="J9" s="2"/>
      <c r="K9" s="104">
        <v>311892.34</v>
      </c>
      <c r="L9" s="5">
        <f t="shared" si="1"/>
        <v>311892.34</v>
      </c>
    </row>
    <row r="10" spans="1:12" ht="25.5" customHeight="1">
      <c r="A10" s="269" t="s">
        <v>201</v>
      </c>
      <c r="B10" s="270"/>
      <c r="C10" s="270"/>
      <c r="D10" s="270"/>
      <c r="E10" s="271"/>
      <c r="F10" s="10">
        <v>127</v>
      </c>
      <c r="G10" s="2"/>
      <c r="H10" s="104">
        <v>-7987095.43</v>
      </c>
      <c r="I10" s="5">
        <f t="shared" si="0"/>
        <v>-7987095.43</v>
      </c>
      <c r="J10" s="2"/>
      <c r="K10" s="104">
        <v>-9919223.43</v>
      </c>
      <c r="L10" s="5">
        <f t="shared" si="1"/>
        <v>-9919223.43</v>
      </c>
    </row>
    <row r="11" spans="1:12" ht="11.25">
      <c r="A11" s="269" t="s">
        <v>202</v>
      </c>
      <c r="B11" s="270"/>
      <c r="C11" s="270"/>
      <c r="D11" s="270"/>
      <c r="E11" s="271"/>
      <c r="F11" s="10">
        <v>128</v>
      </c>
      <c r="G11" s="2"/>
      <c r="H11" s="104">
        <v>-6610336.18</v>
      </c>
      <c r="I11" s="5">
        <f t="shared" si="0"/>
        <v>-6610336.18</v>
      </c>
      <c r="J11" s="2"/>
      <c r="K11" s="104">
        <v>-7289701.67</v>
      </c>
      <c r="L11" s="5">
        <f t="shared" si="1"/>
        <v>-7289701.67</v>
      </c>
    </row>
    <row r="12" spans="1:12" ht="11.25">
      <c r="A12" s="269" t="s">
        <v>203</v>
      </c>
      <c r="B12" s="270"/>
      <c r="C12" s="270"/>
      <c r="D12" s="270"/>
      <c r="E12" s="271"/>
      <c r="F12" s="10">
        <v>129</v>
      </c>
      <c r="G12" s="2"/>
      <c r="H12" s="104">
        <v>-184310.82</v>
      </c>
      <c r="I12" s="5">
        <f t="shared" si="0"/>
        <v>-184310.82</v>
      </c>
      <c r="J12" s="2"/>
      <c r="K12" s="104">
        <v>-209749.96</v>
      </c>
      <c r="L12" s="5">
        <f t="shared" si="1"/>
        <v>-209749.96</v>
      </c>
    </row>
    <row r="13" spans="1:12" ht="11.25">
      <c r="A13" s="269" t="s">
        <v>204</v>
      </c>
      <c r="B13" s="270"/>
      <c r="C13" s="270"/>
      <c r="D13" s="270"/>
      <c r="E13" s="271"/>
      <c r="F13" s="10">
        <v>130</v>
      </c>
      <c r="G13" s="2"/>
      <c r="H13" s="104">
        <v>3202912.74</v>
      </c>
      <c r="I13" s="5">
        <f t="shared" si="0"/>
        <v>3202912.74</v>
      </c>
      <c r="J13" s="2"/>
      <c r="K13" s="104">
        <v>1191580.74</v>
      </c>
      <c r="L13" s="5">
        <f t="shared" si="1"/>
        <v>1191580.74</v>
      </c>
    </row>
    <row r="14" spans="1:12" ht="11.25">
      <c r="A14" s="269" t="s">
        <v>205</v>
      </c>
      <c r="B14" s="270"/>
      <c r="C14" s="270"/>
      <c r="D14" s="270"/>
      <c r="E14" s="271"/>
      <c r="F14" s="10">
        <v>131</v>
      </c>
      <c r="G14" s="2"/>
      <c r="H14" s="104">
        <v>-114574.25</v>
      </c>
      <c r="I14" s="5">
        <f t="shared" si="0"/>
        <v>-114574.25</v>
      </c>
      <c r="J14" s="2"/>
      <c r="K14" s="104">
        <v>-315924.02</v>
      </c>
      <c r="L14" s="5">
        <f t="shared" si="1"/>
        <v>-315924.02</v>
      </c>
    </row>
    <row r="15" spans="1:12" ht="11.25">
      <c r="A15" s="269" t="s">
        <v>247</v>
      </c>
      <c r="B15" s="270"/>
      <c r="C15" s="270"/>
      <c r="D15" s="270"/>
      <c r="E15" s="271"/>
      <c r="F15" s="10">
        <v>132</v>
      </c>
      <c r="G15" s="2"/>
      <c r="H15" s="104">
        <v>44869.74</v>
      </c>
      <c r="I15" s="5">
        <f t="shared" si="0"/>
        <v>44869.74</v>
      </c>
      <c r="J15" s="2"/>
      <c r="K15" s="104">
        <v>-7300.05</v>
      </c>
      <c r="L15" s="5">
        <f t="shared" si="1"/>
        <v>-7300.05</v>
      </c>
    </row>
    <row r="16" spans="1:12" ht="24.75" customHeight="1">
      <c r="A16" s="257" t="s">
        <v>102</v>
      </c>
      <c r="B16" s="270"/>
      <c r="C16" s="270"/>
      <c r="D16" s="270"/>
      <c r="E16" s="271"/>
      <c r="F16" s="10">
        <v>133</v>
      </c>
      <c r="G16" s="8">
        <f>G17+G18+G22+G23+G24+G28+G29</f>
        <v>0</v>
      </c>
      <c r="H16" s="105">
        <f>H17+H18+H22+H23+H24+H28+H29</f>
        <v>52770911.940000005</v>
      </c>
      <c r="I16" s="5">
        <f t="shared" si="0"/>
        <v>52770911.940000005</v>
      </c>
      <c r="J16" s="8">
        <f>J17+J18+J22+J23+J24+J28+J29</f>
        <v>0</v>
      </c>
      <c r="K16" s="105">
        <f>K17+K18+K22+K23+K24+K28+K29</f>
        <v>44329036.39</v>
      </c>
      <c r="L16" s="5">
        <f t="shared" si="1"/>
        <v>44329036.39</v>
      </c>
    </row>
    <row r="17" spans="1:12" ht="19.5" customHeight="1">
      <c r="A17" s="269" t="s">
        <v>224</v>
      </c>
      <c r="B17" s="270"/>
      <c r="C17" s="270"/>
      <c r="D17" s="270"/>
      <c r="E17" s="271"/>
      <c r="F17" s="10">
        <v>134</v>
      </c>
      <c r="G17" s="2"/>
      <c r="H17" s="104"/>
      <c r="I17" s="5">
        <f t="shared" si="0"/>
        <v>0</v>
      </c>
      <c r="J17" s="2"/>
      <c r="K17" s="104"/>
      <c r="L17" s="5">
        <f t="shared" si="1"/>
        <v>0</v>
      </c>
    </row>
    <row r="18" spans="1:12" ht="26.25" customHeight="1">
      <c r="A18" s="269" t="s">
        <v>208</v>
      </c>
      <c r="B18" s="270"/>
      <c r="C18" s="270"/>
      <c r="D18" s="270"/>
      <c r="E18" s="271"/>
      <c r="F18" s="10">
        <v>135</v>
      </c>
      <c r="G18" s="8">
        <f>SUM(G19:G21)</f>
        <v>0</v>
      </c>
      <c r="H18" s="105">
        <f>SUM(H19:H21)</f>
        <v>13587005.350000001</v>
      </c>
      <c r="I18" s="5">
        <f t="shared" si="0"/>
        <v>13587005.350000001</v>
      </c>
      <c r="J18" s="8">
        <f>SUM(J19:J21)</f>
        <v>0</v>
      </c>
      <c r="K18" s="105">
        <f>SUM(K19:K21)</f>
        <v>11736901.35</v>
      </c>
      <c r="L18" s="5">
        <f t="shared" si="1"/>
        <v>11736901.35</v>
      </c>
    </row>
    <row r="19" spans="1:12" ht="11.25">
      <c r="A19" s="269" t="s">
        <v>248</v>
      </c>
      <c r="B19" s="270"/>
      <c r="C19" s="270"/>
      <c r="D19" s="270"/>
      <c r="E19" s="271"/>
      <c r="F19" s="10">
        <v>136</v>
      </c>
      <c r="G19" s="2"/>
      <c r="H19" s="104">
        <v>9495209.3</v>
      </c>
      <c r="I19" s="5">
        <f t="shared" si="0"/>
        <v>9495209.3</v>
      </c>
      <c r="J19" s="2"/>
      <c r="K19" s="104">
        <v>10322285.58</v>
      </c>
      <c r="L19" s="5">
        <f t="shared" si="1"/>
        <v>10322285.58</v>
      </c>
    </row>
    <row r="20" spans="1:12" ht="24" customHeight="1">
      <c r="A20" s="269" t="s">
        <v>56</v>
      </c>
      <c r="B20" s="270"/>
      <c r="C20" s="270"/>
      <c r="D20" s="270"/>
      <c r="E20" s="271"/>
      <c r="F20" s="10">
        <v>137</v>
      </c>
      <c r="G20" s="2"/>
      <c r="H20" s="104">
        <v>4091796.05</v>
      </c>
      <c r="I20" s="5">
        <f t="shared" si="0"/>
        <v>4091796.05</v>
      </c>
      <c r="J20" s="2"/>
      <c r="K20" s="104">
        <v>909318.92</v>
      </c>
      <c r="L20" s="5">
        <f t="shared" si="1"/>
        <v>909318.92</v>
      </c>
    </row>
    <row r="21" spans="1:12" ht="11.25">
      <c r="A21" s="269" t="s">
        <v>249</v>
      </c>
      <c r="B21" s="270"/>
      <c r="C21" s="270"/>
      <c r="D21" s="270"/>
      <c r="E21" s="271"/>
      <c r="F21" s="10">
        <v>138</v>
      </c>
      <c r="G21" s="2"/>
      <c r="H21" s="104"/>
      <c r="I21" s="5">
        <f t="shared" si="0"/>
        <v>0</v>
      </c>
      <c r="J21" s="2"/>
      <c r="K21" s="104">
        <v>505296.85</v>
      </c>
      <c r="L21" s="5">
        <f t="shared" si="1"/>
        <v>505296.85</v>
      </c>
    </row>
    <row r="22" spans="1:12" ht="11.25">
      <c r="A22" s="269" t="s">
        <v>250</v>
      </c>
      <c r="B22" s="270"/>
      <c r="C22" s="270"/>
      <c r="D22" s="270"/>
      <c r="E22" s="271"/>
      <c r="F22" s="10">
        <v>139</v>
      </c>
      <c r="G22" s="2"/>
      <c r="H22" s="104">
        <v>30092316.54</v>
      </c>
      <c r="I22" s="5">
        <f t="shared" si="0"/>
        <v>30092316.54</v>
      </c>
      <c r="J22" s="2"/>
      <c r="K22" s="104">
        <v>25278122.62</v>
      </c>
      <c r="L22" s="5">
        <f t="shared" si="1"/>
        <v>25278122.62</v>
      </c>
    </row>
    <row r="23" spans="1:12" ht="20.25" customHeight="1">
      <c r="A23" s="269" t="s">
        <v>280</v>
      </c>
      <c r="B23" s="270"/>
      <c r="C23" s="270"/>
      <c r="D23" s="270"/>
      <c r="E23" s="271"/>
      <c r="F23" s="10">
        <v>140</v>
      </c>
      <c r="G23" s="2"/>
      <c r="H23" s="104">
        <v>1419</v>
      </c>
      <c r="I23" s="5">
        <f t="shared" si="0"/>
        <v>1419</v>
      </c>
      <c r="J23" s="2"/>
      <c r="K23" s="104"/>
      <c r="L23" s="5">
        <f t="shared" si="1"/>
        <v>0</v>
      </c>
    </row>
    <row r="24" spans="1:12" ht="19.5" customHeight="1">
      <c r="A24" s="269" t="s">
        <v>103</v>
      </c>
      <c r="B24" s="270"/>
      <c r="C24" s="270"/>
      <c r="D24" s="270"/>
      <c r="E24" s="271"/>
      <c r="F24" s="10">
        <v>141</v>
      </c>
      <c r="G24" s="8">
        <f>SUM(G25:G27)</f>
        <v>0</v>
      </c>
      <c r="H24" s="105">
        <f>SUM(H25:H27)</f>
        <v>1506248.17</v>
      </c>
      <c r="I24" s="5">
        <f t="shared" si="0"/>
        <v>1506248.17</v>
      </c>
      <c r="J24" s="8">
        <f>SUM(J25:J27)</f>
        <v>0</v>
      </c>
      <c r="K24" s="105">
        <f>SUM(K25:K27)</f>
        <v>125357.81</v>
      </c>
      <c r="L24" s="5">
        <f t="shared" si="1"/>
        <v>125357.81</v>
      </c>
    </row>
    <row r="25" spans="1:12" ht="11.25">
      <c r="A25" s="269" t="s">
        <v>251</v>
      </c>
      <c r="B25" s="270"/>
      <c r="C25" s="270"/>
      <c r="D25" s="270"/>
      <c r="E25" s="271"/>
      <c r="F25" s="10">
        <v>142</v>
      </c>
      <c r="G25" s="2"/>
      <c r="H25" s="104"/>
      <c r="I25" s="5">
        <f t="shared" si="0"/>
        <v>0</v>
      </c>
      <c r="J25" s="2"/>
      <c r="K25" s="104"/>
      <c r="L25" s="5">
        <f t="shared" si="1"/>
        <v>0</v>
      </c>
    </row>
    <row r="26" spans="1:12" ht="11.25">
      <c r="A26" s="269" t="s">
        <v>252</v>
      </c>
      <c r="B26" s="270"/>
      <c r="C26" s="270"/>
      <c r="D26" s="270"/>
      <c r="E26" s="271"/>
      <c r="F26" s="10">
        <v>143</v>
      </c>
      <c r="G26" s="2"/>
      <c r="H26" s="104">
        <v>1506248.17</v>
      </c>
      <c r="I26" s="5">
        <f t="shared" si="0"/>
        <v>1506248.17</v>
      </c>
      <c r="J26" s="2"/>
      <c r="K26" s="104">
        <v>125357.81</v>
      </c>
      <c r="L26" s="5">
        <f t="shared" si="1"/>
        <v>125357.81</v>
      </c>
    </row>
    <row r="27" spans="1:12" ht="11.25">
      <c r="A27" s="269" t="s">
        <v>9</v>
      </c>
      <c r="B27" s="270"/>
      <c r="C27" s="270"/>
      <c r="D27" s="270"/>
      <c r="E27" s="271"/>
      <c r="F27" s="10">
        <v>144</v>
      </c>
      <c r="G27" s="2"/>
      <c r="H27" s="104"/>
      <c r="I27" s="5">
        <f t="shared" si="0"/>
        <v>0</v>
      </c>
      <c r="J27" s="2"/>
      <c r="K27" s="104"/>
      <c r="L27" s="5">
        <f t="shared" si="1"/>
        <v>0</v>
      </c>
    </row>
    <row r="28" spans="1:12" ht="11.25">
      <c r="A28" s="269" t="s">
        <v>10</v>
      </c>
      <c r="B28" s="270"/>
      <c r="C28" s="270"/>
      <c r="D28" s="270"/>
      <c r="E28" s="271"/>
      <c r="F28" s="10">
        <v>145</v>
      </c>
      <c r="G28" s="2"/>
      <c r="H28" s="104">
        <v>720378.88</v>
      </c>
      <c r="I28" s="5">
        <f t="shared" si="0"/>
        <v>720378.88</v>
      </c>
      <c r="J28" s="2"/>
      <c r="K28" s="104">
        <v>1097408.61</v>
      </c>
      <c r="L28" s="5">
        <f t="shared" si="1"/>
        <v>1097408.61</v>
      </c>
    </row>
    <row r="29" spans="1:12" ht="11.25">
      <c r="A29" s="269" t="s">
        <v>11</v>
      </c>
      <c r="B29" s="270"/>
      <c r="C29" s="270"/>
      <c r="D29" s="270"/>
      <c r="E29" s="271"/>
      <c r="F29" s="10">
        <v>146</v>
      </c>
      <c r="G29" s="2"/>
      <c r="H29" s="104">
        <v>6863544</v>
      </c>
      <c r="I29" s="5">
        <f t="shared" si="0"/>
        <v>6863544</v>
      </c>
      <c r="J29" s="2"/>
      <c r="K29" s="104">
        <v>6091246</v>
      </c>
      <c r="L29" s="5">
        <f t="shared" si="1"/>
        <v>6091246</v>
      </c>
    </row>
    <row r="30" spans="1:12" ht="11.25">
      <c r="A30" s="257" t="s">
        <v>12</v>
      </c>
      <c r="B30" s="270"/>
      <c r="C30" s="270"/>
      <c r="D30" s="270"/>
      <c r="E30" s="271"/>
      <c r="F30" s="10">
        <v>147</v>
      </c>
      <c r="G30" s="2"/>
      <c r="H30" s="104">
        <v>1461478.91</v>
      </c>
      <c r="I30" s="5">
        <f t="shared" si="0"/>
        <v>1461478.91</v>
      </c>
      <c r="J30" s="2"/>
      <c r="K30" s="104">
        <v>1400934.99</v>
      </c>
      <c r="L30" s="5">
        <f t="shared" si="1"/>
        <v>1400934.99</v>
      </c>
    </row>
    <row r="31" spans="1:12" ht="21.75" customHeight="1">
      <c r="A31" s="257" t="s">
        <v>13</v>
      </c>
      <c r="B31" s="270"/>
      <c r="C31" s="270"/>
      <c r="D31" s="270"/>
      <c r="E31" s="271"/>
      <c r="F31" s="10">
        <v>148</v>
      </c>
      <c r="G31" s="2"/>
      <c r="H31" s="104">
        <v>6520590.48</v>
      </c>
      <c r="I31" s="5">
        <f t="shared" si="0"/>
        <v>6520590.48</v>
      </c>
      <c r="J31" s="2"/>
      <c r="K31" s="104">
        <v>10301976.37</v>
      </c>
      <c r="L31" s="5">
        <f t="shared" si="1"/>
        <v>10301976.37</v>
      </c>
    </row>
    <row r="32" spans="1:12" ht="11.25">
      <c r="A32" s="257" t="s">
        <v>14</v>
      </c>
      <c r="B32" s="270"/>
      <c r="C32" s="270"/>
      <c r="D32" s="270"/>
      <c r="E32" s="271"/>
      <c r="F32" s="10">
        <v>149</v>
      </c>
      <c r="G32" s="2"/>
      <c r="H32" s="104">
        <v>2639313.8</v>
      </c>
      <c r="I32" s="5">
        <f t="shared" si="0"/>
        <v>2639313.8</v>
      </c>
      <c r="J32" s="2"/>
      <c r="K32" s="104">
        <v>2190143.75</v>
      </c>
      <c r="L32" s="5">
        <f t="shared" si="1"/>
        <v>2190143.75</v>
      </c>
    </row>
    <row r="33" spans="1:12" ht="11.25">
      <c r="A33" s="257" t="s">
        <v>104</v>
      </c>
      <c r="B33" s="270"/>
      <c r="C33" s="270"/>
      <c r="D33" s="270"/>
      <c r="E33" s="271"/>
      <c r="F33" s="10">
        <v>150</v>
      </c>
      <c r="G33" s="8">
        <f>G34+G38</f>
        <v>0</v>
      </c>
      <c r="H33" s="105">
        <f>H34+H38</f>
        <v>-227184483.87</v>
      </c>
      <c r="I33" s="5">
        <f t="shared" si="0"/>
        <v>-227184483.87</v>
      </c>
      <c r="J33" s="8">
        <f>J34+J38</f>
        <v>0</v>
      </c>
      <c r="K33" s="105">
        <f>K34+K38</f>
        <v>-184249083.37</v>
      </c>
      <c r="L33" s="5">
        <f t="shared" si="1"/>
        <v>-184249083.37</v>
      </c>
    </row>
    <row r="34" spans="1:12" ht="11.25">
      <c r="A34" s="269" t="s">
        <v>105</v>
      </c>
      <c r="B34" s="270"/>
      <c r="C34" s="270"/>
      <c r="D34" s="270"/>
      <c r="E34" s="271"/>
      <c r="F34" s="10">
        <v>151</v>
      </c>
      <c r="G34" s="8">
        <f>SUM(G35:G37)</f>
        <v>0</v>
      </c>
      <c r="H34" s="105">
        <f>SUM(H35:H37)</f>
        <v>-234012776.09</v>
      </c>
      <c r="I34" s="5">
        <f t="shared" si="0"/>
        <v>-234012776.09</v>
      </c>
      <c r="J34" s="8">
        <f>SUM(J35:J37)</f>
        <v>0</v>
      </c>
      <c r="K34" s="105">
        <f>SUM(K35:K37)</f>
        <v>-214031629.64000002</v>
      </c>
      <c r="L34" s="5">
        <f t="shared" si="1"/>
        <v>-214031629.64000002</v>
      </c>
    </row>
    <row r="35" spans="1:12" ht="11.25">
      <c r="A35" s="269" t="s">
        <v>15</v>
      </c>
      <c r="B35" s="270"/>
      <c r="C35" s="270"/>
      <c r="D35" s="270"/>
      <c r="E35" s="271"/>
      <c r="F35" s="10">
        <v>152</v>
      </c>
      <c r="G35" s="2"/>
      <c r="H35" s="104">
        <v>-235543467.55</v>
      </c>
      <c r="I35" s="5">
        <f t="shared" si="0"/>
        <v>-235543467.55</v>
      </c>
      <c r="J35" s="2"/>
      <c r="K35" s="104">
        <v>-215980130.12</v>
      </c>
      <c r="L35" s="5">
        <f t="shared" si="1"/>
        <v>-215980130.12</v>
      </c>
    </row>
    <row r="36" spans="1:12" ht="11.25">
      <c r="A36" s="269" t="s">
        <v>16</v>
      </c>
      <c r="B36" s="270"/>
      <c r="C36" s="270"/>
      <c r="D36" s="270"/>
      <c r="E36" s="271"/>
      <c r="F36" s="10">
        <v>153</v>
      </c>
      <c r="G36" s="2"/>
      <c r="H36" s="104"/>
      <c r="I36" s="5">
        <f t="shared" si="0"/>
        <v>0</v>
      </c>
      <c r="J36" s="2"/>
      <c r="K36" s="104"/>
      <c r="L36" s="5">
        <f t="shared" si="1"/>
        <v>0</v>
      </c>
    </row>
    <row r="37" spans="1:12" ht="11.25">
      <c r="A37" s="269" t="s">
        <v>17</v>
      </c>
      <c r="B37" s="270"/>
      <c r="C37" s="270"/>
      <c r="D37" s="270"/>
      <c r="E37" s="271"/>
      <c r="F37" s="10">
        <v>154</v>
      </c>
      <c r="G37" s="2"/>
      <c r="H37" s="104">
        <v>1530691.46</v>
      </c>
      <c r="I37" s="5">
        <f t="shared" si="0"/>
        <v>1530691.46</v>
      </c>
      <c r="J37" s="2"/>
      <c r="K37" s="104">
        <v>1948500.48</v>
      </c>
      <c r="L37" s="5">
        <f t="shared" si="1"/>
        <v>1948500.48</v>
      </c>
    </row>
    <row r="38" spans="1:12" ht="11.25">
      <c r="A38" s="269" t="s">
        <v>106</v>
      </c>
      <c r="B38" s="270"/>
      <c r="C38" s="270"/>
      <c r="D38" s="270"/>
      <c r="E38" s="271"/>
      <c r="F38" s="10">
        <v>155</v>
      </c>
      <c r="G38" s="8">
        <f>SUM(G39:G41)</f>
        <v>0</v>
      </c>
      <c r="H38" s="105">
        <f>SUM(H39:H41)</f>
        <v>6828292.22</v>
      </c>
      <c r="I38" s="5">
        <f t="shared" si="0"/>
        <v>6828292.22</v>
      </c>
      <c r="J38" s="8">
        <f>SUM(J39:J41)</f>
        <v>0</v>
      </c>
      <c r="K38" s="105">
        <f>SUM(K39:K41)</f>
        <v>29782546.27</v>
      </c>
      <c r="L38" s="5">
        <f t="shared" si="1"/>
        <v>29782546.27</v>
      </c>
    </row>
    <row r="39" spans="1:12" ht="11.25">
      <c r="A39" s="269" t="s">
        <v>18</v>
      </c>
      <c r="B39" s="270"/>
      <c r="C39" s="270"/>
      <c r="D39" s="270"/>
      <c r="E39" s="271"/>
      <c r="F39" s="10">
        <v>156</v>
      </c>
      <c r="G39" s="2"/>
      <c r="H39" s="104">
        <v>6378518.92</v>
      </c>
      <c r="I39" s="5">
        <f t="shared" si="0"/>
        <v>6378518.92</v>
      </c>
      <c r="J39" s="2"/>
      <c r="K39" s="104">
        <v>30807568.4</v>
      </c>
      <c r="L39" s="5">
        <f t="shared" si="1"/>
        <v>30807568.4</v>
      </c>
    </row>
    <row r="40" spans="1:12" ht="11.25">
      <c r="A40" s="269" t="s">
        <v>19</v>
      </c>
      <c r="B40" s="270"/>
      <c r="C40" s="270"/>
      <c r="D40" s="270"/>
      <c r="E40" s="271"/>
      <c r="F40" s="10">
        <v>157</v>
      </c>
      <c r="G40" s="2"/>
      <c r="H40" s="104"/>
      <c r="I40" s="5">
        <f t="shared" si="0"/>
        <v>0</v>
      </c>
      <c r="J40" s="2"/>
      <c r="K40" s="104"/>
      <c r="L40" s="5">
        <f t="shared" si="1"/>
        <v>0</v>
      </c>
    </row>
    <row r="41" spans="1:12" ht="11.25">
      <c r="A41" s="269" t="s">
        <v>20</v>
      </c>
      <c r="B41" s="270"/>
      <c r="C41" s="270"/>
      <c r="D41" s="270"/>
      <c r="E41" s="271"/>
      <c r="F41" s="10">
        <v>158</v>
      </c>
      <c r="G41" s="2"/>
      <c r="H41" s="104">
        <v>449773.3</v>
      </c>
      <c r="I41" s="5">
        <f t="shared" si="0"/>
        <v>449773.3</v>
      </c>
      <c r="J41" s="2"/>
      <c r="K41" s="104">
        <v>-1025022.13</v>
      </c>
      <c r="L41" s="5">
        <f t="shared" si="1"/>
        <v>-1025022.13</v>
      </c>
    </row>
    <row r="42" spans="1:12" ht="22.5" customHeight="1">
      <c r="A42" s="257" t="s">
        <v>107</v>
      </c>
      <c r="B42" s="270"/>
      <c r="C42" s="270"/>
      <c r="D42" s="270"/>
      <c r="E42" s="271"/>
      <c r="F42" s="10">
        <v>159</v>
      </c>
      <c r="G42" s="8">
        <f>G43+G46</f>
        <v>0</v>
      </c>
      <c r="H42" s="105">
        <f>H43+H46</f>
        <v>-129235.38</v>
      </c>
      <c r="I42" s="5">
        <f t="shared" si="0"/>
        <v>-129235.38</v>
      </c>
      <c r="J42" s="8">
        <f>J43+J46</f>
        <v>0</v>
      </c>
      <c r="K42" s="105">
        <f>K43+K46</f>
        <v>-130023.11</v>
      </c>
      <c r="L42" s="5">
        <f t="shared" si="1"/>
        <v>-130023.11</v>
      </c>
    </row>
    <row r="43" spans="1:12" ht="21" customHeight="1">
      <c r="A43" s="269" t="s">
        <v>108</v>
      </c>
      <c r="B43" s="270"/>
      <c r="C43" s="270"/>
      <c r="D43" s="270"/>
      <c r="E43" s="271"/>
      <c r="F43" s="10">
        <v>160</v>
      </c>
      <c r="G43" s="8">
        <f>SUM(G44:G45)</f>
        <v>0</v>
      </c>
      <c r="H43" s="105">
        <f>SUM(H44:H45)</f>
        <v>-129235.38</v>
      </c>
      <c r="I43" s="5">
        <f t="shared" si="0"/>
        <v>-129235.38</v>
      </c>
      <c r="J43" s="8">
        <f>SUM(J44:J45)</f>
        <v>0</v>
      </c>
      <c r="K43" s="105">
        <f>SUM(K44:K45)</f>
        <v>-130023.11</v>
      </c>
      <c r="L43" s="5">
        <f t="shared" si="1"/>
        <v>-130023.11</v>
      </c>
    </row>
    <row r="44" spans="1:12" ht="11.25">
      <c r="A44" s="269" t="s">
        <v>21</v>
      </c>
      <c r="B44" s="270"/>
      <c r="C44" s="270"/>
      <c r="D44" s="270"/>
      <c r="E44" s="271"/>
      <c r="F44" s="10">
        <v>161</v>
      </c>
      <c r="G44" s="2"/>
      <c r="H44" s="104">
        <v>-129235.38</v>
      </c>
      <c r="I44" s="5">
        <f t="shared" si="0"/>
        <v>-129235.38</v>
      </c>
      <c r="J44" s="2"/>
      <c r="K44" s="104">
        <v>-130023.11</v>
      </c>
      <c r="L44" s="5">
        <f t="shared" si="1"/>
        <v>-130023.11</v>
      </c>
    </row>
    <row r="45" spans="1:12" ht="11.25">
      <c r="A45" s="269" t="s">
        <v>22</v>
      </c>
      <c r="B45" s="270"/>
      <c r="C45" s="270"/>
      <c r="D45" s="270"/>
      <c r="E45" s="271"/>
      <c r="F45" s="10">
        <v>162</v>
      </c>
      <c r="G45" s="2"/>
      <c r="H45" s="104"/>
      <c r="I45" s="5">
        <f t="shared" si="0"/>
        <v>0</v>
      </c>
      <c r="J45" s="2"/>
      <c r="K45" s="104"/>
      <c r="L45" s="5">
        <f t="shared" si="1"/>
        <v>0</v>
      </c>
    </row>
    <row r="46" spans="1:12" ht="21.75" customHeight="1">
      <c r="A46" s="269" t="s">
        <v>109</v>
      </c>
      <c r="B46" s="270"/>
      <c r="C46" s="270"/>
      <c r="D46" s="270"/>
      <c r="E46" s="271"/>
      <c r="F46" s="10">
        <v>163</v>
      </c>
      <c r="G46" s="8">
        <f>SUM(G47:G49)</f>
        <v>0</v>
      </c>
      <c r="H46" s="105">
        <f>SUM(H47:H49)</f>
        <v>0</v>
      </c>
      <c r="I46" s="5">
        <f t="shared" si="0"/>
        <v>0</v>
      </c>
      <c r="J46" s="8">
        <f>SUM(J47:J49)</f>
        <v>0</v>
      </c>
      <c r="K46" s="105">
        <f>SUM(K47:K49)</f>
        <v>0</v>
      </c>
      <c r="L46" s="5">
        <f t="shared" si="1"/>
        <v>0</v>
      </c>
    </row>
    <row r="47" spans="1:12" ht="11.25">
      <c r="A47" s="269" t="s">
        <v>23</v>
      </c>
      <c r="B47" s="270"/>
      <c r="C47" s="270"/>
      <c r="D47" s="270"/>
      <c r="E47" s="271"/>
      <c r="F47" s="10">
        <v>164</v>
      </c>
      <c r="G47" s="2"/>
      <c r="H47" s="104"/>
      <c r="I47" s="5">
        <f t="shared" si="0"/>
        <v>0</v>
      </c>
      <c r="J47" s="2"/>
      <c r="K47" s="104"/>
      <c r="L47" s="5">
        <f t="shared" si="1"/>
        <v>0</v>
      </c>
    </row>
    <row r="48" spans="1:12" ht="11.25">
      <c r="A48" s="269" t="s">
        <v>24</v>
      </c>
      <c r="B48" s="270"/>
      <c r="C48" s="270"/>
      <c r="D48" s="270"/>
      <c r="E48" s="271"/>
      <c r="F48" s="10">
        <v>165</v>
      </c>
      <c r="G48" s="2"/>
      <c r="H48" s="104"/>
      <c r="I48" s="5">
        <f t="shared" si="0"/>
        <v>0</v>
      </c>
      <c r="J48" s="2"/>
      <c r="K48" s="104"/>
      <c r="L48" s="5">
        <f t="shared" si="1"/>
        <v>0</v>
      </c>
    </row>
    <row r="49" spans="1:12" ht="11.25">
      <c r="A49" s="269" t="s">
        <v>25</v>
      </c>
      <c r="B49" s="270"/>
      <c r="C49" s="270"/>
      <c r="D49" s="270"/>
      <c r="E49" s="271"/>
      <c r="F49" s="10">
        <v>166</v>
      </c>
      <c r="G49" s="2"/>
      <c r="H49" s="104"/>
      <c r="I49" s="5">
        <f t="shared" si="0"/>
        <v>0</v>
      </c>
      <c r="J49" s="2"/>
      <c r="K49" s="104"/>
      <c r="L49" s="5">
        <f t="shared" si="1"/>
        <v>0</v>
      </c>
    </row>
    <row r="50" spans="1:12" ht="21" customHeight="1">
      <c r="A50" s="257" t="s">
        <v>214</v>
      </c>
      <c r="B50" s="270"/>
      <c r="C50" s="270"/>
      <c r="D50" s="270"/>
      <c r="E50" s="271"/>
      <c r="F50" s="10">
        <v>167</v>
      </c>
      <c r="G50" s="8">
        <f>SUM(G51:G53)</f>
        <v>0</v>
      </c>
      <c r="H50" s="105">
        <f>SUM(H51:H53)</f>
        <v>0</v>
      </c>
      <c r="I50" s="5">
        <f t="shared" si="0"/>
        <v>0</v>
      </c>
      <c r="J50" s="8">
        <f>SUM(J51:J53)</f>
        <v>0</v>
      </c>
      <c r="K50" s="105">
        <f>SUM(K51:K53)</f>
        <v>0</v>
      </c>
      <c r="L50" s="5">
        <f t="shared" si="1"/>
        <v>0</v>
      </c>
    </row>
    <row r="51" spans="1:12" ht="11.25">
      <c r="A51" s="269" t="s">
        <v>26</v>
      </c>
      <c r="B51" s="270"/>
      <c r="C51" s="270"/>
      <c r="D51" s="270"/>
      <c r="E51" s="271"/>
      <c r="F51" s="10">
        <v>168</v>
      </c>
      <c r="G51" s="2"/>
      <c r="H51" s="104"/>
      <c r="I51" s="5">
        <f t="shared" si="0"/>
        <v>0</v>
      </c>
      <c r="J51" s="2"/>
      <c r="K51" s="104"/>
      <c r="L51" s="5">
        <f t="shared" si="1"/>
        <v>0</v>
      </c>
    </row>
    <row r="52" spans="1:12" ht="11.25">
      <c r="A52" s="269" t="s">
        <v>27</v>
      </c>
      <c r="B52" s="270"/>
      <c r="C52" s="270"/>
      <c r="D52" s="270"/>
      <c r="E52" s="271"/>
      <c r="F52" s="10">
        <v>169</v>
      </c>
      <c r="G52" s="2"/>
      <c r="H52" s="104"/>
      <c r="I52" s="5">
        <f t="shared" si="0"/>
        <v>0</v>
      </c>
      <c r="J52" s="2"/>
      <c r="K52" s="104"/>
      <c r="L52" s="5">
        <f t="shared" si="1"/>
        <v>0</v>
      </c>
    </row>
    <row r="53" spans="1:12" ht="11.25">
      <c r="A53" s="269" t="s">
        <v>28</v>
      </c>
      <c r="B53" s="270"/>
      <c r="C53" s="270"/>
      <c r="D53" s="270"/>
      <c r="E53" s="271"/>
      <c r="F53" s="10">
        <v>170</v>
      </c>
      <c r="G53" s="2"/>
      <c r="H53" s="104"/>
      <c r="I53" s="5">
        <f t="shared" si="0"/>
        <v>0</v>
      </c>
      <c r="J53" s="2"/>
      <c r="K53" s="104"/>
      <c r="L53" s="5">
        <f t="shared" si="1"/>
        <v>0</v>
      </c>
    </row>
    <row r="54" spans="1:12" ht="21" customHeight="1">
      <c r="A54" s="257" t="s">
        <v>110</v>
      </c>
      <c r="B54" s="270"/>
      <c r="C54" s="270"/>
      <c r="D54" s="270"/>
      <c r="E54" s="271"/>
      <c r="F54" s="10">
        <v>171</v>
      </c>
      <c r="G54" s="8">
        <f>SUM(G55:G56)</f>
        <v>0</v>
      </c>
      <c r="H54" s="105">
        <f>SUM(H55:H56)</f>
        <v>-645010.54</v>
      </c>
      <c r="I54" s="5">
        <f t="shared" si="0"/>
        <v>-645010.54</v>
      </c>
      <c r="J54" s="8">
        <f>SUM(J55:J56)</f>
        <v>0</v>
      </c>
      <c r="K54" s="105">
        <f>SUM(K55:K56)</f>
        <v>265489.52</v>
      </c>
      <c r="L54" s="5">
        <f t="shared" si="1"/>
        <v>265489.52</v>
      </c>
    </row>
    <row r="55" spans="1:12" ht="11.25">
      <c r="A55" s="269" t="s">
        <v>29</v>
      </c>
      <c r="B55" s="270"/>
      <c r="C55" s="270"/>
      <c r="D55" s="270"/>
      <c r="E55" s="271"/>
      <c r="F55" s="10">
        <v>172</v>
      </c>
      <c r="G55" s="2"/>
      <c r="H55" s="104">
        <v>-645010.54</v>
      </c>
      <c r="I55" s="5">
        <f t="shared" si="0"/>
        <v>-645010.54</v>
      </c>
      <c r="J55" s="2"/>
      <c r="K55" s="104">
        <v>265489.52</v>
      </c>
      <c r="L55" s="5">
        <f t="shared" si="1"/>
        <v>265489.52</v>
      </c>
    </row>
    <row r="56" spans="1:12" ht="11.25">
      <c r="A56" s="269" t="s">
        <v>30</v>
      </c>
      <c r="B56" s="270"/>
      <c r="C56" s="270"/>
      <c r="D56" s="270"/>
      <c r="E56" s="271"/>
      <c r="F56" s="10">
        <v>173</v>
      </c>
      <c r="G56" s="2"/>
      <c r="H56" s="104"/>
      <c r="I56" s="5">
        <f t="shared" si="0"/>
        <v>0</v>
      </c>
      <c r="J56" s="2"/>
      <c r="K56" s="104"/>
      <c r="L56" s="5">
        <f t="shared" si="1"/>
        <v>0</v>
      </c>
    </row>
    <row r="57" spans="1:12" ht="21" customHeight="1">
      <c r="A57" s="257" t="s">
        <v>111</v>
      </c>
      <c r="B57" s="270"/>
      <c r="C57" s="270"/>
      <c r="D57" s="270"/>
      <c r="E57" s="271"/>
      <c r="F57" s="10">
        <v>174</v>
      </c>
      <c r="G57" s="8">
        <f>G58+G62</f>
        <v>0</v>
      </c>
      <c r="H57" s="105">
        <f>H58+H62</f>
        <v>-284996155.62</v>
      </c>
      <c r="I57" s="5">
        <f t="shared" si="0"/>
        <v>-284996155.62</v>
      </c>
      <c r="J57" s="8">
        <f>J58+J62</f>
        <v>0</v>
      </c>
      <c r="K57" s="105">
        <f>K58+K62</f>
        <v>-311712298.35</v>
      </c>
      <c r="L57" s="5">
        <f t="shared" si="1"/>
        <v>-311712298.35</v>
      </c>
    </row>
    <row r="58" spans="1:12" ht="11.25">
      <c r="A58" s="269" t="s">
        <v>112</v>
      </c>
      <c r="B58" s="270"/>
      <c r="C58" s="270"/>
      <c r="D58" s="270"/>
      <c r="E58" s="271"/>
      <c r="F58" s="10">
        <v>175</v>
      </c>
      <c r="G58" s="8">
        <f>SUM(G59:G61)</f>
        <v>0</v>
      </c>
      <c r="H58" s="105">
        <f>SUM(H59:H61)</f>
        <v>-171234791.62</v>
      </c>
      <c r="I58" s="5">
        <f t="shared" si="0"/>
        <v>-171234791.62</v>
      </c>
      <c r="J58" s="8">
        <f>SUM(J59:J61)</f>
        <v>0</v>
      </c>
      <c r="K58" s="105">
        <f>SUM(K59:K61)</f>
        <v>-190247819.51999998</v>
      </c>
      <c r="L58" s="5">
        <f t="shared" si="1"/>
        <v>-190247819.51999998</v>
      </c>
    </row>
    <row r="59" spans="1:12" ht="11.25">
      <c r="A59" s="269" t="s">
        <v>31</v>
      </c>
      <c r="B59" s="270"/>
      <c r="C59" s="270"/>
      <c r="D59" s="270"/>
      <c r="E59" s="271"/>
      <c r="F59" s="10">
        <v>176</v>
      </c>
      <c r="G59" s="2"/>
      <c r="H59" s="104">
        <v>-9001982.62</v>
      </c>
      <c r="I59" s="5">
        <f t="shared" si="0"/>
        <v>-9001982.62</v>
      </c>
      <c r="J59" s="2"/>
      <c r="K59" s="104">
        <v>-8596611.48</v>
      </c>
      <c r="L59" s="5">
        <f t="shared" si="1"/>
        <v>-8596611.48</v>
      </c>
    </row>
    <row r="60" spans="1:12" ht="11.25">
      <c r="A60" s="269" t="s">
        <v>32</v>
      </c>
      <c r="B60" s="270"/>
      <c r="C60" s="270"/>
      <c r="D60" s="270"/>
      <c r="E60" s="271"/>
      <c r="F60" s="10">
        <v>177</v>
      </c>
      <c r="G60" s="2"/>
      <c r="H60" s="104">
        <v>-162232809</v>
      </c>
      <c r="I60" s="5">
        <f t="shared" si="0"/>
        <v>-162232809</v>
      </c>
      <c r="J60" s="2"/>
      <c r="K60" s="104">
        <v>-181651208.04</v>
      </c>
      <c r="L60" s="5">
        <f t="shared" si="1"/>
        <v>-181651208.04</v>
      </c>
    </row>
    <row r="61" spans="1:12" ht="11.25">
      <c r="A61" s="269" t="s">
        <v>33</v>
      </c>
      <c r="B61" s="270"/>
      <c r="C61" s="270"/>
      <c r="D61" s="270"/>
      <c r="E61" s="271"/>
      <c r="F61" s="10">
        <v>178</v>
      </c>
      <c r="G61" s="2"/>
      <c r="H61" s="104"/>
      <c r="I61" s="5">
        <f t="shared" si="0"/>
        <v>0</v>
      </c>
      <c r="J61" s="2"/>
      <c r="K61" s="104"/>
      <c r="L61" s="5">
        <f t="shared" si="1"/>
        <v>0</v>
      </c>
    </row>
    <row r="62" spans="1:12" ht="24" customHeight="1">
      <c r="A62" s="269" t="s">
        <v>113</v>
      </c>
      <c r="B62" s="270"/>
      <c r="C62" s="270"/>
      <c r="D62" s="270"/>
      <c r="E62" s="271"/>
      <c r="F62" s="10">
        <v>179</v>
      </c>
      <c r="G62" s="8">
        <f>SUM(G63:G65)</f>
        <v>0</v>
      </c>
      <c r="H62" s="105">
        <f>SUM(H63:H65)</f>
        <v>-113761364</v>
      </c>
      <c r="I62" s="5">
        <f t="shared" si="0"/>
        <v>-113761364</v>
      </c>
      <c r="J62" s="8">
        <f>SUM(J63:J65)</f>
        <v>0</v>
      </c>
      <c r="K62" s="105">
        <f>SUM(K63:K65)</f>
        <v>-121464478.83000001</v>
      </c>
      <c r="L62" s="5">
        <f t="shared" si="1"/>
        <v>-121464478.83000001</v>
      </c>
    </row>
    <row r="63" spans="1:12" ht="11.25">
      <c r="A63" s="269" t="s">
        <v>34</v>
      </c>
      <c r="B63" s="270"/>
      <c r="C63" s="270"/>
      <c r="D63" s="270"/>
      <c r="E63" s="271"/>
      <c r="F63" s="10">
        <v>180</v>
      </c>
      <c r="G63" s="2"/>
      <c r="H63" s="104">
        <v>-10662630.36</v>
      </c>
      <c r="I63" s="5">
        <f t="shared" si="0"/>
        <v>-10662630.36</v>
      </c>
      <c r="J63" s="2"/>
      <c r="K63" s="104">
        <v>-12155292.6</v>
      </c>
      <c r="L63" s="5">
        <f t="shared" si="1"/>
        <v>-12155292.6</v>
      </c>
    </row>
    <row r="64" spans="1:12" ht="11.25">
      <c r="A64" s="269" t="s">
        <v>49</v>
      </c>
      <c r="B64" s="270"/>
      <c r="C64" s="270"/>
      <c r="D64" s="270"/>
      <c r="E64" s="271"/>
      <c r="F64" s="10">
        <v>181</v>
      </c>
      <c r="G64" s="2"/>
      <c r="H64" s="104">
        <v>-40310884.89</v>
      </c>
      <c r="I64" s="5">
        <f t="shared" si="0"/>
        <v>-40310884.89</v>
      </c>
      <c r="J64" s="2"/>
      <c r="K64" s="104">
        <v>-40704499.86</v>
      </c>
      <c r="L64" s="5">
        <f t="shared" si="1"/>
        <v>-40704499.86</v>
      </c>
    </row>
    <row r="65" spans="1:12" ht="11.25">
      <c r="A65" s="269" t="s">
        <v>50</v>
      </c>
      <c r="B65" s="270"/>
      <c r="C65" s="270"/>
      <c r="D65" s="270"/>
      <c r="E65" s="271"/>
      <c r="F65" s="10">
        <v>182</v>
      </c>
      <c r="G65" s="2"/>
      <c r="H65" s="104">
        <v>-62787848.75</v>
      </c>
      <c r="I65" s="5">
        <f t="shared" si="0"/>
        <v>-62787848.75</v>
      </c>
      <c r="J65" s="2"/>
      <c r="K65" s="104">
        <v>-68604686.37</v>
      </c>
      <c r="L65" s="5">
        <f t="shared" si="1"/>
        <v>-68604686.37</v>
      </c>
    </row>
    <row r="66" spans="1:12" ht="11.25">
      <c r="A66" s="257" t="s">
        <v>114</v>
      </c>
      <c r="B66" s="270"/>
      <c r="C66" s="270"/>
      <c r="D66" s="270"/>
      <c r="E66" s="271"/>
      <c r="F66" s="10">
        <v>183</v>
      </c>
      <c r="G66" s="8">
        <f>SUM(G67:G73)</f>
        <v>0</v>
      </c>
      <c r="H66" s="105">
        <f>SUM(H67:H73)</f>
        <v>-18413194.54</v>
      </c>
      <c r="I66" s="5">
        <f t="shared" si="0"/>
        <v>-18413194.54</v>
      </c>
      <c r="J66" s="8">
        <f>SUM(J67:J73)</f>
        <v>0</v>
      </c>
      <c r="K66" s="105">
        <f>SUM(K67:K73)</f>
        <v>-54043122.92</v>
      </c>
      <c r="L66" s="5">
        <f t="shared" si="1"/>
        <v>-54043122.92</v>
      </c>
    </row>
    <row r="67" spans="1:12" ht="21" customHeight="1">
      <c r="A67" s="269" t="s">
        <v>225</v>
      </c>
      <c r="B67" s="270"/>
      <c r="C67" s="270"/>
      <c r="D67" s="270"/>
      <c r="E67" s="271"/>
      <c r="F67" s="10">
        <v>184</v>
      </c>
      <c r="G67" s="2"/>
      <c r="H67" s="104">
        <v>-1193338.75</v>
      </c>
      <c r="I67" s="5">
        <f t="shared" si="0"/>
        <v>-1193338.75</v>
      </c>
      <c r="J67" s="2"/>
      <c r="K67" s="104">
        <v>-1266860.08</v>
      </c>
      <c r="L67" s="5">
        <f t="shared" si="1"/>
        <v>-1266860.08</v>
      </c>
    </row>
    <row r="68" spans="1:12" ht="11.25">
      <c r="A68" s="269" t="s">
        <v>51</v>
      </c>
      <c r="B68" s="270"/>
      <c r="C68" s="270"/>
      <c r="D68" s="270"/>
      <c r="E68" s="271"/>
      <c r="F68" s="10">
        <v>185</v>
      </c>
      <c r="G68" s="2"/>
      <c r="H68" s="104">
        <v>-4657522.63</v>
      </c>
      <c r="I68" s="5">
        <f t="shared" si="0"/>
        <v>-4657522.63</v>
      </c>
      <c r="J68" s="2"/>
      <c r="K68" s="104">
        <v>-2747566.88</v>
      </c>
      <c r="L68" s="5">
        <f t="shared" si="1"/>
        <v>-2747566.88</v>
      </c>
    </row>
    <row r="69" spans="1:12" ht="11.25">
      <c r="A69" s="269" t="s">
        <v>209</v>
      </c>
      <c r="B69" s="270"/>
      <c r="C69" s="270"/>
      <c r="D69" s="270"/>
      <c r="E69" s="271"/>
      <c r="F69" s="10">
        <v>186</v>
      </c>
      <c r="G69" s="2"/>
      <c r="H69" s="104">
        <v>-3314321.68</v>
      </c>
      <c r="I69" s="5">
        <f t="shared" si="0"/>
        <v>-3314321.68</v>
      </c>
      <c r="J69" s="2"/>
      <c r="K69" s="104">
        <v>-35211092.64</v>
      </c>
      <c r="L69" s="5">
        <f t="shared" si="1"/>
        <v>-35211092.64</v>
      </c>
    </row>
    <row r="70" spans="1:12" ht="23.25" customHeight="1">
      <c r="A70" s="269" t="s">
        <v>260</v>
      </c>
      <c r="B70" s="270"/>
      <c r="C70" s="270"/>
      <c r="D70" s="270"/>
      <c r="E70" s="271"/>
      <c r="F70" s="10">
        <v>187</v>
      </c>
      <c r="G70" s="2"/>
      <c r="H70" s="104">
        <v>-160839.49</v>
      </c>
      <c r="I70" s="5">
        <f t="shared" si="0"/>
        <v>-160839.49</v>
      </c>
      <c r="J70" s="2"/>
      <c r="K70" s="104"/>
      <c r="L70" s="5">
        <f t="shared" si="1"/>
        <v>0</v>
      </c>
    </row>
    <row r="71" spans="1:12" ht="19.5" customHeight="1">
      <c r="A71" s="269" t="s">
        <v>261</v>
      </c>
      <c r="B71" s="270"/>
      <c r="C71" s="270"/>
      <c r="D71" s="270"/>
      <c r="E71" s="271"/>
      <c r="F71" s="10">
        <v>188</v>
      </c>
      <c r="G71" s="2"/>
      <c r="H71" s="104"/>
      <c r="I71" s="5">
        <f t="shared" si="0"/>
        <v>0</v>
      </c>
      <c r="J71" s="2"/>
      <c r="K71" s="104"/>
      <c r="L71" s="5">
        <f t="shared" si="1"/>
        <v>0</v>
      </c>
    </row>
    <row r="72" spans="1:12" ht="11.25">
      <c r="A72" s="269" t="s">
        <v>263</v>
      </c>
      <c r="B72" s="270"/>
      <c r="C72" s="270"/>
      <c r="D72" s="270"/>
      <c r="E72" s="271"/>
      <c r="F72" s="10">
        <v>189</v>
      </c>
      <c r="G72" s="2"/>
      <c r="H72" s="104">
        <v>-916097.73</v>
      </c>
      <c r="I72" s="5">
        <f aca="true" t="shared" si="2" ref="I72:I99">G72+H72</f>
        <v>-916097.73</v>
      </c>
      <c r="J72" s="2"/>
      <c r="K72" s="104">
        <v>-996787.57</v>
      </c>
      <c r="L72" s="5">
        <f aca="true" t="shared" si="3" ref="L72:L99">J72+K72</f>
        <v>-996787.57</v>
      </c>
    </row>
    <row r="73" spans="1:12" ht="11.25">
      <c r="A73" s="269" t="s">
        <v>262</v>
      </c>
      <c r="B73" s="270"/>
      <c r="C73" s="270"/>
      <c r="D73" s="270"/>
      <c r="E73" s="271"/>
      <c r="F73" s="10">
        <v>190</v>
      </c>
      <c r="G73" s="2"/>
      <c r="H73" s="104">
        <v>-8171074.26</v>
      </c>
      <c r="I73" s="5">
        <f t="shared" si="2"/>
        <v>-8171074.26</v>
      </c>
      <c r="J73" s="2"/>
      <c r="K73" s="104">
        <v>-13820815.75</v>
      </c>
      <c r="L73" s="5">
        <f t="shared" si="3"/>
        <v>-13820815.75</v>
      </c>
    </row>
    <row r="74" spans="1:12" ht="24.75" customHeight="1">
      <c r="A74" s="257" t="s">
        <v>115</v>
      </c>
      <c r="B74" s="270"/>
      <c r="C74" s="270"/>
      <c r="D74" s="270"/>
      <c r="E74" s="271"/>
      <c r="F74" s="10">
        <v>191</v>
      </c>
      <c r="G74" s="8">
        <f>SUM(G75:G76)</f>
        <v>0</v>
      </c>
      <c r="H74" s="105">
        <f>SUM(H75:H76)</f>
        <v>-41869920.519999996</v>
      </c>
      <c r="I74" s="5">
        <f t="shared" si="2"/>
        <v>-41869920.519999996</v>
      </c>
      <c r="J74" s="8">
        <f>SUM(J75:J76)</f>
        <v>0</v>
      </c>
      <c r="K74" s="105">
        <f>SUM(K75:K76)</f>
        <v>-34131967.55</v>
      </c>
      <c r="L74" s="5">
        <f t="shared" si="3"/>
        <v>-34131967.55</v>
      </c>
    </row>
    <row r="75" spans="1:12" ht="11.25">
      <c r="A75" s="269" t="s">
        <v>52</v>
      </c>
      <c r="B75" s="270"/>
      <c r="C75" s="270"/>
      <c r="D75" s="270"/>
      <c r="E75" s="271"/>
      <c r="F75" s="10">
        <v>192</v>
      </c>
      <c r="G75" s="2"/>
      <c r="H75" s="104">
        <v>-671559.11</v>
      </c>
      <c r="I75" s="5">
        <f t="shared" si="2"/>
        <v>-671559.11</v>
      </c>
      <c r="J75" s="2"/>
      <c r="K75" s="104">
        <v>-393890.55</v>
      </c>
      <c r="L75" s="5">
        <f t="shared" si="3"/>
        <v>-393890.55</v>
      </c>
    </row>
    <row r="76" spans="1:12" ht="11.25">
      <c r="A76" s="269" t="s">
        <v>53</v>
      </c>
      <c r="B76" s="270"/>
      <c r="C76" s="270"/>
      <c r="D76" s="270"/>
      <c r="E76" s="271"/>
      <c r="F76" s="10">
        <v>193</v>
      </c>
      <c r="G76" s="2"/>
      <c r="H76" s="104">
        <v>-41198361.41</v>
      </c>
      <c r="I76" s="5">
        <f t="shared" si="2"/>
        <v>-41198361.41</v>
      </c>
      <c r="J76" s="2"/>
      <c r="K76" s="104">
        <v>-33738077</v>
      </c>
      <c r="L76" s="5">
        <f t="shared" si="3"/>
        <v>-33738077</v>
      </c>
    </row>
    <row r="77" spans="1:12" ht="11.25">
      <c r="A77" s="257" t="s">
        <v>61</v>
      </c>
      <c r="B77" s="270"/>
      <c r="C77" s="270"/>
      <c r="D77" s="270"/>
      <c r="E77" s="271"/>
      <c r="F77" s="10">
        <v>194</v>
      </c>
      <c r="G77" s="2"/>
      <c r="H77" s="104"/>
      <c r="I77" s="5">
        <f t="shared" si="2"/>
        <v>0</v>
      </c>
      <c r="J77" s="2"/>
      <c r="K77" s="104"/>
      <c r="L77" s="5">
        <f t="shared" si="3"/>
        <v>0</v>
      </c>
    </row>
    <row r="78" spans="1:12" ht="48" customHeight="1">
      <c r="A78" s="257" t="s">
        <v>367</v>
      </c>
      <c r="B78" s="270"/>
      <c r="C78" s="270"/>
      <c r="D78" s="270"/>
      <c r="E78" s="271"/>
      <c r="F78" s="10">
        <v>195</v>
      </c>
      <c r="G78" s="8">
        <f>G7+G16+G30+G31+G32+G33+G42+G50+G54+G57+G66+G74+G77</f>
        <v>0</v>
      </c>
      <c r="H78" s="105">
        <f>H7+H16+H30+H31+H32+H33+H42+H50+H54+H57+H66+H74+H77</f>
        <v>105824624.23000003</v>
      </c>
      <c r="I78" s="5">
        <f t="shared" si="2"/>
        <v>105824624.23000003</v>
      </c>
      <c r="J78" s="8">
        <f>J7+J16+J30+J31+J32+J33+J42+J50+J54+J57+J66+J74+J77</f>
        <v>0</v>
      </c>
      <c r="K78" s="105">
        <f>K7+K16+K30+K31+K32+K33+K42+K50+K54+K57+K66+K74+K77</f>
        <v>83765116.61000016</v>
      </c>
      <c r="L78" s="5">
        <f t="shared" si="3"/>
        <v>83765116.61000016</v>
      </c>
    </row>
    <row r="79" spans="1:12" ht="11.25">
      <c r="A79" s="257" t="s">
        <v>116</v>
      </c>
      <c r="B79" s="270"/>
      <c r="C79" s="270"/>
      <c r="D79" s="270"/>
      <c r="E79" s="271"/>
      <c r="F79" s="10">
        <v>196</v>
      </c>
      <c r="G79" s="8">
        <f>SUM(G80:G81)</f>
        <v>0</v>
      </c>
      <c r="H79" s="105">
        <f>SUM(H80:H81)</f>
        <v>-25338336.5</v>
      </c>
      <c r="I79" s="5">
        <f t="shared" si="2"/>
        <v>-25338336.5</v>
      </c>
      <c r="J79" s="8">
        <f>SUM(J80:J81)</f>
        <v>0</v>
      </c>
      <c r="K79" s="105">
        <f>SUM(K80:K81)</f>
        <v>-24537475.31</v>
      </c>
      <c r="L79" s="5">
        <f t="shared" si="3"/>
        <v>-24537475.31</v>
      </c>
    </row>
    <row r="80" spans="1:12" ht="11.25">
      <c r="A80" s="269" t="s">
        <v>54</v>
      </c>
      <c r="B80" s="270"/>
      <c r="C80" s="270"/>
      <c r="D80" s="270"/>
      <c r="E80" s="271"/>
      <c r="F80" s="10">
        <v>197</v>
      </c>
      <c r="G80" s="2"/>
      <c r="H80" s="104">
        <v>-25338336.5</v>
      </c>
      <c r="I80" s="5">
        <f t="shared" si="2"/>
        <v>-25338336.5</v>
      </c>
      <c r="J80" s="2"/>
      <c r="K80" s="104">
        <v>-29863478.77</v>
      </c>
      <c r="L80" s="5">
        <f t="shared" si="3"/>
        <v>-29863478.77</v>
      </c>
    </row>
    <row r="81" spans="1:12" ht="11.25">
      <c r="A81" s="269" t="s">
        <v>55</v>
      </c>
      <c r="B81" s="270"/>
      <c r="C81" s="270"/>
      <c r="D81" s="270"/>
      <c r="E81" s="271"/>
      <c r="F81" s="10">
        <v>198</v>
      </c>
      <c r="G81" s="2"/>
      <c r="H81" s="104"/>
      <c r="I81" s="5">
        <f t="shared" si="2"/>
        <v>0</v>
      </c>
      <c r="J81" s="2"/>
      <c r="K81" s="104">
        <v>5326003.46</v>
      </c>
      <c r="L81" s="5">
        <f t="shared" si="3"/>
        <v>5326003.46</v>
      </c>
    </row>
    <row r="82" spans="1:12" ht="21" customHeight="1">
      <c r="A82" s="257" t="s">
        <v>211</v>
      </c>
      <c r="B82" s="270"/>
      <c r="C82" s="270"/>
      <c r="D82" s="270"/>
      <c r="E82" s="271"/>
      <c r="F82" s="10">
        <v>199</v>
      </c>
      <c r="G82" s="8">
        <f>G78+G79</f>
        <v>0</v>
      </c>
      <c r="H82" s="105">
        <f>H78+H79</f>
        <v>80486287.73000003</v>
      </c>
      <c r="I82" s="5">
        <f t="shared" si="2"/>
        <v>80486287.73000003</v>
      </c>
      <c r="J82" s="8">
        <f>J78+J79</f>
        <v>0</v>
      </c>
      <c r="K82" s="105">
        <f>K78+K79</f>
        <v>59227641.30000016</v>
      </c>
      <c r="L82" s="5">
        <f>J82+K82</f>
        <v>59227641.30000016</v>
      </c>
    </row>
    <row r="83" spans="1:12" ht="11.25">
      <c r="A83" s="257" t="s">
        <v>264</v>
      </c>
      <c r="B83" s="258"/>
      <c r="C83" s="258"/>
      <c r="D83" s="258"/>
      <c r="E83" s="259"/>
      <c r="F83" s="10">
        <v>200</v>
      </c>
      <c r="G83" s="2"/>
      <c r="H83" s="104"/>
      <c r="I83" s="5">
        <f t="shared" si="2"/>
        <v>0</v>
      </c>
      <c r="J83" s="2"/>
      <c r="K83" s="104"/>
      <c r="L83" s="5">
        <f t="shared" si="3"/>
        <v>0</v>
      </c>
    </row>
    <row r="84" spans="1:12" ht="11.25">
      <c r="A84" s="257" t="s">
        <v>265</v>
      </c>
      <c r="B84" s="258"/>
      <c r="C84" s="258"/>
      <c r="D84" s="258"/>
      <c r="E84" s="259"/>
      <c r="F84" s="10">
        <v>201</v>
      </c>
      <c r="G84" s="2"/>
      <c r="H84" s="104"/>
      <c r="I84" s="5">
        <f t="shared" si="2"/>
        <v>0</v>
      </c>
      <c r="J84" s="2"/>
      <c r="K84" s="104"/>
      <c r="L84" s="5">
        <f t="shared" si="3"/>
        <v>0</v>
      </c>
    </row>
    <row r="85" spans="1:12" ht="11.25">
      <c r="A85" s="245" t="s">
        <v>270</v>
      </c>
      <c r="B85" s="246"/>
      <c r="C85" s="246"/>
      <c r="D85" s="246"/>
      <c r="E85" s="246"/>
      <c r="F85" s="10">
        <v>202</v>
      </c>
      <c r="G85" s="19"/>
      <c r="H85" s="115">
        <f>H7+H16+H30+H31+H32+H81</f>
        <v>679062624.7</v>
      </c>
      <c r="I85" s="17">
        <f t="shared" si="2"/>
        <v>679062624.7</v>
      </c>
      <c r="J85" s="19"/>
      <c r="K85" s="115">
        <f>K7+K16+K30+K31+K32+K81</f>
        <v>673092125.8500003</v>
      </c>
      <c r="L85" s="17">
        <f t="shared" si="3"/>
        <v>673092125.8500003</v>
      </c>
    </row>
    <row r="86" spans="1:12" ht="11.25">
      <c r="A86" s="245" t="s">
        <v>271</v>
      </c>
      <c r="B86" s="246"/>
      <c r="C86" s="246"/>
      <c r="D86" s="246"/>
      <c r="E86" s="246"/>
      <c r="F86" s="10">
        <v>203</v>
      </c>
      <c r="G86" s="19"/>
      <c r="H86" s="115">
        <f>H33+H42+H50+H54+H57+H66+H74+H77+H80</f>
        <v>-598576336.97</v>
      </c>
      <c r="I86" s="17">
        <f t="shared" si="2"/>
        <v>-598576336.97</v>
      </c>
      <c r="J86" s="19"/>
      <c r="K86" s="115">
        <f>K33+K42+K50+K54+K57+K66+K74+K77+K80</f>
        <v>-613864484.55</v>
      </c>
      <c r="L86" s="17">
        <f t="shared" si="3"/>
        <v>-613864484.55</v>
      </c>
    </row>
    <row r="87" spans="1:12" ht="11.25">
      <c r="A87" s="245" t="s">
        <v>212</v>
      </c>
      <c r="B87" s="243"/>
      <c r="C87" s="243"/>
      <c r="D87" s="243"/>
      <c r="E87" s="243"/>
      <c r="F87" s="10">
        <v>204</v>
      </c>
      <c r="G87" s="8">
        <f>SUM(G88:G94)-G95</f>
        <v>0</v>
      </c>
      <c r="H87" s="105">
        <f>SUM(H88:H95)</f>
        <v>-882444.5799999996</v>
      </c>
      <c r="I87" s="5">
        <f t="shared" si="2"/>
        <v>-882444.5799999996</v>
      </c>
      <c r="J87" s="8">
        <f>SUM(J88:J94)-J95</f>
        <v>0</v>
      </c>
      <c r="K87" s="105">
        <f>SUM(K88:K95)</f>
        <v>-22479221.42</v>
      </c>
      <c r="L87" s="5">
        <f t="shared" si="3"/>
        <v>-22479221.42</v>
      </c>
    </row>
    <row r="88" spans="1:12" ht="19.5" customHeight="1">
      <c r="A88" s="242" t="s">
        <v>272</v>
      </c>
      <c r="B88" s="243"/>
      <c r="C88" s="243"/>
      <c r="D88" s="243"/>
      <c r="E88" s="243"/>
      <c r="F88" s="10">
        <v>205</v>
      </c>
      <c r="G88" s="19"/>
      <c r="H88" s="115"/>
      <c r="I88" s="5">
        <f t="shared" si="2"/>
        <v>0</v>
      </c>
      <c r="J88" s="19"/>
      <c r="K88" s="115"/>
      <c r="L88" s="5">
        <f t="shared" si="3"/>
        <v>0</v>
      </c>
    </row>
    <row r="89" spans="1:12" ht="23.25" customHeight="1">
      <c r="A89" s="242" t="s">
        <v>273</v>
      </c>
      <c r="B89" s="243"/>
      <c r="C89" s="243"/>
      <c r="D89" s="243"/>
      <c r="E89" s="243"/>
      <c r="F89" s="10">
        <v>206</v>
      </c>
      <c r="G89" s="19"/>
      <c r="H89" s="115">
        <v>-24203288.68</v>
      </c>
      <c r="I89" s="5">
        <f t="shared" si="2"/>
        <v>-24203288.68</v>
      </c>
      <c r="J89" s="19"/>
      <c r="K89" s="115">
        <v>-14168948.71</v>
      </c>
      <c r="L89" s="5">
        <f t="shared" si="3"/>
        <v>-14168948.71</v>
      </c>
    </row>
    <row r="90" spans="1:12" ht="21.75" customHeight="1">
      <c r="A90" s="242" t="s">
        <v>274</v>
      </c>
      <c r="B90" s="243"/>
      <c r="C90" s="243"/>
      <c r="D90" s="243"/>
      <c r="E90" s="243"/>
      <c r="F90" s="10">
        <v>207</v>
      </c>
      <c r="G90" s="19"/>
      <c r="H90" s="115">
        <v>23100232.91</v>
      </c>
      <c r="I90" s="5">
        <f t="shared" si="2"/>
        <v>23100232.91</v>
      </c>
      <c r="J90" s="19"/>
      <c r="K90" s="115">
        <v>-13930078.09</v>
      </c>
      <c r="L90" s="5">
        <f t="shared" si="3"/>
        <v>-13930078.09</v>
      </c>
    </row>
    <row r="91" spans="1:12" ht="21" customHeight="1">
      <c r="A91" s="242" t="s">
        <v>275</v>
      </c>
      <c r="B91" s="243"/>
      <c r="C91" s="243"/>
      <c r="D91" s="243"/>
      <c r="E91" s="243"/>
      <c r="F91" s="10">
        <v>208</v>
      </c>
      <c r="G91" s="19"/>
      <c r="H91" s="115"/>
      <c r="I91" s="5">
        <f t="shared" si="2"/>
        <v>0</v>
      </c>
      <c r="J91" s="19"/>
      <c r="K91" s="115"/>
      <c r="L91" s="5">
        <f t="shared" si="3"/>
        <v>0</v>
      </c>
    </row>
    <row r="92" spans="1:12" ht="11.25">
      <c r="A92" s="242" t="s">
        <v>276</v>
      </c>
      <c r="B92" s="243"/>
      <c r="C92" s="243"/>
      <c r="D92" s="243"/>
      <c r="E92" s="243"/>
      <c r="F92" s="10">
        <v>209</v>
      </c>
      <c r="G92" s="19"/>
      <c r="H92" s="115"/>
      <c r="I92" s="5">
        <f t="shared" si="2"/>
        <v>0</v>
      </c>
      <c r="J92" s="19"/>
      <c r="K92" s="115"/>
      <c r="L92" s="5">
        <f t="shared" si="3"/>
        <v>0</v>
      </c>
    </row>
    <row r="93" spans="1:12" ht="22.5" customHeight="1">
      <c r="A93" s="242" t="s">
        <v>277</v>
      </c>
      <c r="B93" s="243"/>
      <c r="C93" s="243"/>
      <c r="D93" s="243"/>
      <c r="E93" s="243"/>
      <c r="F93" s="10">
        <v>210</v>
      </c>
      <c r="G93" s="19"/>
      <c r="H93" s="115"/>
      <c r="I93" s="5">
        <f t="shared" si="2"/>
        <v>0</v>
      </c>
      <c r="J93" s="19"/>
      <c r="K93" s="115"/>
      <c r="L93" s="5">
        <f t="shared" si="3"/>
        <v>0</v>
      </c>
    </row>
    <row r="94" spans="1:12" ht="11.25">
      <c r="A94" s="242" t="s">
        <v>278</v>
      </c>
      <c r="B94" s="243"/>
      <c r="C94" s="243"/>
      <c r="D94" s="243"/>
      <c r="E94" s="243"/>
      <c r="F94" s="10">
        <v>211</v>
      </c>
      <c r="G94" s="19"/>
      <c r="H94" s="115"/>
      <c r="I94" s="5">
        <f t="shared" si="2"/>
        <v>0</v>
      </c>
      <c r="J94" s="19"/>
      <c r="K94" s="115"/>
      <c r="L94" s="5">
        <f t="shared" si="3"/>
        <v>0</v>
      </c>
    </row>
    <row r="95" spans="1:12" ht="11.25">
      <c r="A95" s="242" t="s">
        <v>279</v>
      </c>
      <c r="B95" s="243"/>
      <c r="C95" s="243"/>
      <c r="D95" s="243"/>
      <c r="E95" s="243"/>
      <c r="F95" s="10">
        <v>212</v>
      </c>
      <c r="G95" s="19"/>
      <c r="H95" s="115">
        <v>220611.19</v>
      </c>
      <c r="I95" s="5">
        <f t="shared" si="2"/>
        <v>220611.19</v>
      </c>
      <c r="J95" s="19"/>
      <c r="K95" s="115">
        <v>5619805.38</v>
      </c>
      <c r="L95" s="5">
        <f t="shared" si="3"/>
        <v>5619805.38</v>
      </c>
    </row>
    <row r="96" spans="1:12" ht="11.25">
      <c r="A96" s="245" t="s">
        <v>210</v>
      </c>
      <c r="B96" s="243"/>
      <c r="C96" s="243"/>
      <c r="D96" s="243"/>
      <c r="E96" s="243"/>
      <c r="F96" s="10">
        <v>213</v>
      </c>
      <c r="G96" s="8">
        <f>G82+G87</f>
        <v>0</v>
      </c>
      <c r="H96" s="105">
        <f>H82+H87</f>
        <v>79603843.15000004</v>
      </c>
      <c r="I96" s="5">
        <f t="shared" si="2"/>
        <v>79603843.15000004</v>
      </c>
      <c r="J96" s="8">
        <f>J82+J87</f>
        <v>0</v>
      </c>
      <c r="K96" s="105">
        <f>K82+K87</f>
        <v>36748419.88000016</v>
      </c>
      <c r="L96" s="5">
        <f t="shared" si="3"/>
        <v>36748419.88000016</v>
      </c>
    </row>
    <row r="97" spans="1:12" ht="11.25">
      <c r="A97" s="257" t="s">
        <v>264</v>
      </c>
      <c r="B97" s="258"/>
      <c r="C97" s="258"/>
      <c r="D97" s="258"/>
      <c r="E97" s="259"/>
      <c r="F97" s="10">
        <v>214</v>
      </c>
      <c r="G97" s="2"/>
      <c r="H97" s="104"/>
      <c r="I97" s="5">
        <f t="shared" si="2"/>
        <v>0</v>
      </c>
      <c r="J97" s="2"/>
      <c r="K97" s="104"/>
      <c r="L97" s="5">
        <f t="shared" si="3"/>
        <v>0</v>
      </c>
    </row>
    <row r="98" spans="1:12" ht="11.25">
      <c r="A98" s="257" t="s">
        <v>265</v>
      </c>
      <c r="B98" s="258"/>
      <c r="C98" s="258"/>
      <c r="D98" s="258"/>
      <c r="E98" s="259"/>
      <c r="F98" s="10">
        <v>215</v>
      </c>
      <c r="G98" s="2"/>
      <c r="H98" s="104"/>
      <c r="I98" s="5">
        <f t="shared" si="2"/>
        <v>0</v>
      </c>
      <c r="J98" s="2"/>
      <c r="K98" s="104"/>
      <c r="L98" s="5">
        <f t="shared" si="3"/>
        <v>0</v>
      </c>
    </row>
    <row r="99" spans="1:12" ht="11.25">
      <c r="A99" s="247" t="s">
        <v>305</v>
      </c>
      <c r="B99" s="249"/>
      <c r="C99" s="249"/>
      <c r="D99" s="249"/>
      <c r="E99" s="249"/>
      <c r="F99" s="11">
        <v>216</v>
      </c>
      <c r="G99" s="18">
        <v>0</v>
      </c>
      <c r="H99" s="116">
        <v>0</v>
      </c>
      <c r="I99" s="6">
        <f t="shared" si="2"/>
        <v>0</v>
      </c>
      <c r="J99" s="18">
        <v>0</v>
      </c>
      <c r="K99" s="116">
        <v>0</v>
      </c>
      <c r="L99" s="6">
        <f t="shared" si="3"/>
        <v>0</v>
      </c>
    </row>
    <row r="100" spans="1:12" ht="11.25">
      <c r="A100" s="275" t="s">
        <v>213</v>
      </c>
      <c r="B100" s="275"/>
      <c r="C100" s="275"/>
      <c r="D100" s="275"/>
      <c r="E100" s="275"/>
      <c r="F100" s="275"/>
      <c r="G100" s="275"/>
      <c r="H100" s="275"/>
      <c r="I100" s="275"/>
      <c r="J100" s="275"/>
      <c r="K100" s="275"/>
      <c r="L100" s="275"/>
    </row>
  </sheetData>
  <sheetProtection/>
  <mergeCells count="102">
    <mergeCell ref="A85:E85"/>
    <mergeCell ref="A86:E86"/>
    <mergeCell ref="A98:E98"/>
    <mergeCell ref="A99:E99"/>
    <mergeCell ref="A87:E87"/>
    <mergeCell ref="A88:E88"/>
    <mergeCell ref="A89:E89"/>
    <mergeCell ref="A90:E90"/>
    <mergeCell ref="A91:E91"/>
    <mergeCell ref="A92:E92"/>
    <mergeCell ref="A100:L100"/>
    <mergeCell ref="A93:E93"/>
    <mergeCell ref="A94:E94"/>
    <mergeCell ref="A95:E95"/>
    <mergeCell ref="A96:E96"/>
    <mergeCell ref="A97:E97"/>
    <mergeCell ref="A83:E83"/>
    <mergeCell ref="A84:E84"/>
    <mergeCell ref="A77:E77"/>
    <mergeCell ref="A78:E78"/>
    <mergeCell ref="A79:E79"/>
    <mergeCell ref="A80:E80"/>
    <mergeCell ref="A73:E73"/>
    <mergeCell ref="A74:E74"/>
    <mergeCell ref="A81:E81"/>
    <mergeCell ref="A82:E82"/>
    <mergeCell ref="A75:E75"/>
    <mergeCell ref="A76:E76"/>
    <mergeCell ref="A61:E61"/>
    <mergeCell ref="A62:E62"/>
    <mergeCell ref="A69:E69"/>
    <mergeCell ref="A70:E70"/>
    <mergeCell ref="A71:E71"/>
    <mergeCell ref="A72:E72"/>
    <mergeCell ref="A65:E65"/>
    <mergeCell ref="A66:E66"/>
    <mergeCell ref="A67:E67"/>
    <mergeCell ref="A68:E68"/>
    <mergeCell ref="A63:E63"/>
    <mergeCell ref="A64:E64"/>
    <mergeCell ref="A53:E53"/>
    <mergeCell ref="A54:E54"/>
    <mergeCell ref="A55:E55"/>
    <mergeCell ref="A56:E56"/>
    <mergeCell ref="A57:E57"/>
    <mergeCell ref="A58:E58"/>
    <mergeCell ref="A59:E59"/>
    <mergeCell ref="A60:E60"/>
    <mergeCell ref="A45:E45"/>
    <mergeCell ref="A46:E46"/>
    <mergeCell ref="A47:E47"/>
    <mergeCell ref="A48:E48"/>
    <mergeCell ref="A49:E49"/>
    <mergeCell ref="A50:E50"/>
    <mergeCell ref="A35:E35"/>
    <mergeCell ref="A36:E36"/>
    <mergeCell ref="A37:E37"/>
    <mergeCell ref="A38:E38"/>
    <mergeCell ref="A51:E51"/>
    <mergeCell ref="A52:E52"/>
    <mergeCell ref="A41:E41"/>
    <mergeCell ref="A42:E42"/>
    <mergeCell ref="A43:E43"/>
    <mergeCell ref="A44:E44"/>
    <mergeCell ref="A25:E25"/>
    <mergeCell ref="A26:E26"/>
    <mergeCell ref="A39:E39"/>
    <mergeCell ref="A40:E40"/>
    <mergeCell ref="A29:E29"/>
    <mergeCell ref="A30:E30"/>
    <mergeCell ref="A31:E31"/>
    <mergeCell ref="A32:E32"/>
    <mergeCell ref="A33:E33"/>
    <mergeCell ref="A34:E34"/>
    <mergeCell ref="A27:E27"/>
    <mergeCell ref="A28:E28"/>
    <mergeCell ref="A17:E17"/>
    <mergeCell ref="A18:E18"/>
    <mergeCell ref="A19:E19"/>
    <mergeCell ref="A20:E20"/>
    <mergeCell ref="A21:E21"/>
    <mergeCell ref="A22:E22"/>
    <mergeCell ref="A23:E23"/>
    <mergeCell ref="A24:E24"/>
    <mergeCell ref="A15:E15"/>
    <mergeCell ref="A16:E16"/>
    <mergeCell ref="A13:E13"/>
    <mergeCell ref="A14:E14"/>
    <mergeCell ref="A7:E7"/>
    <mergeCell ref="A8:E8"/>
    <mergeCell ref="A11:E11"/>
    <mergeCell ref="A12:E12"/>
    <mergeCell ref="A9:E9"/>
    <mergeCell ref="A10:E10"/>
    <mergeCell ref="A1:J1"/>
    <mergeCell ref="A2:L2"/>
    <mergeCell ref="J4:L4"/>
    <mergeCell ref="A6:E6"/>
    <mergeCell ref="G4:I4"/>
    <mergeCell ref="K3:L3"/>
    <mergeCell ref="A4:E5"/>
    <mergeCell ref="F4:F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view="pageBreakPreview" zoomScale="110" zoomScaleSheetLayoutView="110" zoomScalePageLayoutView="0" workbookViewId="0" topLeftCell="A40">
      <selection activeCell="J14" sqref="J14"/>
    </sheetView>
  </sheetViews>
  <sheetFormatPr defaultColWidth="9.140625" defaultRowHeight="12.75"/>
  <cols>
    <col min="1" max="9" width="9.140625" style="112" customWidth="1"/>
    <col min="10" max="10" width="13.421875" style="113" customWidth="1"/>
    <col min="11" max="11" width="13.57421875" style="113" customWidth="1"/>
    <col min="12" max="16384" width="9.140625" style="112" customWidth="1"/>
  </cols>
  <sheetData>
    <row r="1" spans="1:10" ht="15">
      <c r="A1" s="276" t="s">
        <v>215</v>
      </c>
      <c r="B1" s="277"/>
      <c r="C1" s="277"/>
      <c r="D1" s="277"/>
      <c r="E1" s="277"/>
      <c r="F1" s="277"/>
      <c r="G1" s="277"/>
      <c r="H1" s="277"/>
      <c r="I1" s="277"/>
      <c r="J1" s="278"/>
    </row>
    <row r="2" spans="1:10" ht="12.75">
      <c r="A2" s="279" t="s">
        <v>409</v>
      </c>
      <c r="B2" s="280"/>
      <c r="C2" s="280"/>
      <c r="D2" s="280"/>
      <c r="E2" s="280"/>
      <c r="F2" s="280"/>
      <c r="G2" s="280"/>
      <c r="H2" s="280"/>
      <c r="I2" s="280"/>
      <c r="J2" s="281"/>
    </row>
    <row r="3" spans="1:11" ht="11.25">
      <c r="A3" s="131"/>
      <c r="B3" s="132"/>
      <c r="C3" s="132"/>
      <c r="D3" s="296"/>
      <c r="E3" s="296"/>
      <c r="F3" s="132"/>
      <c r="G3" s="132"/>
      <c r="H3" s="132"/>
      <c r="I3" s="132"/>
      <c r="J3" s="133"/>
      <c r="K3" s="130" t="s">
        <v>60</v>
      </c>
    </row>
    <row r="4" spans="1:11" ht="34.5" thickBot="1">
      <c r="A4" s="282" t="s">
        <v>6</v>
      </c>
      <c r="B4" s="282"/>
      <c r="C4" s="282"/>
      <c r="D4" s="282"/>
      <c r="E4" s="282"/>
      <c r="F4" s="282"/>
      <c r="G4" s="282"/>
      <c r="H4" s="282"/>
      <c r="I4" s="134" t="s">
        <v>226</v>
      </c>
      <c r="J4" s="123" t="s">
        <v>7</v>
      </c>
      <c r="K4" s="123" t="s">
        <v>8</v>
      </c>
    </row>
    <row r="5" spans="1:11" ht="12.75" customHeight="1">
      <c r="A5" s="283">
        <v>1</v>
      </c>
      <c r="B5" s="283"/>
      <c r="C5" s="283"/>
      <c r="D5" s="283"/>
      <c r="E5" s="283"/>
      <c r="F5" s="283"/>
      <c r="G5" s="283"/>
      <c r="H5" s="283"/>
      <c r="I5" s="26">
        <v>2</v>
      </c>
      <c r="J5" s="124" t="s">
        <v>62</v>
      </c>
      <c r="K5" s="124" t="s">
        <v>63</v>
      </c>
    </row>
    <row r="6" spans="1:11" ht="11.25">
      <c r="A6" s="287" t="s">
        <v>217</v>
      </c>
      <c r="B6" s="288"/>
      <c r="C6" s="288"/>
      <c r="D6" s="288"/>
      <c r="E6" s="288"/>
      <c r="F6" s="288"/>
      <c r="G6" s="288"/>
      <c r="H6" s="289"/>
      <c r="I6" s="14">
        <v>1</v>
      </c>
      <c r="J6" s="125">
        <f>J7+J18+J36</f>
        <v>113294090.70000002</v>
      </c>
      <c r="K6" s="125">
        <f>K7+K18+K36</f>
        <v>9550827.240000006</v>
      </c>
    </row>
    <row r="7" spans="1:11" ht="11.25">
      <c r="A7" s="290" t="s">
        <v>218</v>
      </c>
      <c r="B7" s="285"/>
      <c r="C7" s="285"/>
      <c r="D7" s="285"/>
      <c r="E7" s="285"/>
      <c r="F7" s="285"/>
      <c r="G7" s="285"/>
      <c r="H7" s="286"/>
      <c r="I7" s="15">
        <v>2</v>
      </c>
      <c r="J7" s="126">
        <f>J8+J9</f>
        <v>128732104.18</v>
      </c>
      <c r="K7" s="126">
        <f>K8+K9</f>
        <v>71451085.55000001</v>
      </c>
    </row>
    <row r="8" spans="1:11" ht="11.25">
      <c r="A8" s="284" t="s">
        <v>86</v>
      </c>
      <c r="B8" s="285"/>
      <c r="C8" s="285"/>
      <c r="D8" s="285"/>
      <c r="E8" s="285"/>
      <c r="F8" s="285"/>
      <c r="G8" s="285"/>
      <c r="H8" s="286"/>
      <c r="I8" s="15">
        <v>3</v>
      </c>
      <c r="J8" s="127">
        <v>83765116.61</v>
      </c>
      <c r="K8" s="127">
        <v>105824624.23</v>
      </c>
    </row>
    <row r="9" spans="1:11" ht="11.25">
      <c r="A9" s="284" t="s">
        <v>87</v>
      </c>
      <c r="B9" s="285"/>
      <c r="C9" s="285"/>
      <c r="D9" s="285"/>
      <c r="E9" s="285"/>
      <c r="F9" s="285"/>
      <c r="G9" s="285"/>
      <c r="H9" s="286"/>
      <c r="I9" s="15">
        <v>4</v>
      </c>
      <c r="J9" s="126">
        <f>SUM(J10:J17)</f>
        <v>44966987.57</v>
      </c>
      <c r="K9" s="126">
        <f>SUM(K10:K17)</f>
        <v>-34373538.68</v>
      </c>
    </row>
    <row r="10" spans="1:11" ht="11.25">
      <c r="A10" s="284" t="s">
        <v>117</v>
      </c>
      <c r="B10" s="285"/>
      <c r="C10" s="285"/>
      <c r="D10" s="285"/>
      <c r="E10" s="285"/>
      <c r="F10" s="285"/>
      <c r="G10" s="285"/>
      <c r="H10" s="286"/>
      <c r="I10" s="15">
        <v>5</v>
      </c>
      <c r="J10" s="127">
        <v>13033927.18</v>
      </c>
      <c r="K10" s="127">
        <v>11536767.26</v>
      </c>
    </row>
    <row r="11" spans="1:11" ht="11.25">
      <c r="A11" s="284" t="s">
        <v>118</v>
      </c>
      <c r="B11" s="285"/>
      <c r="C11" s="285"/>
      <c r="D11" s="285"/>
      <c r="E11" s="285"/>
      <c r="F11" s="285"/>
      <c r="G11" s="285"/>
      <c r="H11" s="286"/>
      <c r="I11" s="15">
        <v>6</v>
      </c>
      <c r="J11" s="127">
        <v>388047.15</v>
      </c>
      <c r="K11" s="127">
        <v>319201.85</v>
      </c>
    </row>
    <row r="12" spans="1:11" ht="11.25">
      <c r="A12" s="284" t="s">
        <v>119</v>
      </c>
      <c r="B12" s="285"/>
      <c r="C12" s="285"/>
      <c r="D12" s="285"/>
      <c r="E12" s="285"/>
      <c r="F12" s="285"/>
      <c r="G12" s="285"/>
      <c r="H12" s="286"/>
      <c r="I12" s="15">
        <v>7</v>
      </c>
      <c r="J12" s="127">
        <v>20438108.84</v>
      </c>
      <c r="K12" s="127"/>
    </row>
    <row r="13" spans="1:11" ht="11.25">
      <c r="A13" s="284" t="s">
        <v>120</v>
      </c>
      <c r="B13" s="285"/>
      <c r="C13" s="285"/>
      <c r="D13" s="285"/>
      <c r="E13" s="285"/>
      <c r="F13" s="285"/>
      <c r="G13" s="285"/>
      <c r="H13" s="286"/>
      <c r="I13" s="15">
        <v>8</v>
      </c>
      <c r="J13" s="127">
        <v>2730563.75</v>
      </c>
      <c r="K13" s="127">
        <v>4657522.63</v>
      </c>
    </row>
    <row r="14" spans="1:11" ht="11.25">
      <c r="A14" s="284" t="s">
        <v>121</v>
      </c>
      <c r="B14" s="285"/>
      <c r="C14" s="285"/>
      <c r="D14" s="285"/>
      <c r="E14" s="285"/>
      <c r="F14" s="285"/>
      <c r="G14" s="285"/>
      <c r="H14" s="286"/>
      <c r="I14" s="15">
        <v>9</v>
      </c>
      <c r="J14" s="127">
        <v>-25278122.62</v>
      </c>
      <c r="K14" s="127">
        <v>-30092316.54</v>
      </c>
    </row>
    <row r="15" spans="1:11" ht="11.25">
      <c r="A15" s="284" t="s">
        <v>122</v>
      </c>
      <c r="B15" s="285"/>
      <c r="C15" s="285"/>
      <c r="D15" s="285"/>
      <c r="E15" s="285"/>
      <c r="F15" s="285"/>
      <c r="G15" s="285"/>
      <c r="H15" s="286"/>
      <c r="I15" s="15">
        <v>10</v>
      </c>
      <c r="J15" s="127"/>
      <c r="K15" s="127"/>
    </row>
    <row r="16" spans="1:11" ht="21" customHeight="1">
      <c r="A16" s="284" t="s">
        <v>123</v>
      </c>
      <c r="B16" s="285"/>
      <c r="C16" s="285"/>
      <c r="D16" s="285"/>
      <c r="E16" s="285"/>
      <c r="F16" s="285"/>
      <c r="G16" s="285"/>
      <c r="H16" s="286"/>
      <c r="I16" s="15">
        <v>11</v>
      </c>
      <c r="J16" s="127">
        <v>-482116.85</v>
      </c>
      <c r="K16" s="127">
        <v>-94818.66</v>
      </c>
    </row>
    <row r="17" spans="1:11" ht="11.25">
      <c r="A17" s="284" t="s">
        <v>124</v>
      </c>
      <c r="B17" s="285"/>
      <c r="C17" s="285"/>
      <c r="D17" s="285"/>
      <c r="E17" s="285"/>
      <c r="F17" s="285"/>
      <c r="G17" s="285"/>
      <c r="H17" s="286"/>
      <c r="I17" s="15">
        <v>12</v>
      </c>
      <c r="J17" s="127">
        <v>34136580.12</v>
      </c>
      <c r="K17" s="127">
        <v>-20699895.22</v>
      </c>
    </row>
    <row r="18" spans="1:11" ht="11.25">
      <c r="A18" s="290" t="s">
        <v>125</v>
      </c>
      <c r="B18" s="285"/>
      <c r="C18" s="285"/>
      <c r="D18" s="285"/>
      <c r="E18" s="285"/>
      <c r="F18" s="285"/>
      <c r="G18" s="285"/>
      <c r="H18" s="286"/>
      <c r="I18" s="15">
        <v>13</v>
      </c>
      <c r="J18" s="128">
        <f>SUM(J19:J35)</f>
        <v>12176430.399999999</v>
      </c>
      <c r="K18" s="128">
        <f>SUM(K19:K35)</f>
        <v>-37024539.29000001</v>
      </c>
    </row>
    <row r="19" spans="1:11" ht="11.25">
      <c r="A19" s="284" t="s">
        <v>126</v>
      </c>
      <c r="B19" s="285"/>
      <c r="C19" s="285"/>
      <c r="D19" s="285"/>
      <c r="E19" s="285"/>
      <c r="F19" s="285"/>
      <c r="G19" s="285"/>
      <c r="H19" s="286"/>
      <c r="I19" s="15">
        <v>14</v>
      </c>
      <c r="J19" s="127"/>
      <c r="K19" s="127">
        <v>-12224717.93</v>
      </c>
    </row>
    <row r="20" spans="1:11" ht="19.5" customHeight="1">
      <c r="A20" s="284" t="s">
        <v>149</v>
      </c>
      <c r="B20" s="285"/>
      <c r="C20" s="285"/>
      <c r="D20" s="285"/>
      <c r="E20" s="285"/>
      <c r="F20" s="285"/>
      <c r="G20" s="285"/>
      <c r="H20" s="286"/>
      <c r="I20" s="15">
        <v>15</v>
      </c>
      <c r="J20" s="127"/>
      <c r="K20" s="127"/>
    </row>
    <row r="21" spans="1:11" ht="11.25">
      <c r="A21" s="284" t="s">
        <v>127</v>
      </c>
      <c r="B21" s="285"/>
      <c r="C21" s="285"/>
      <c r="D21" s="285"/>
      <c r="E21" s="285"/>
      <c r="F21" s="285"/>
      <c r="G21" s="285"/>
      <c r="H21" s="286"/>
      <c r="I21" s="15">
        <v>16</v>
      </c>
      <c r="J21" s="127">
        <v>29903690.22</v>
      </c>
      <c r="K21" s="127">
        <v>-54972941.18</v>
      </c>
    </row>
    <row r="22" spans="1:11" ht="22.5" customHeight="1">
      <c r="A22" s="284" t="s">
        <v>128</v>
      </c>
      <c r="B22" s="285"/>
      <c r="C22" s="285"/>
      <c r="D22" s="285"/>
      <c r="E22" s="285"/>
      <c r="F22" s="285"/>
      <c r="G22" s="285"/>
      <c r="H22" s="286"/>
      <c r="I22" s="15">
        <v>17</v>
      </c>
      <c r="J22" s="127"/>
      <c r="K22" s="127"/>
    </row>
    <row r="23" spans="1:11" ht="21" customHeight="1">
      <c r="A23" s="284" t="s">
        <v>129</v>
      </c>
      <c r="B23" s="285"/>
      <c r="C23" s="285"/>
      <c r="D23" s="285"/>
      <c r="E23" s="285"/>
      <c r="F23" s="285"/>
      <c r="G23" s="285"/>
      <c r="H23" s="286"/>
      <c r="I23" s="15">
        <v>18</v>
      </c>
      <c r="J23" s="127"/>
      <c r="K23" s="127"/>
    </row>
    <row r="24" spans="1:11" ht="11.25">
      <c r="A24" s="284" t="s">
        <v>130</v>
      </c>
      <c r="B24" s="285"/>
      <c r="C24" s="285"/>
      <c r="D24" s="285"/>
      <c r="E24" s="285"/>
      <c r="F24" s="285"/>
      <c r="G24" s="285"/>
      <c r="H24" s="286"/>
      <c r="I24" s="15">
        <v>19</v>
      </c>
      <c r="J24" s="127">
        <v>1348246.2</v>
      </c>
      <c r="K24" s="127">
        <v>-380068.79</v>
      </c>
    </row>
    <row r="25" spans="1:11" ht="11.25">
      <c r="A25" s="284" t="s">
        <v>131</v>
      </c>
      <c r="B25" s="285"/>
      <c r="C25" s="285"/>
      <c r="D25" s="285"/>
      <c r="E25" s="285"/>
      <c r="F25" s="285"/>
      <c r="G25" s="285"/>
      <c r="H25" s="286"/>
      <c r="I25" s="15">
        <v>20</v>
      </c>
      <c r="J25" s="127"/>
      <c r="K25" s="127"/>
    </row>
    <row r="26" spans="1:11" ht="11.25">
      <c r="A26" s="284" t="s">
        <v>132</v>
      </c>
      <c r="B26" s="285"/>
      <c r="C26" s="285"/>
      <c r="D26" s="285"/>
      <c r="E26" s="285"/>
      <c r="F26" s="285"/>
      <c r="G26" s="285"/>
      <c r="H26" s="286"/>
      <c r="I26" s="15">
        <v>21</v>
      </c>
      <c r="J26" s="127">
        <v>21021903.86</v>
      </c>
      <c r="K26" s="127">
        <v>23537123.06</v>
      </c>
    </row>
    <row r="27" spans="1:11" ht="11.25">
      <c r="A27" s="284" t="s">
        <v>133</v>
      </c>
      <c r="B27" s="285"/>
      <c r="C27" s="285"/>
      <c r="D27" s="285"/>
      <c r="E27" s="285"/>
      <c r="F27" s="285"/>
      <c r="G27" s="285"/>
      <c r="H27" s="286"/>
      <c r="I27" s="15">
        <v>22</v>
      </c>
      <c r="J27" s="127">
        <v>-5481102.07</v>
      </c>
      <c r="K27" s="127">
        <v>-1980077.18</v>
      </c>
    </row>
    <row r="28" spans="1:11" ht="21" customHeight="1">
      <c r="A28" s="284" t="s">
        <v>148</v>
      </c>
      <c r="B28" s="285"/>
      <c r="C28" s="285"/>
      <c r="D28" s="285"/>
      <c r="E28" s="285"/>
      <c r="F28" s="285"/>
      <c r="G28" s="285"/>
      <c r="H28" s="286"/>
      <c r="I28" s="15">
        <v>23</v>
      </c>
      <c r="J28" s="127">
        <v>-1485480.34</v>
      </c>
      <c r="K28" s="127">
        <v>-204263.82</v>
      </c>
    </row>
    <row r="29" spans="1:11" ht="11.25">
      <c r="A29" s="284" t="s">
        <v>134</v>
      </c>
      <c r="B29" s="285"/>
      <c r="C29" s="285"/>
      <c r="D29" s="285"/>
      <c r="E29" s="285"/>
      <c r="F29" s="285"/>
      <c r="G29" s="285"/>
      <c r="H29" s="286"/>
      <c r="I29" s="15">
        <v>24</v>
      </c>
      <c r="J29" s="127">
        <v>-32134615.55</v>
      </c>
      <c r="K29" s="127">
        <v>-8807185.74</v>
      </c>
    </row>
    <row r="30" spans="1:11" ht="19.5" customHeight="1">
      <c r="A30" s="284" t="s">
        <v>135</v>
      </c>
      <c r="B30" s="285"/>
      <c r="C30" s="285"/>
      <c r="D30" s="285"/>
      <c r="E30" s="285"/>
      <c r="F30" s="285"/>
      <c r="G30" s="285"/>
      <c r="H30" s="286"/>
      <c r="I30" s="15">
        <v>25</v>
      </c>
      <c r="J30" s="127"/>
      <c r="K30" s="127"/>
    </row>
    <row r="31" spans="1:11" ht="11.25">
      <c r="A31" s="284" t="s">
        <v>136</v>
      </c>
      <c r="B31" s="285"/>
      <c r="C31" s="285"/>
      <c r="D31" s="285"/>
      <c r="E31" s="285"/>
      <c r="F31" s="285"/>
      <c r="G31" s="285"/>
      <c r="H31" s="286"/>
      <c r="I31" s="15">
        <v>26</v>
      </c>
      <c r="J31" s="127">
        <v>-3676349.45</v>
      </c>
      <c r="K31" s="127">
        <v>12170758.69</v>
      </c>
    </row>
    <row r="32" spans="1:11" ht="11.25">
      <c r="A32" s="284" t="s">
        <v>137</v>
      </c>
      <c r="B32" s="285"/>
      <c r="C32" s="285"/>
      <c r="D32" s="285"/>
      <c r="E32" s="285"/>
      <c r="F32" s="285"/>
      <c r="G32" s="285"/>
      <c r="H32" s="286"/>
      <c r="I32" s="15">
        <v>27</v>
      </c>
      <c r="J32" s="127"/>
      <c r="K32" s="127"/>
    </row>
    <row r="33" spans="1:11" ht="11.25">
      <c r="A33" s="284" t="s">
        <v>138</v>
      </c>
      <c r="B33" s="285"/>
      <c r="C33" s="285"/>
      <c r="D33" s="285"/>
      <c r="E33" s="285"/>
      <c r="F33" s="285"/>
      <c r="G33" s="285"/>
      <c r="H33" s="286"/>
      <c r="I33" s="15">
        <v>28</v>
      </c>
      <c r="J33" s="127"/>
      <c r="K33" s="127">
        <v>20225.86</v>
      </c>
    </row>
    <row r="34" spans="1:11" ht="11.25">
      <c r="A34" s="284" t="s">
        <v>139</v>
      </c>
      <c r="B34" s="285"/>
      <c r="C34" s="285"/>
      <c r="D34" s="285"/>
      <c r="E34" s="285"/>
      <c r="F34" s="285"/>
      <c r="G34" s="285"/>
      <c r="H34" s="286"/>
      <c r="I34" s="15">
        <v>29</v>
      </c>
      <c r="J34" s="127">
        <v>2299921.39</v>
      </c>
      <c r="K34" s="127">
        <v>5380741.92</v>
      </c>
    </row>
    <row r="35" spans="1:11" ht="21" customHeight="1">
      <c r="A35" s="284" t="s">
        <v>140</v>
      </c>
      <c r="B35" s="285"/>
      <c r="C35" s="285"/>
      <c r="D35" s="285"/>
      <c r="E35" s="285"/>
      <c r="F35" s="285"/>
      <c r="G35" s="285"/>
      <c r="H35" s="286"/>
      <c r="I35" s="15">
        <v>30</v>
      </c>
      <c r="J35" s="127">
        <v>380216.14</v>
      </c>
      <c r="K35" s="127">
        <v>435865.82</v>
      </c>
    </row>
    <row r="36" spans="1:11" ht="11.25">
      <c r="A36" s="290" t="s">
        <v>141</v>
      </c>
      <c r="B36" s="285"/>
      <c r="C36" s="285"/>
      <c r="D36" s="285"/>
      <c r="E36" s="285"/>
      <c r="F36" s="285"/>
      <c r="G36" s="285"/>
      <c r="H36" s="286"/>
      <c r="I36" s="15">
        <v>31</v>
      </c>
      <c r="J36" s="127">
        <v>-27614443.88</v>
      </c>
      <c r="K36" s="127">
        <v>-24875719.02</v>
      </c>
    </row>
    <row r="37" spans="1:11" ht="11.25">
      <c r="A37" s="290" t="s">
        <v>93</v>
      </c>
      <c r="B37" s="285"/>
      <c r="C37" s="285"/>
      <c r="D37" s="285"/>
      <c r="E37" s="285"/>
      <c r="F37" s="285"/>
      <c r="G37" s="285"/>
      <c r="H37" s="286"/>
      <c r="I37" s="15">
        <v>32</v>
      </c>
      <c r="J37" s="128">
        <f>SUM(J38:J51)</f>
        <v>-50509465.300000004</v>
      </c>
      <c r="K37" s="128">
        <f>SUM(K38:K51)</f>
        <v>3681937.11999999</v>
      </c>
    </row>
    <row r="38" spans="1:11" ht="11.25">
      <c r="A38" s="284" t="s">
        <v>142</v>
      </c>
      <c r="B38" s="285"/>
      <c r="C38" s="285"/>
      <c r="D38" s="285"/>
      <c r="E38" s="285"/>
      <c r="F38" s="285"/>
      <c r="G38" s="285"/>
      <c r="H38" s="286"/>
      <c r="I38" s="15">
        <v>33</v>
      </c>
      <c r="J38" s="127">
        <v>241816.09</v>
      </c>
      <c r="K38" s="127">
        <v>2566382.72</v>
      </c>
    </row>
    <row r="39" spans="1:11" ht="11.25">
      <c r="A39" s="284" t="s">
        <v>143</v>
      </c>
      <c r="B39" s="285"/>
      <c r="C39" s="285"/>
      <c r="D39" s="285"/>
      <c r="E39" s="285"/>
      <c r="F39" s="285"/>
      <c r="G39" s="285"/>
      <c r="H39" s="286"/>
      <c r="I39" s="15">
        <v>34</v>
      </c>
      <c r="J39" s="127">
        <v>-6060585.7</v>
      </c>
      <c r="K39" s="127">
        <v>-5591971.67</v>
      </c>
    </row>
    <row r="40" spans="1:11" ht="11.25">
      <c r="A40" s="284" t="s">
        <v>144</v>
      </c>
      <c r="B40" s="285"/>
      <c r="C40" s="285"/>
      <c r="D40" s="285"/>
      <c r="E40" s="285"/>
      <c r="F40" s="285"/>
      <c r="G40" s="285"/>
      <c r="H40" s="286"/>
      <c r="I40" s="15">
        <v>35</v>
      </c>
      <c r="J40" s="127"/>
      <c r="K40" s="127"/>
    </row>
    <row r="41" spans="1:11" ht="11.25">
      <c r="A41" s="284" t="s">
        <v>145</v>
      </c>
      <c r="B41" s="285"/>
      <c r="C41" s="285"/>
      <c r="D41" s="285"/>
      <c r="E41" s="285"/>
      <c r="F41" s="285"/>
      <c r="G41" s="285"/>
      <c r="H41" s="286"/>
      <c r="I41" s="15">
        <v>36</v>
      </c>
      <c r="J41" s="127">
        <v>-343119.18</v>
      </c>
      <c r="K41" s="127">
        <v>-202135.02</v>
      </c>
    </row>
    <row r="42" spans="1:11" ht="21" customHeight="1">
      <c r="A42" s="284" t="s">
        <v>146</v>
      </c>
      <c r="B42" s="285"/>
      <c r="C42" s="285"/>
      <c r="D42" s="285"/>
      <c r="E42" s="285"/>
      <c r="F42" s="285"/>
      <c r="G42" s="285"/>
      <c r="H42" s="286"/>
      <c r="I42" s="15">
        <v>37</v>
      </c>
      <c r="J42" s="127">
        <v>1646301.69</v>
      </c>
      <c r="K42" s="127"/>
    </row>
    <row r="43" spans="1:11" ht="21.75" customHeight="1">
      <c r="A43" s="284" t="s">
        <v>147</v>
      </c>
      <c r="B43" s="285"/>
      <c r="C43" s="285"/>
      <c r="D43" s="285"/>
      <c r="E43" s="285"/>
      <c r="F43" s="285"/>
      <c r="G43" s="285"/>
      <c r="H43" s="286"/>
      <c r="I43" s="15">
        <v>38</v>
      </c>
      <c r="J43" s="127">
        <v>-31081602.74</v>
      </c>
      <c r="K43" s="127">
        <v>-3376718.68</v>
      </c>
    </row>
    <row r="44" spans="1:11" ht="23.25" customHeight="1">
      <c r="A44" s="284" t="s">
        <v>150</v>
      </c>
      <c r="B44" s="285"/>
      <c r="C44" s="285"/>
      <c r="D44" s="285"/>
      <c r="E44" s="285"/>
      <c r="F44" s="285"/>
      <c r="G44" s="285"/>
      <c r="H44" s="286"/>
      <c r="I44" s="15">
        <v>39</v>
      </c>
      <c r="J44" s="127"/>
      <c r="K44" s="127"/>
    </row>
    <row r="45" spans="1:11" ht="11.25">
      <c r="A45" s="284" t="s">
        <v>253</v>
      </c>
      <c r="B45" s="285"/>
      <c r="C45" s="285"/>
      <c r="D45" s="285"/>
      <c r="E45" s="285"/>
      <c r="F45" s="285"/>
      <c r="G45" s="285"/>
      <c r="H45" s="286"/>
      <c r="I45" s="15">
        <v>40</v>
      </c>
      <c r="J45" s="127"/>
      <c r="K45" s="127"/>
    </row>
    <row r="46" spans="1:11" ht="11.25">
      <c r="A46" s="284" t="s">
        <v>254</v>
      </c>
      <c r="B46" s="285"/>
      <c r="C46" s="285"/>
      <c r="D46" s="285"/>
      <c r="E46" s="285"/>
      <c r="F46" s="285"/>
      <c r="G46" s="285"/>
      <c r="H46" s="286"/>
      <c r="I46" s="15">
        <v>41</v>
      </c>
      <c r="J46" s="127"/>
      <c r="K46" s="127"/>
    </row>
    <row r="47" spans="1:11" ht="11.25">
      <c r="A47" s="284" t="s">
        <v>255</v>
      </c>
      <c r="B47" s="285"/>
      <c r="C47" s="285"/>
      <c r="D47" s="285"/>
      <c r="E47" s="285"/>
      <c r="F47" s="285"/>
      <c r="G47" s="285"/>
      <c r="H47" s="286"/>
      <c r="I47" s="15">
        <v>42</v>
      </c>
      <c r="J47" s="127">
        <v>109938736.05</v>
      </c>
      <c r="K47" s="127">
        <v>80947592</v>
      </c>
    </row>
    <row r="48" spans="1:11" ht="11.25">
      <c r="A48" s="284" t="s">
        <v>256</v>
      </c>
      <c r="B48" s="285"/>
      <c r="C48" s="285"/>
      <c r="D48" s="285"/>
      <c r="E48" s="285"/>
      <c r="F48" s="285"/>
      <c r="G48" s="285"/>
      <c r="H48" s="286"/>
      <c r="I48" s="15">
        <v>43</v>
      </c>
      <c r="J48" s="127">
        <v>-157642938.02</v>
      </c>
      <c r="K48" s="127">
        <v>-124398058</v>
      </c>
    </row>
    <row r="49" spans="1:11" ht="11.25">
      <c r="A49" s="284" t="s">
        <v>257</v>
      </c>
      <c r="B49" s="291"/>
      <c r="C49" s="291"/>
      <c r="D49" s="291"/>
      <c r="E49" s="291"/>
      <c r="F49" s="291"/>
      <c r="G49" s="291"/>
      <c r="H49" s="292"/>
      <c r="I49" s="15">
        <v>44</v>
      </c>
      <c r="J49" s="127">
        <v>5613349.14</v>
      </c>
      <c r="K49" s="127">
        <v>4331110.5</v>
      </c>
    </row>
    <row r="50" spans="1:11" ht="11.25">
      <c r="A50" s="284" t="s">
        <v>283</v>
      </c>
      <c r="B50" s="291"/>
      <c r="C50" s="291"/>
      <c r="D50" s="291"/>
      <c r="E50" s="291"/>
      <c r="F50" s="291"/>
      <c r="G50" s="291"/>
      <c r="H50" s="292"/>
      <c r="I50" s="15">
        <v>45</v>
      </c>
      <c r="J50" s="127">
        <v>35035292.69</v>
      </c>
      <c r="K50" s="127">
        <v>167740887.63</v>
      </c>
    </row>
    <row r="51" spans="1:11" ht="11.25">
      <c r="A51" s="284" t="s">
        <v>284</v>
      </c>
      <c r="B51" s="291"/>
      <c r="C51" s="291"/>
      <c r="D51" s="291"/>
      <c r="E51" s="291"/>
      <c r="F51" s="291"/>
      <c r="G51" s="291"/>
      <c r="H51" s="292"/>
      <c r="I51" s="15">
        <v>46</v>
      </c>
      <c r="J51" s="127">
        <v>-7856715.32</v>
      </c>
      <c r="K51" s="127">
        <v>-118335152.36</v>
      </c>
    </row>
    <row r="52" spans="1:11" ht="11.25">
      <c r="A52" s="290" t="s">
        <v>94</v>
      </c>
      <c r="B52" s="291"/>
      <c r="C52" s="291"/>
      <c r="D52" s="291"/>
      <c r="E52" s="291"/>
      <c r="F52" s="291"/>
      <c r="G52" s="291"/>
      <c r="H52" s="292"/>
      <c r="I52" s="15">
        <v>47</v>
      </c>
      <c r="J52" s="128">
        <f>SUM(J53:J57)</f>
        <v>-61853049.5</v>
      </c>
      <c r="K52" s="128">
        <f>SUM(K53:K57)</f>
        <v>-19766194.189999998</v>
      </c>
    </row>
    <row r="53" spans="1:11" ht="11.25">
      <c r="A53" s="284" t="s">
        <v>285</v>
      </c>
      <c r="B53" s="291"/>
      <c r="C53" s="291"/>
      <c r="D53" s="291"/>
      <c r="E53" s="291"/>
      <c r="F53" s="291"/>
      <c r="G53" s="291"/>
      <c r="H53" s="292"/>
      <c r="I53" s="15">
        <v>48</v>
      </c>
      <c r="J53" s="127"/>
      <c r="K53" s="127"/>
    </row>
    <row r="54" spans="1:11" ht="11.25">
      <c r="A54" s="284" t="s">
        <v>286</v>
      </c>
      <c r="B54" s="291"/>
      <c r="C54" s="291"/>
      <c r="D54" s="291"/>
      <c r="E54" s="291"/>
      <c r="F54" s="291"/>
      <c r="G54" s="291"/>
      <c r="H54" s="292"/>
      <c r="I54" s="15">
        <v>49</v>
      </c>
      <c r="J54" s="127">
        <v>148568253.59</v>
      </c>
      <c r="K54" s="127">
        <v>127869044.51</v>
      </c>
    </row>
    <row r="55" spans="1:11" ht="11.25">
      <c r="A55" s="284" t="s">
        <v>287</v>
      </c>
      <c r="B55" s="291"/>
      <c r="C55" s="291"/>
      <c r="D55" s="291"/>
      <c r="E55" s="291"/>
      <c r="F55" s="291"/>
      <c r="G55" s="291"/>
      <c r="H55" s="292"/>
      <c r="I55" s="15">
        <v>50</v>
      </c>
      <c r="J55" s="127">
        <v>-178421303.09</v>
      </c>
      <c r="K55" s="127">
        <v>-110092500.87</v>
      </c>
    </row>
    <row r="56" spans="1:11" ht="11.25">
      <c r="A56" s="284" t="s">
        <v>288</v>
      </c>
      <c r="B56" s="291"/>
      <c r="C56" s="291"/>
      <c r="D56" s="291"/>
      <c r="E56" s="291"/>
      <c r="F56" s="291"/>
      <c r="G56" s="291"/>
      <c r="H56" s="292"/>
      <c r="I56" s="15">
        <v>51</v>
      </c>
      <c r="J56" s="127"/>
      <c r="K56" s="127"/>
    </row>
    <row r="57" spans="1:11" ht="11.25">
      <c r="A57" s="284" t="s">
        <v>289</v>
      </c>
      <c r="B57" s="291"/>
      <c r="C57" s="291"/>
      <c r="D57" s="291"/>
      <c r="E57" s="291"/>
      <c r="F57" s="291"/>
      <c r="G57" s="291"/>
      <c r="H57" s="292"/>
      <c r="I57" s="15">
        <v>52</v>
      </c>
      <c r="J57" s="127">
        <v>-32000000</v>
      </c>
      <c r="K57" s="127">
        <v>-37542737.83</v>
      </c>
    </row>
    <row r="58" spans="1:11" ht="11.25">
      <c r="A58" s="290" t="s">
        <v>95</v>
      </c>
      <c r="B58" s="291"/>
      <c r="C58" s="291"/>
      <c r="D58" s="291"/>
      <c r="E58" s="291"/>
      <c r="F58" s="291"/>
      <c r="G58" s="291"/>
      <c r="H58" s="292"/>
      <c r="I58" s="15">
        <v>53</v>
      </c>
      <c r="J58" s="128">
        <f>J6+J37+J52</f>
        <v>931575.9000000134</v>
      </c>
      <c r="K58" s="128">
        <f>K6+K37+K52</f>
        <v>-6533429.830000002</v>
      </c>
    </row>
    <row r="59" spans="1:11" ht="21.75" customHeight="1">
      <c r="A59" s="290" t="s">
        <v>290</v>
      </c>
      <c r="B59" s="291"/>
      <c r="C59" s="291"/>
      <c r="D59" s="291"/>
      <c r="E59" s="291"/>
      <c r="F59" s="291"/>
      <c r="G59" s="291"/>
      <c r="H59" s="292"/>
      <c r="I59" s="15">
        <v>54</v>
      </c>
      <c r="J59" s="127"/>
      <c r="K59" s="127"/>
    </row>
    <row r="60" spans="1:11" ht="11.25">
      <c r="A60" s="290" t="s">
        <v>96</v>
      </c>
      <c r="B60" s="291"/>
      <c r="C60" s="291"/>
      <c r="D60" s="291"/>
      <c r="E60" s="291"/>
      <c r="F60" s="291"/>
      <c r="G60" s="291"/>
      <c r="H60" s="292"/>
      <c r="I60" s="15">
        <v>55</v>
      </c>
      <c r="J60" s="128">
        <f>SUM(J58:J59)</f>
        <v>931575.9000000134</v>
      </c>
      <c r="K60" s="128">
        <f>SUM(K58:K59)</f>
        <v>-6533429.830000002</v>
      </c>
    </row>
    <row r="61" spans="1:11" ht="11.25">
      <c r="A61" s="284" t="s">
        <v>291</v>
      </c>
      <c r="B61" s="291"/>
      <c r="C61" s="291"/>
      <c r="D61" s="291"/>
      <c r="E61" s="291"/>
      <c r="F61" s="291"/>
      <c r="G61" s="291"/>
      <c r="H61" s="292"/>
      <c r="I61" s="15">
        <v>56</v>
      </c>
      <c r="J61" s="127">
        <v>30093042.6</v>
      </c>
      <c r="K61" s="127">
        <v>36626472.47</v>
      </c>
    </row>
    <row r="62" spans="1:11" ht="11.25">
      <c r="A62" s="293" t="s">
        <v>97</v>
      </c>
      <c r="B62" s="294"/>
      <c r="C62" s="294"/>
      <c r="D62" s="294"/>
      <c r="E62" s="294"/>
      <c r="F62" s="294"/>
      <c r="G62" s="294"/>
      <c r="H62" s="295"/>
      <c r="I62" s="16">
        <v>57</v>
      </c>
      <c r="J62" s="129">
        <f>SUM(J60:J61)</f>
        <v>31024618.500000015</v>
      </c>
      <c r="K62" s="129">
        <f>SUM(K60:K61)</f>
        <v>30093042.639999997</v>
      </c>
    </row>
    <row r="63" ht="11.25">
      <c r="A63" s="27" t="s">
        <v>5</v>
      </c>
    </row>
  </sheetData>
  <sheetProtection/>
  <mergeCells count="62">
    <mergeCell ref="A46:H46"/>
    <mergeCell ref="A47:H47"/>
    <mergeCell ref="A60:H60"/>
    <mergeCell ref="A61:H61"/>
    <mergeCell ref="A62:H62"/>
    <mergeCell ref="D3:E3"/>
    <mergeCell ref="A56:H56"/>
    <mergeCell ref="A57:H57"/>
    <mergeCell ref="A58:H58"/>
    <mergeCell ref="A59:H59"/>
    <mergeCell ref="A54:H54"/>
    <mergeCell ref="A55:H55"/>
    <mergeCell ref="A48:H48"/>
    <mergeCell ref="A49:H49"/>
    <mergeCell ref="A50:H50"/>
    <mergeCell ref="A51:H51"/>
    <mergeCell ref="A52:H52"/>
    <mergeCell ref="A53:H53"/>
    <mergeCell ref="A38:H38"/>
    <mergeCell ref="A39:H39"/>
    <mergeCell ref="A40:H40"/>
    <mergeCell ref="A41:H41"/>
    <mergeCell ref="A44:H44"/>
    <mergeCell ref="A45:H45"/>
    <mergeCell ref="A42:H42"/>
    <mergeCell ref="A43:H43"/>
    <mergeCell ref="A28:H28"/>
    <mergeCell ref="A29:H29"/>
    <mergeCell ref="A30:H30"/>
    <mergeCell ref="A31:H31"/>
    <mergeCell ref="A32:H32"/>
    <mergeCell ref="A33:H33"/>
    <mergeCell ref="A36:H36"/>
    <mergeCell ref="A37:H37"/>
    <mergeCell ref="A18:H18"/>
    <mergeCell ref="A19:H19"/>
    <mergeCell ref="A20:H20"/>
    <mergeCell ref="A21:H21"/>
    <mergeCell ref="A34:H34"/>
    <mergeCell ref="A35:H35"/>
    <mergeCell ref="A24:H24"/>
    <mergeCell ref="A25:H25"/>
    <mergeCell ref="A26:H26"/>
    <mergeCell ref="A27:H27"/>
    <mergeCell ref="A22:H22"/>
    <mergeCell ref="A23:H23"/>
    <mergeCell ref="A10:H10"/>
    <mergeCell ref="A11:H11"/>
    <mergeCell ref="A14:H14"/>
    <mergeCell ref="A15:H15"/>
    <mergeCell ref="A16:H16"/>
    <mergeCell ref="A17:H17"/>
    <mergeCell ref="A1:J1"/>
    <mergeCell ref="A2:J2"/>
    <mergeCell ref="A4:H4"/>
    <mergeCell ref="A5:H5"/>
    <mergeCell ref="A12:H12"/>
    <mergeCell ref="A13:H13"/>
    <mergeCell ref="A6:H6"/>
    <mergeCell ref="A7:H7"/>
    <mergeCell ref="A8:H8"/>
    <mergeCell ref="A9:H9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SheetLayoutView="100" zoomScalePageLayoutView="0" workbookViewId="0" topLeftCell="A28">
      <selection activeCell="I15" sqref="I15"/>
    </sheetView>
  </sheetViews>
  <sheetFormatPr defaultColWidth="9.140625" defaultRowHeight="12.75"/>
  <cols>
    <col min="1" max="4" width="9.140625" style="112" customWidth="1"/>
    <col min="5" max="5" width="12.140625" style="113" customWidth="1"/>
    <col min="6" max="6" width="9.140625" style="156" customWidth="1"/>
    <col min="7" max="7" width="12.7109375" style="113" customWidth="1"/>
    <col min="8" max="8" width="13.421875" style="113" customWidth="1"/>
    <col min="9" max="9" width="12.28125" style="113" customWidth="1"/>
    <col min="10" max="10" width="12.57421875" style="113" customWidth="1"/>
    <col min="11" max="11" width="13.28125" style="113" customWidth="1"/>
    <col min="12" max="12" width="11.8515625" style="113" customWidth="1"/>
    <col min="13" max="13" width="13.57421875" style="113" customWidth="1"/>
    <col min="14" max="16384" width="9.140625" style="112" customWidth="1"/>
  </cols>
  <sheetData>
    <row r="1" spans="1:12" ht="15.75">
      <c r="A1" s="307" t="s">
        <v>151</v>
      </c>
      <c r="B1" s="278"/>
      <c r="C1" s="278"/>
      <c r="D1" s="278"/>
      <c r="E1" s="278"/>
      <c r="F1" s="308"/>
      <c r="G1" s="308"/>
      <c r="H1" s="308"/>
      <c r="I1" s="308"/>
      <c r="J1" s="308"/>
      <c r="K1" s="309"/>
      <c r="L1" s="118"/>
    </row>
    <row r="2" spans="1:12" ht="12.75">
      <c r="A2" s="279" t="s">
        <v>418</v>
      </c>
      <c r="B2" s="280"/>
      <c r="C2" s="280"/>
      <c r="D2" s="280"/>
      <c r="E2" s="281"/>
      <c r="F2" s="310"/>
      <c r="G2" s="310"/>
      <c r="H2" s="310"/>
      <c r="I2" s="310"/>
      <c r="J2" s="310"/>
      <c r="K2" s="311"/>
      <c r="L2" s="118"/>
    </row>
    <row r="3" spans="1:13" ht="11.25">
      <c r="A3" s="131"/>
      <c r="B3" s="137"/>
      <c r="C3" s="137"/>
      <c r="D3" s="137"/>
      <c r="E3" s="138"/>
      <c r="F3" s="93"/>
      <c r="G3" s="107"/>
      <c r="H3" s="107"/>
      <c r="I3" s="107"/>
      <c r="J3" s="107"/>
      <c r="K3" s="107"/>
      <c r="L3" s="306" t="s">
        <v>60</v>
      </c>
      <c r="M3" s="306"/>
    </row>
    <row r="4" spans="1:13" ht="13.5" customHeight="1" thickBot="1">
      <c r="A4" s="315" t="s">
        <v>48</v>
      </c>
      <c r="B4" s="316"/>
      <c r="C4" s="317"/>
      <c r="D4" s="318" t="s">
        <v>226</v>
      </c>
      <c r="E4" s="303" t="s">
        <v>216</v>
      </c>
      <c r="F4" s="304"/>
      <c r="G4" s="304"/>
      <c r="H4" s="304"/>
      <c r="I4" s="304"/>
      <c r="J4" s="304"/>
      <c r="K4" s="305"/>
      <c r="L4" s="301" t="s">
        <v>223</v>
      </c>
      <c r="M4" s="301" t="s">
        <v>85</v>
      </c>
    </row>
    <row r="5" spans="1:13" ht="57" thickBot="1">
      <c r="A5" s="237"/>
      <c r="B5" s="238"/>
      <c r="C5" s="239"/>
      <c r="D5" s="241"/>
      <c r="E5" s="123" t="s">
        <v>219</v>
      </c>
      <c r="F5" s="94" t="s">
        <v>46</v>
      </c>
      <c r="G5" s="123" t="s">
        <v>220</v>
      </c>
      <c r="H5" s="123" t="s">
        <v>221</v>
      </c>
      <c r="I5" s="123" t="s">
        <v>47</v>
      </c>
      <c r="J5" s="123" t="s">
        <v>222</v>
      </c>
      <c r="K5" s="123" t="s">
        <v>84</v>
      </c>
      <c r="L5" s="302"/>
      <c r="M5" s="302"/>
    </row>
    <row r="6" spans="1:13" ht="11.25">
      <c r="A6" s="312">
        <v>1</v>
      </c>
      <c r="B6" s="312"/>
      <c r="C6" s="312"/>
      <c r="D6" s="28">
        <v>2</v>
      </c>
      <c r="E6" s="135" t="s">
        <v>62</v>
      </c>
      <c r="F6" s="95" t="s">
        <v>63</v>
      </c>
      <c r="G6" s="135" t="s">
        <v>64</v>
      </c>
      <c r="H6" s="136" t="s">
        <v>65</v>
      </c>
      <c r="I6" s="135" t="s">
        <v>66</v>
      </c>
      <c r="J6" s="136" t="s">
        <v>67</v>
      </c>
      <c r="K6" s="135" t="s">
        <v>68</v>
      </c>
      <c r="L6" s="136" t="s">
        <v>69</v>
      </c>
      <c r="M6" s="135" t="s">
        <v>70</v>
      </c>
    </row>
    <row r="7" spans="1:13" ht="21" customHeight="1">
      <c r="A7" s="313" t="s">
        <v>307</v>
      </c>
      <c r="B7" s="314"/>
      <c r="C7" s="314"/>
      <c r="D7" s="139">
        <v>1</v>
      </c>
      <c r="E7" s="140">
        <v>50000000</v>
      </c>
      <c r="F7" s="141"/>
      <c r="G7" s="140">
        <v>314413885.47</v>
      </c>
      <c r="H7" s="140">
        <v>138761535.26</v>
      </c>
      <c r="I7" s="140">
        <v>86122373.99</v>
      </c>
      <c r="J7" s="140">
        <v>93866920.51</v>
      </c>
      <c r="K7" s="142">
        <f>SUM(E7:J7)</f>
        <v>683164715.23</v>
      </c>
      <c r="L7" s="140"/>
      <c r="M7" s="142">
        <f>K7+L7</f>
        <v>683164715.23</v>
      </c>
    </row>
    <row r="8" spans="1:13" ht="22.5" customHeight="1">
      <c r="A8" s="297" t="s">
        <v>266</v>
      </c>
      <c r="B8" s="298"/>
      <c r="C8" s="298"/>
      <c r="D8" s="10">
        <v>2</v>
      </c>
      <c r="E8" s="143"/>
      <c r="F8" s="144"/>
      <c r="G8" s="143"/>
      <c r="H8" s="143"/>
      <c r="I8" s="143"/>
      <c r="J8" s="143"/>
      <c r="K8" s="145">
        <f aca="true" t="shared" si="0" ref="K8:K40">SUM(E8:J8)</f>
        <v>0</v>
      </c>
      <c r="L8" s="143"/>
      <c r="M8" s="145">
        <f aca="true" t="shared" si="1" ref="M8:M40">K8+L8</f>
        <v>0</v>
      </c>
    </row>
    <row r="9" spans="1:13" ht="21.75" customHeight="1">
      <c r="A9" s="297" t="s">
        <v>267</v>
      </c>
      <c r="B9" s="298"/>
      <c r="C9" s="298"/>
      <c r="D9" s="10">
        <v>3</v>
      </c>
      <c r="E9" s="143"/>
      <c r="F9" s="144"/>
      <c r="G9" s="143"/>
      <c r="H9" s="143"/>
      <c r="I9" s="143"/>
      <c r="J9" s="143"/>
      <c r="K9" s="145">
        <f t="shared" si="0"/>
        <v>0</v>
      </c>
      <c r="L9" s="143"/>
      <c r="M9" s="145">
        <f t="shared" si="1"/>
        <v>0</v>
      </c>
    </row>
    <row r="10" spans="1:13" ht="20.25" customHeight="1">
      <c r="A10" s="299" t="s">
        <v>410</v>
      </c>
      <c r="B10" s="298"/>
      <c r="C10" s="298"/>
      <c r="D10" s="10">
        <v>4</v>
      </c>
      <c r="E10" s="145">
        <f aca="true" t="shared" si="2" ref="E10:J10">SUM(E7:E9)</f>
        <v>50000000</v>
      </c>
      <c r="F10" s="146">
        <f t="shared" si="2"/>
        <v>0</v>
      </c>
      <c r="G10" s="145">
        <f t="shared" si="2"/>
        <v>314413885.47</v>
      </c>
      <c r="H10" s="145">
        <f t="shared" si="2"/>
        <v>138761535.26</v>
      </c>
      <c r="I10" s="145">
        <f t="shared" si="2"/>
        <v>86122373.99</v>
      </c>
      <c r="J10" s="145">
        <f t="shared" si="2"/>
        <v>93866920.51</v>
      </c>
      <c r="K10" s="145">
        <f t="shared" si="0"/>
        <v>683164715.23</v>
      </c>
      <c r="L10" s="145">
        <f>SUM(L7:L9)</f>
        <v>0</v>
      </c>
      <c r="M10" s="145">
        <f t="shared" si="1"/>
        <v>683164715.23</v>
      </c>
    </row>
    <row r="11" spans="1:13" ht="20.25" customHeight="1">
      <c r="A11" s="299" t="s">
        <v>411</v>
      </c>
      <c r="B11" s="300"/>
      <c r="C11" s="300"/>
      <c r="D11" s="10">
        <v>5</v>
      </c>
      <c r="E11" s="145">
        <f>E12+E13</f>
        <v>0</v>
      </c>
      <c r="F11" s="146">
        <f aca="true" t="shared" si="3" ref="F11:L11">F12+F13</f>
        <v>0</v>
      </c>
      <c r="G11" s="145">
        <f t="shared" si="3"/>
        <v>-882444.58</v>
      </c>
      <c r="H11" s="145">
        <f t="shared" si="3"/>
        <v>0</v>
      </c>
      <c r="I11" s="145">
        <f t="shared" si="3"/>
        <v>0</v>
      </c>
      <c r="J11" s="145">
        <f t="shared" si="3"/>
        <v>80486287.73</v>
      </c>
      <c r="K11" s="145">
        <f t="shared" si="0"/>
        <v>79603843.15</v>
      </c>
      <c r="L11" s="145">
        <f t="shared" si="3"/>
        <v>0</v>
      </c>
      <c r="M11" s="145">
        <f t="shared" si="1"/>
        <v>79603843.15</v>
      </c>
    </row>
    <row r="12" spans="1:13" ht="11.25">
      <c r="A12" s="297" t="s">
        <v>268</v>
      </c>
      <c r="B12" s="298"/>
      <c r="C12" s="298"/>
      <c r="D12" s="10">
        <v>6</v>
      </c>
      <c r="E12" s="143"/>
      <c r="F12" s="144"/>
      <c r="G12" s="143"/>
      <c r="H12" s="143"/>
      <c r="I12" s="143"/>
      <c r="J12" s="143">
        <v>80486287.73</v>
      </c>
      <c r="K12" s="145">
        <f t="shared" si="0"/>
        <v>80486287.73</v>
      </c>
      <c r="L12" s="143"/>
      <c r="M12" s="145">
        <f t="shared" si="1"/>
        <v>80486287.73</v>
      </c>
    </row>
    <row r="13" spans="1:13" ht="21.75" customHeight="1">
      <c r="A13" s="297" t="s">
        <v>89</v>
      </c>
      <c r="B13" s="298"/>
      <c r="C13" s="298"/>
      <c r="D13" s="10">
        <v>7</v>
      </c>
      <c r="E13" s="145">
        <f aca="true" t="shared" si="4" ref="E13:J13">SUM(E14:E17)</f>
        <v>0</v>
      </c>
      <c r="F13" s="146">
        <f t="shared" si="4"/>
        <v>0</v>
      </c>
      <c r="G13" s="145">
        <v>-882444.58</v>
      </c>
      <c r="H13" s="145">
        <f t="shared" si="4"/>
        <v>0</v>
      </c>
      <c r="I13" s="145">
        <f t="shared" si="4"/>
        <v>0</v>
      </c>
      <c r="J13" s="145">
        <f t="shared" si="4"/>
        <v>0</v>
      </c>
      <c r="K13" s="145">
        <f t="shared" si="0"/>
        <v>-882444.58</v>
      </c>
      <c r="L13" s="145">
        <f>SUM(L14:L17)</f>
        <v>0</v>
      </c>
      <c r="M13" s="145">
        <f t="shared" si="1"/>
        <v>-882444.58</v>
      </c>
    </row>
    <row r="14" spans="1:13" ht="19.5" customHeight="1">
      <c r="A14" s="297" t="s">
        <v>308</v>
      </c>
      <c r="B14" s="298"/>
      <c r="C14" s="298"/>
      <c r="D14" s="10">
        <v>8</v>
      </c>
      <c r="E14" s="143"/>
      <c r="F14" s="144"/>
      <c r="G14" s="143">
        <v>18480186.34</v>
      </c>
      <c r="H14" s="143"/>
      <c r="I14" s="143"/>
      <c r="J14" s="143"/>
      <c r="K14" s="145">
        <f t="shared" si="0"/>
        <v>18480186.34</v>
      </c>
      <c r="L14" s="143"/>
      <c r="M14" s="145">
        <f t="shared" si="1"/>
        <v>18480186.34</v>
      </c>
    </row>
    <row r="15" spans="1:13" ht="19.5" customHeight="1">
      <c r="A15" s="297" t="s">
        <v>309</v>
      </c>
      <c r="B15" s="298"/>
      <c r="C15" s="298"/>
      <c r="D15" s="10">
        <v>9</v>
      </c>
      <c r="E15" s="143"/>
      <c r="F15" s="144"/>
      <c r="G15" s="143">
        <v>-19362630.92</v>
      </c>
      <c r="H15" s="143"/>
      <c r="I15" s="143"/>
      <c r="J15" s="143"/>
      <c r="K15" s="145">
        <f t="shared" si="0"/>
        <v>-19362630.92</v>
      </c>
      <c r="L15" s="143"/>
      <c r="M15" s="145">
        <f t="shared" si="1"/>
        <v>-19362630.92</v>
      </c>
    </row>
    <row r="16" spans="1:13" ht="21" customHeight="1">
      <c r="A16" s="297" t="s">
        <v>310</v>
      </c>
      <c r="B16" s="298"/>
      <c r="C16" s="298"/>
      <c r="D16" s="10">
        <v>10</v>
      </c>
      <c r="E16" s="143"/>
      <c r="F16" s="144"/>
      <c r="G16" s="143"/>
      <c r="H16" s="143"/>
      <c r="I16" s="143"/>
      <c r="J16" s="143"/>
      <c r="K16" s="145">
        <f t="shared" si="0"/>
        <v>0</v>
      </c>
      <c r="L16" s="143"/>
      <c r="M16" s="145">
        <f t="shared" si="1"/>
        <v>0</v>
      </c>
    </row>
    <row r="17" spans="1:13" ht="21.75" customHeight="1">
      <c r="A17" s="297" t="s">
        <v>269</v>
      </c>
      <c r="B17" s="298"/>
      <c r="C17" s="298"/>
      <c r="D17" s="10">
        <v>11</v>
      </c>
      <c r="E17" s="143"/>
      <c r="F17" s="144"/>
      <c r="G17" s="143"/>
      <c r="H17" s="143"/>
      <c r="I17" s="143"/>
      <c r="J17" s="143"/>
      <c r="K17" s="145">
        <f t="shared" si="0"/>
        <v>0</v>
      </c>
      <c r="L17" s="143"/>
      <c r="M17" s="145">
        <f t="shared" si="1"/>
        <v>0</v>
      </c>
    </row>
    <row r="18" spans="1:13" ht="21.75" customHeight="1">
      <c r="A18" s="299" t="s">
        <v>412</v>
      </c>
      <c r="B18" s="298"/>
      <c r="C18" s="298"/>
      <c r="D18" s="10">
        <v>12</v>
      </c>
      <c r="E18" s="145">
        <f>SUM(E19:E22)</f>
        <v>0</v>
      </c>
      <c r="F18" s="146">
        <f aca="true" t="shared" si="5" ref="F18:L18">SUM(F19:F22)</f>
        <v>0</v>
      </c>
      <c r="G18" s="145">
        <f>SUM(G19:G22)</f>
        <v>-3148951.27</v>
      </c>
      <c r="H18" s="145">
        <f t="shared" si="5"/>
        <v>0</v>
      </c>
      <c r="I18" s="145">
        <f t="shared" si="5"/>
        <v>63239253.77</v>
      </c>
      <c r="J18" s="145">
        <f t="shared" si="5"/>
        <v>-93866920.50999999</v>
      </c>
      <c r="K18" s="145">
        <f t="shared" si="0"/>
        <v>-33776618.00999999</v>
      </c>
      <c r="L18" s="145">
        <f t="shared" si="5"/>
        <v>0</v>
      </c>
      <c r="M18" s="145">
        <f t="shared" si="1"/>
        <v>-33776618.00999999</v>
      </c>
    </row>
    <row r="19" spans="1:13" ht="21.75" customHeight="1">
      <c r="A19" s="297" t="s">
        <v>90</v>
      </c>
      <c r="B19" s="298"/>
      <c r="C19" s="298"/>
      <c r="D19" s="10">
        <v>13</v>
      </c>
      <c r="E19" s="143"/>
      <c r="F19" s="144"/>
      <c r="G19" s="143"/>
      <c r="H19" s="143"/>
      <c r="I19" s="143"/>
      <c r="J19" s="143"/>
      <c r="K19" s="145">
        <f t="shared" si="0"/>
        <v>0</v>
      </c>
      <c r="L19" s="143"/>
      <c r="M19" s="145">
        <f t="shared" si="1"/>
        <v>0</v>
      </c>
    </row>
    <row r="20" spans="1:13" ht="11.25">
      <c r="A20" s="297" t="s">
        <v>312</v>
      </c>
      <c r="B20" s="298"/>
      <c r="C20" s="298"/>
      <c r="D20" s="10">
        <v>14</v>
      </c>
      <c r="E20" s="143"/>
      <c r="F20" s="144"/>
      <c r="G20" s="143"/>
      <c r="H20" s="143"/>
      <c r="I20" s="143"/>
      <c r="J20" s="143"/>
      <c r="K20" s="145">
        <f t="shared" si="0"/>
        <v>0</v>
      </c>
      <c r="L20" s="143"/>
      <c r="M20" s="145">
        <f t="shared" si="1"/>
        <v>0</v>
      </c>
    </row>
    <row r="21" spans="1:13" ht="11.25">
      <c r="A21" s="297" t="s">
        <v>313</v>
      </c>
      <c r="B21" s="298"/>
      <c r="C21" s="298"/>
      <c r="D21" s="10">
        <v>15</v>
      </c>
      <c r="E21" s="143"/>
      <c r="F21" s="144"/>
      <c r="G21" s="143"/>
      <c r="H21" s="143"/>
      <c r="I21" s="143"/>
      <c r="J21" s="143">
        <v>-35000000</v>
      </c>
      <c r="K21" s="145">
        <f t="shared" si="0"/>
        <v>-35000000</v>
      </c>
      <c r="L21" s="143"/>
      <c r="M21" s="145">
        <f t="shared" si="1"/>
        <v>-35000000</v>
      </c>
    </row>
    <row r="22" spans="1:13" ht="11.25">
      <c r="A22" s="297" t="s">
        <v>314</v>
      </c>
      <c r="B22" s="298"/>
      <c r="C22" s="298"/>
      <c r="D22" s="10">
        <v>16</v>
      </c>
      <c r="E22" s="143"/>
      <c r="F22" s="144"/>
      <c r="G22" s="143">
        <v>-3148951.27</v>
      </c>
      <c r="H22" s="143"/>
      <c r="I22" s="143">
        <v>63239253.77</v>
      </c>
      <c r="J22" s="143">
        <v>-58866920.51</v>
      </c>
      <c r="K22" s="145">
        <f t="shared" si="0"/>
        <v>1223381.990000002</v>
      </c>
      <c r="L22" s="143"/>
      <c r="M22" s="145">
        <f t="shared" si="1"/>
        <v>1223381.990000002</v>
      </c>
    </row>
    <row r="23" spans="1:13" ht="21.75" customHeight="1" thickBot="1">
      <c r="A23" s="319" t="s">
        <v>413</v>
      </c>
      <c r="B23" s="320"/>
      <c r="C23" s="320"/>
      <c r="D23" s="147">
        <v>17</v>
      </c>
      <c r="E23" s="148">
        <f aca="true" t="shared" si="6" ref="E23:J23">E10+E11+E18</f>
        <v>50000000</v>
      </c>
      <c r="F23" s="149">
        <f t="shared" si="6"/>
        <v>0</v>
      </c>
      <c r="G23" s="148">
        <f t="shared" si="6"/>
        <v>310382489.62000006</v>
      </c>
      <c r="H23" s="148">
        <f t="shared" si="6"/>
        <v>138761535.26</v>
      </c>
      <c r="I23" s="148">
        <f t="shared" si="6"/>
        <v>149361627.76</v>
      </c>
      <c r="J23" s="148">
        <f t="shared" si="6"/>
        <v>80486287.73000002</v>
      </c>
      <c r="K23" s="148">
        <f t="shared" si="0"/>
        <v>728991940.3700001</v>
      </c>
      <c r="L23" s="148">
        <f>L10+L11+L18</f>
        <v>0</v>
      </c>
      <c r="M23" s="148">
        <f t="shared" si="1"/>
        <v>728991940.3700001</v>
      </c>
    </row>
    <row r="24" spans="1:13" ht="24" customHeight="1" thickTop="1">
      <c r="A24" s="321" t="s">
        <v>315</v>
      </c>
      <c r="B24" s="322"/>
      <c r="C24" s="322"/>
      <c r="D24" s="150">
        <v>18</v>
      </c>
      <c r="E24" s="151">
        <v>50000000</v>
      </c>
      <c r="F24" s="152"/>
      <c r="G24" s="151">
        <v>310382489.62</v>
      </c>
      <c r="H24" s="151">
        <v>138761535.26</v>
      </c>
      <c r="I24" s="151">
        <v>149361627.76</v>
      </c>
      <c r="J24" s="151">
        <v>80486287.73</v>
      </c>
      <c r="K24" s="153">
        <f t="shared" si="0"/>
        <v>728991940.37</v>
      </c>
      <c r="L24" s="151"/>
      <c r="M24" s="153">
        <f t="shared" si="1"/>
        <v>728991940.37</v>
      </c>
    </row>
    <row r="25" spans="1:13" ht="11.25">
      <c r="A25" s="297" t="s">
        <v>317</v>
      </c>
      <c r="B25" s="298"/>
      <c r="C25" s="298"/>
      <c r="D25" s="10">
        <v>19</v>
      </c>
      <c r="E25" s="143"/>
      <c r="F25" s="144"/>
      <c r="G25" s="143"/>
      <c r="H25" s="143"/>
      <c r="I25" s="143"/>
      <c r="J25" s="143"/>
      <c r="K25" s="145">
        <f t="shared" si="0"/>
        <v>0</v>
      </c>
      <c r="L25" s="143"/>
      <c r="M25" s="145">
        <f t="shared" si="1"/>
        <v>0</v>
      </c>
    </row>
    <row r="26" spans="1:13" ht="20.25" customHeight="1">
      <c r="A26" s="297" t="s">
        <v>316</v>
      </c>
      <c r="B26" s="298"/>
      <c r="C26" s="298"/>
      <c r="D26" s="10">
        <v>20</v>
      </c>
      <c r="E26" s="143"/>
      <c r="F26" s="144"/>
      <c r="G26" s="143">
        <v>-7768887.61</v>
      </c>
      <c r="H26" s="143"/>
      <c r="I26" s="143"/>
      <c r="J26" s="143"/>
      <c r="K26" s="145">
        <f t="shared" si="0"/>
        <v>-7768887.61</v>
      </c>
      <c r="L26" s="143"/>
      <c r="M26" s="145">
        <f t="shared" si="1"/>
        <v>-7768887.61</v>
      </c>
    </row>
    <row r="27" spans="1:13" ht="21.75" customHeight="1">
      <c r="A27" s="299" t="s">
        <v>414</v>
      </c>
      <c r="B27" s="298"/>
      <c r="C27" s="298"/>
      <c r="D27" s="10">
        <v>21</v>
      </c>
      <c r="E27" s="145">
        <f>SUM(E24:E26)</f>
        <v>50000000</v>
      </c>
      <c r="F27" s="146">
        <f aca="true" t="shared" si="7" ref="F27:L27">SUM(F24:F26)</f>
        <v>0</v>
      </c>
      <c r="G27" s="145">
        <f t="shared" si="7"/>
        <v>302613602.01</v>
      </c>
      <c r="H27" s="145">
        <f t="shared" si="7"/>
        <v>138761535.26</v>
      </c>
      <c r="I27" s="145">
        <f t="shared" si="7"/>
        <v>149361627.76</v>
      </c>
      <c r="J27" s="145">
        <f t="shared" si="7"/>
        <v>80486287.73</v>
      </c>
      <c r="K27" s="145">
        <f t="shared" si="0"/>
        <v>721223052.76</v>
      </c>
      <c r="L27" s="145">
        <f t="shared" si="7"/>
        <v>0</v>
      </c>
      <c r="M27" s="145">
        <f t="shared" si="1"/>
        <v>721223052.76</v>
      </c>
    </row>
    <row r="28" spans="1:13" ht="23.25" customHeight="1">
      <c r="A28" s="299" t="s">
        <v>415</v>
      </c>
      <c r="B28" s="298"/>
      <c r="C28" s="298"/>
      <c r="D28" s="10">
        <v>22</v>
      </c>
      <c r="E28" s="145">
        <f>E29+E30</f>
        <v>0</v>
      </c>
      <c r="F28" s="146">
        <f aca="true" t="shared" si="8" ref="F28:L28">F29+F30</f>
        <v>0</v>
      </c>
      <c r="G28" s="145">
        <f t="shared" si="8"/>
        <v>-22479221.42</v>
      </c>
      <c r="H28" s="145">
        <f t="shared" si="8"/>
        <v>0</v>
      </c>
      <c r="I28" s="145">
        <f t="shared" si="8"/>
        <v>0</v>
      </c>
      <c r="J28" s="145">
        <f t="shared" si="8"/>
        <v>59227641.3</v>
      </c>
      <c r="K28" s="145">
        <f t="shared" si="0"/>
        <v>36748419.879999995</v>
      </c>
      <c r="L28" s="145">
        <f t="shared" si="8"/>
        <v>0</v>
      </c>
      <c r="M28" s="145">
        <f t="shared" si="1"/>
        <v>36748419.879999995</v>
      </c>
    </row>
    <row r="29" spans="1:13" ht="13.5" customHeight="1">
      <c r="A29" s="297" t="s">
        <v>91</v>
      </c>
      <c r="B29" s="298"/>
      <c r="C29" s="298"/>
      <c r="D29" s="10">
        <v>23</v>
      </c>
      <c r="E29" s="143"/>
      <c r="F29" s="144"/>
      <c r="G29" s="143"/>
      <c r="H29" s="143"/>
      <c r="I29" s="143"/>
      <c r="J29" s="143">
        <v>59227641.3</v>
      </c>
      <c r="K29" s="145">
        <f t="shared" si="0"/>
        <v>59227641.3</v>
      </c>
      <c r="L29" s="143"/>
      <c r="M29" s="145">
        <f t="shared" si="1"/>
        <v>59227641.3</v>
      </c>
    </row>
    <row r="30" spans="1:13" ht="21.75" customHeight="1">
      <c r="A30" s="297" t="s">
        <v>88</v>
      </c>
      <c r="B30" s="298"/>
      <c r="C30" s="298"/>
      <c r="D30" s="10">
        <v>24</v>
      </c>
      <c r="E30" s="145">
        <f aca="true" t="shared" si="9" ref="E30:J30">SUM(E31:E34)</f>
        <v>0</v>
      </c>
      <c r="F30" s="146">
        <f t="shared" si="9"/>
        <v>0</v>
      </c>
      <c r="G30" s="145">
        <f t="shared" si="9"/>
        <v>-22479221.42</v>
      </c>
      <c r="H30" s="145">
        <f t="shared" si="9"/>
        <v>0</v>
      </c>
      <c r="I30" s="145">
        <f t="shared" si="9"/>
        <v>0</v>
      </c>
      <c r="J30" s="145">
        <f t="shared" si="9"/>
        <v>0</v>
      </c>
      <c r="K30" s="145">
        <f t="shared" si="0"/>
        <v>-22479221.42</v>
      </c>
      <c r="L30" s="145">
        <f>SUM(L31:L34)</f>
        <v>0</v>
      </c>
      <c r="M30" s="145">
        <f t="shared" si="1"/>
        <v>-22479221.42</v>
      </c>
    </row>
    <row r="31" spans="1:13" ht="21.75" customHeight="1">
      <c r="A31" s="297" t="s">
        <v>308</v>
      </c>
      <c r="B31" s="298"/>
      <c r="C31" s="298"/>
      <c r="D31" s="10">
        <v>25</v>
      </c>
      <c r="E31" s="143"/>
      <c r="F31" s="144"/>
      <c r="G31" s="143">
        <v>-11144062.46</v>
      </c>
      <c r="H31" s="143"/>
      <c r="I31" s="143"/>
      <c r="J31" s="143"/>
      <c r="K31" s="145">
        <f t="shared" si="0"/>
        <v>-11144062.46</v>
      </c>
      <c r="L31" s="143"/>
      <c r="M31" s="145">
        <f t="shared" si="1"/>
        <v>-11144062.46</v>
      </c>
    </row>
    <row r="32" spans="1:13" ht="21.75" customHeight="1">
      <c r="A32" s="297" t="s">
        <v>309</v>
      </c>
      <c r="B32" s="298"/>
      <c r="C32" s="298"/>
      <c r="D32" s="10">
        <v>26</v>
      </c>
      <c r="E32" s="143"/>
      <c r="F32" s="144"/>
      <c r="G32" s="143">
        <v>-11335158.96</v>
      </c>
      <c r="H32" s="143"/>
      <c r="I32" s="143"/>
      <c r="J32" s="143"/>
      <c r="K32" s="145">
        <f t="shared" si="0"/>
        <v>-11335158.96</v>
      </c>
      <c r="L32" s="143"/>
      <c r="M32" s="145">
        <f t="shared" si="1"/>
        <v>-11335158.96</v>
      </c>
    </row>
    <row r="33" spans="1:13" ht="22.5" customHeight="1">
      <c r="A33" s="297" t="s">
        <v>310</v>
      </c>
      <c r="B33" s="298"/>
      <c r="C33" s="298"/>
      <c r="D33" s="10">
        <v>27</v>
      </c>
      <c r="E33" s="143"/>
      <c r="F33" s="144"/>
      <c r="G33" s="143"/>
      <c r="H33" s="143"/>
      <c r="I33" s="143"/>
      <c r="J33" s="143"/>
      <c r="K33" s="145">
        <f t="shared" si="0"/>
        <v>0</v>
      </c>
      <c r="L33" s="143"/>
      <c r="M33" s="145">
        <f t="shared" si="1"/>
        <v>0</v>
      </c>
    </row>
    <row r="34" spans="1:13" ht="21" customHeight="1">
      <c r="A34" s="297" t="s">
        <v>269</v>
      </c>
      <c r="B34" s="298"/>
      <c r="C34" s="298"/>
      <c r="D34" s="10">
        <v>28</v>
      </c>
      <c r="E34" s="143"/>
      <c r="F34" s="144"/>
      <c r="G34" s="143"/>
      <c r="H34" s="143"/>
      <c r="I34" s="143"/>
      <c r="J34" s="143"/>
      <c r="K34" s="145">
        <f t="shared" si="0"/>
        <v>0</v>
      </c>
      <c r="L34" s="143"/>
      <c r="M34" s="145">
        <f t="shared" si="1"/>
        <v>0</v>
      </c>
    </row>
    <row r="35" spans="1:13" ht="33.75" customHeight="1">
      <c r="A35" s="299" t="s">
        <v>416</v>
      </c>
      <c r="B35" s="298"/>
      <c r="C35" s="298"/>
      <c r="D35" s="10">
        <v>29</v>
      </c>
      <c r="E35" s="145">
        <f aca="true" t="shared" si="10" ref="E35:J35">SUM(E36:E39)</f>
        <v>0</v>
      </c>
      <c r="F35" s="146">
        <f t="shared" si="10"/>
        <v>0</v>
      </c>
      <c r="G35" s="145">
        <f t="shared" si="10"/>
        <v>-4833164.77</v>
      </c>
      <c r="H35" s="145">
        <f t="shared" si="10"/>
        <v>0</v>
      </c>
      <c r="I35" s="145">
        <f t="shared" si="10"/>
        <v>53844807.879999995</v>
      </c>
      <c r="J35" s="145">
        <f t="shared" si="10"/>
        <v>-80486287.73</v>
      </c>
      <c r="K35" s="145">
        <f t="shared" si="0"/>
        <v>-31474644.620000005</v>
      </c>
      <c r="L35" s="145">
        <f>SUM(L36:L39)</f>
        <v>0</v>
      </c>
      <c r="M35" s="145">
        <f t="shared" si="1"/>
        <v>-31474644.620000005</v>
      </c>
    </row>
    <row r="36" spans="1:13" ht="26.25" customHeight="1">
      <c r="A36" s="297" t="s">
        <v>311</v>
      </c>
      <c r="B36" s="298"/>
      <c r="C36" s="298"/>
      <c r="D36" s="10">
        <v>30</v>
      </c>
      <c r="E36" s="143"/>
      <c r="F36" s="144"/>
      <c r="G36" s="143"/>
      <c r="H36" s="143"/>
      <c r="I36" s="143"/>
      <c r="J36" s="143"/>
      <c r="K36" s="145">
        <f t="shared" si="0"/>
        <v>0</v>
      </c>
      <c r="L36" s="143"/>
      <c r="M36" s="145">
        <f t="shared" si="1"/>
        <v>0</v>
      </c>
    </row>
    <row r="37" spans="1:13" ht="11.25">
      <c r="A37" s="297" t="s">
        <v>312</v>
      </c>
      <c r="B37" s="298"/>
      <c r="C37" s="298"/>
      <c r="D37" s="10">
        <v>31</v>
      </c>
      <c r="E37" s="143"/>
      <c r="F37" s="144"/>
      <c r="G37" s="143"/>
      <c r="H37" s="143"/>
      <c r="I37" s="143"/>
      <c r="J37" s="143"/>
      <c r="K37" s="145">
        <f t="shared" si="0"/>
        <v>0</v>
      </c>
      <c r="L37" s="143"/>
      <c r="M37" s="145">
        <f t="shared" si="1"/>
        <v>0</v>
      </c>
    </row>
    <row r="38" spans="1:13" ht="11.25">
      <c r="A38" s="297" t="s">
        <v>313</v>
      </c>
      <c r="B38" s="298"/>
      <c r="C38" s="298"/>
      <c r="D38" s="10">
        <v>32</v>
      </c>
      <c r="E38" s="143"/>
      <c r="F38" s="144"/>
      <c r="G38" s="143"/>
      <c r="H38" s="143"/>
      <c r="I38" s="143">
        <v>-32000000</v>
      </c>
      <c r="J38" s="143"/>
      <c r="K38" s="145">
        <f t="shared" si="0"/>
        <v>-32000000</v>
      </c>
      <c r="L38" s="143"/>
      <c r="M38" s="145">
        <f t="shared" si="1"/>
        <v>-32000000</v>
      </c>
    </row>
    <row r="39" spans="1:13" ht="11.25">
      <c r="A39" s="297" t="s">
        <v>92</v>
      </c>
      <c r="B39" s="298"/>
      <c r="C39" s="298"/>
      <c r="D39" s="10">
        <v>33</v>
      </c>
      <c r="E39" s="143"/>
      <c r="F39" s="144"/>
      <c r="G39" s="143">
        <v>-4833164.77</v>
      </c>
      <c r="H39" s="143"/>
      <c r="I39" s="143">
        <v>85844807.88</v>
      </c>
      <c r="J39" s="143">
        <v>-80486287.73</v>
      </c>
      <c r="K39" s="145">
        <f t="shared" si="0"/>
        <v>525355.3799999952</v>
      </c>
      <c r="L39" s="143"/>
      <c r="M39" s="145">
        <f t="shared" si="1"/>
        <v>525355.3799999952</v>
      </c>
    </row>
    <row r="40" spans="1:13" ht="48.75" customHeight="1">
      <c r="A40" s="323" t="s">
        <v>417</v>
      </c>
      <c r="B40" s="324"/>
      <c r="C40" s="324"/>
      <c r="D40" s="11">
        <v>34</v>
      </c>
      <c r="E40" s="154">
        <f aca="true" t="shared" si="11" ref="E40:J40">E27+E28+E35</f>
        <v>50000000</v>
      </c>
      <c r="F40" s="155">
        <f t="shared" si="11"/>
        <v>0</v>
      </c>
      <c r="G40" s="154">
        <f t="shared" si="11"/>
        <v>275301215.82</v>
      </c>
      <c r="H40" s="154">
        <f t="shared" si="11"/>
        <v>138761535.26</v>
      </c>
      <c r="I40" s="154">
        <f t="shared" si="11"/>
        <v>203206435.64</v>
      </c>
      <c r="J40" s="154">
        <f t="shared" si="11"/>
        <v>59227641.3</v>
      </c>
      <c r="K40" s="154">
        <f t="shared" si="0"/>
        <v>726496828.02</v>
      </c>
      <c r="L40" s="154">
        <f>L27+L28+L35</f>
        <v>0</v>
      </c>
      <c r="M40" s="154">
        <f t="shared" si="1"/>
        <v>726496828.02</v>
      </c>
    </row>
  </sheetData>
  <sheetProtection/>
  <mergeCells count="43">
    <mergeCell ref="A40:C40"/>
    <mergeCell ref="A36:C36"/>
    <mergeCell ref="A37:C37"/>
    <mergeCell ref="A38:C38"/>
    <mergeCell ref="A39:C39"/>
    <mergeCell ref="A30:C30"/>
    <mergeCell ref="A31:C31"/>
    <mergeCell ref="A34:C34"/>
    <mergeCell ref="A35:C35"/>
    <mergeCell ref="A32:C32"/>
    <mergeCell ref="A33:C33"/>
    <mergeCell ref="A26:C26"/>
    <mergeCell ref="A27:C27"/>
    <mergeCell ref="A28:C28"/>
    <mergeCell ref="A29:C29"/>
    <mergeCell ref="A22:C22"/>
    <mergeCell ref="A23:C23"/>
    <mergeCell ref="A24:C24"/>
    <mergeCell ref="A25:C25"/>
    <mergeCell ref="A1:K1"/>
    <mergeCell ref="A2:K2"/>
    <mergeCell ref="A12:C12"/>
    <mergeCell ref="A13:C13"/>
    <mergeCell ref="A6:C6"/>
    <mergeCell ref="A7:C7"/>
    <mergeCell ref="A4:C5"/>
    <mergeCell ref="D4:D5"/>
    <mergeCell ref="L4:L5"/>
    <mergeCell ref="M4:M5"/>
    <mergeCell ref="E4:K4"/>
    <mergeCell ref="L3:M3"/>
    <mergeCell ref="A20:C20"/>
    <mergeCell ref="A21:C21"/>
    <mergeCell ref="A16:C16"/>
    <mergeCell ref="A17:C17"/>
    <mergeCell ref="A18:C18"/>
    <mergeCell ref="A19:C19"/>
    <mergeCell ref="A14:C14"/>
    <mergeCell ref="A15:C15"/>
    <mergeCell ref="A8:C8"/>
    <mergeCell ref="A9:C9"/>
    <mergeCell ref="A10:C10"/>
    <mergeCell ref="A11:C1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="110" zoomScaleSheetLayoutView="110" zoomScalePageLayoutView="0" workbookViewId="0" topLeftCell="A1">
      <selection activeCell="A26" sqref="A26"/>
    </sheetView>
  </sheetViews>
  <sheetFormatPr defaultColWidth="9.140625" defaultRowHeight="12.75"/>
  <cols>
    <col min="1" max="16384" width="9.140625" style="83" customWidth="1"/>
  </cols>
  <sheetData>
    <row r="1" spans="1:10" ht="12">
      <c r="A1" s="82"/>
      <c r="B1" s="82"/>
      <c r="C1" s="82"/>
      <c r="D1" s="82"/>
      <c r="E1" s="82"/>
      <c r="F1" s="82"/>
      <c r="G1" s="82"/>
      <c r="H1" s="82"/>
      <c r="I1" s="82"/>
      <c r="J1" s="82"/>
    </row>
    <row r="2" spans="1:10" ht="15.75">
      <c r="A2" s="325" t="s">
        <v>358</v>
      </c>
      <c r="B2" s="325"/>
      <c r="C2" s="325"/>
      <c r="D2" s="325"/>
      <c r="E2" s="325"/>
      <c r="F2" s="325"/>
      <c r="G2" s="325"/>
      <c r="H2" s="325"/>
      <c r="I2" s="325"/>
      <c r="J2" s="325"/>
    </row>
    <row r="3" spans="1:10" ht="12">
      <c r="A3" s="82"/>
      <c r="B3" s="82"/>
      <c r="C3" s="82"/>
      <c r="D3" s="82"/>
      <c r="E3" s="82"/>
      <c r="F3" s="82"/>
      <c r="G3" s="82"/>
      <c r="H3" s="82"/>
      <c r="I3" s="82"/>
      <c r="J3" s="82"/>
    </row>
    <row r="4" spans="1:10" ht="12.75" customHeight="1">
      <c r="A4" s="96" t="s">
        <v>404</v>
      </c>
      <c r="B4" s="96"/>
      <c r="C4" s="96"/>
      <c r="D4" s="96"/>
      <c r="E4" s="96"/>
      <c r="F4" s="96"/>
      <c r="G4" s="96"/>
      <c r="H4" s="96"/>
      <c r="I4" s="96"/>
      <c r="J4" s="96"/>
    </row>
    <row r="5" spans="1:10" ht="12.75" customHeight="1">
      <c r="A5" s="96" t="s">
        <v>393</v>
      </c>
      <c r="B5" s="96"/>
      <c r="C5" s="96"/>
      <c r="D5" s="96"/>
      <c r="E5" s="96"/>
      <c r="F5" s="96"/>
      <c r="G5" s="96"/>
      <c r="H5" s="96"/>
      <c r="I5" s="96"/>
      <c r="J5" s="96"/>
    </row>
    <row r="6" spans="1:10" ht="12.75" customHeight="1">
      <c r="A6" s="96" t="s">
        <v>406</v>
      </c>
      <c r="B6" s="97"/>
      <c r="C6" s="97"/>
      <c r="D6" s="97"/>
      <c r="E6" s="97"/>
      <c r="F6" s="97"/>
      <c r="G6" s="97"/>
      <c r="H6" s="97"/>
      <c r="I6" s="97"/>
      <c r="J6" s="97"/>
    </row>
    <row r="7" spans="1:10" ht="12.75" customHeight="1">
      <c r="A7" s="96" t="s">
        <v>405</v>
      </c>
      <c r="B7" s="97"/>
      <c r="C7" s="97"/>
      <c r="D7" s="97"/>
      <c r="E7" s="97"/>
      <c r="F7" s="97"/>
      <c r="G7" s="97"/>
      <c r="H7" s="97"/>
      <c r="I7" s="97"/>
      <c r="J7" s="97"/>
    </row>
    <row r="8" spans="1:10" ht="12.75" customHeight="1">
      <c r="A8" s="98"/>
      <c r="B8" s="98"/>
      <c r="C8" s="98"/>
      <c r="D8" s="98"/>
      <c r="E8" s="98"/>
      <c r="F8" s="98"/>
      <c r="G8" s="98"/>
      <c r="H8" s="98"/>
      <c r="I8" s="98"/>
      <c r="J8" s="98"/>
    </row>
    <row r="9" spans="1:10" ht="12.75" customHeight="1">
      <c r="A9" s="100" t="s">
        <v>399</v>
      </c>
      <c r="B9" s="96"/>
      <c r="C9" s="96"/>
      <c r="D9" s="96"/>
      <c r="E9" s="96"/>
      <c r="F9" s="96"/>
      <c r="G9" s="96"/>
      <c r="H9" s="96"/>
      <c r="I9" s="96"/>
      <c r="J9" s="96"/>
    </row>
    <row r="10" spans="1:10" ht="12">
      <c r="A10" s="99" t="s">
        <v>400</v>
      </c>
      <c r="B10" s="99"/>
      <c r="C10" s="99"/>
      <c r="D10" s="99"/>
      <c r="E10" s="96"/>
      <c r="F10" s="99"/>
      <c r="G10" s="99"/>
      <c r="H10" s="99"/>
      <c r="I10" s="99"/>
      <c r="J10" s="99"/>
    </row>
    <row r="11" spans="1:10" ht="12">
      <c r="A11" s="99"/>
      <c r="B11" s="99"/>
      <c r="C11" s="99"/>
      <c r="D11" s="99"/>
      <c r="E11" s="99"/>
      <c r="F11" s="99"/>
      <c r="G11" s="99"/>
      <c r="H11" s="99"/>
      <c r="I11" s="99"/>
      <c r="J11" s="99"/>
    </row>
    <row r="12" spans="1:10" ht="12">
      <c r="A12" s="96" t="s">
        <v>388</v>
      </c>
      <c r="B12" s="98"/>
      <c r="C12" s="98"/>
      <c r="D12" s="98"/>
      <c r="E12" s="98"/>
      <c r="F12" s="98"/>
      <c r="G12" s="98"/>
      <c r="H12" s="98"/>
      <c r="I12" s="98"/>
      <c r="J12" s="98"/>
    </row>
    <row r="13" spans="1:10" ht="12">
      <c r="A13" s="98"/>
      <c r="B13" s="98"/>
      <c r="C13" s="98"/>
      <c r="D13" s="98"/>
      <c r="E13" s="98"/>
      <c r="F13" s="98"/>
      <c r="G13" s="98"/>
      <c r="H13" s="98"/>
      <c r="I13" s="98"/>
      <c r="J13" s="98"/>
    </row>
    <row r="14" spans="1:10" ht="12">
      <c r="A14" s="96" t="s">
        <v>389</v>
      </c>
      <c r="B14" s="97"/>
      <c r="C14" s="97"/>
      <c r="D14" s="97"/>
      <c r="E14" s="97"/>
      <c r="F14" s="97"/>
      <c r="G14" s="97"/>
      <c r="H14" s="97"/>
      <c r="I14" s="97"/>
      <c r="J14" s="97"/>
    </row>
    <row r="15" spans="1:10" ht="12">
      <c r="A15" s="96" t="s">
        <v>394</v>
      </c>
      <c r="B15" s="97"/>
      <c r="C15" s="97"/>
      <c r="D15" s="97"/>
      <c r="E15" s="97"/>
      <c r="F15" s="97"/>
      <c r="G15" s="97"/>
      <c r="H15" s="97"/>
      <c r="I15" s="97"/>
      <c r="J15" s="97"/>
    </row>
    <row r="16" spans="1:10" ht="12">
      <c r="A16" s="96" t="s">
        <v>402</v>
      </c>
      <c r="B16" s="97"/>
      <c r="C16" s="97"/>
      <c r="D16" s="97"/>
      <c r="E16" s="97"/>
      <c r="F16" s="97"/>
      <c r="G16" s="97"/>
      <c r="H16" s="97"/>
      <c r="I16" s="97"/>
      <c r="J16" s="97"/>
    </row>
    <row r="17" spans="1:10" ht="12">
      <c r="A17" s="96" t="s">
        <v>390</v>
      </c>
      <c r="B17" s="97"/>
      <c r="C17" s="97"/>
      <c r="D17" s="97"/>
      <c r="E17" s="97"/>
      <c r="F17" s="97"/>
      <c r="G17" s="97"/>
      <c r="H17" s="97"/>
      <c r="I17" s="97"/>
      <c r="J17" s="97"/>
    </row>
    <row r="18" spans="1:10" ht="12">
      <c r="A18" s="99"/>
      <c r="B18" s="98"/>
      <c r="C18" s="98"/>
      <c r="D18" s="98"/>
      <c r="E18" s="98"/>
      <c r="F18" s="98"/>
      <c r="G18" s="98"/>
      <c r="H18" s="98"/>
      <c r="I18" s="98"/>
      <c r="J18" s="98"/>
    </row>
    <row r="19" spans="1:10" ht="12">
      <c r="A19" s="99"/>
      <c r="B19" s="98"/>
      <c r="C19" s="98"/>
      <c r="D19" s="98"/>
      <c r="E19" s="98"/>
      <c r="F19" s="98"/>
      <c r="G19" s="98"/>
      <c r="H19" s="98"/>
      <c r="I19" s="98"/>
      <c r="J19" s="98"/>
    </row>
    <row r="20" spans="1:10" ht="12">
      <c r="A20" s="96" t="s">
        <v>395</v>
      </c>
      <c r="B20" s="97"/>
      <c r="C20" s="97"/>
      <c r="D20" s="97"/>
      <c r="E20" s="97"/>
      <c r="F20" s="97"/>
      <c r="G20" s="97"/>
      <c r="H20" s="97"/>
      <c r="I20" s="96"/>
      <c r="J20" s="97"/>
    </row>
    <row r="21" spans="1:10" ht="12">
      <c r="A21" s="96" t="s">
        <v>391</v>
      </c>
      <c r="B21" s="97"/>
      <c r="C21" s="97"/>
      <c r="D21" s="97"/>
      <c r="E21" s="97"/>
      <c r="F21" s="97"/>
      <c r="G21" s="97"/>
      <c r="H21" s="97"/>
      <c r="I21" s="97"/>
      <c r="J21" s="97"/>
    </row>
    <row r="22" spans="1:10" ht="12">
      <c r="A22" s="99"/>
      <c r="B22" s="98"/>
      <c r="C22" s="98"/>
      <c r="D22" s="98"/>
      <c r="E22" s="98"/>
      <c r="F22" s="98"/>
      <c r="G22" s="98"/>
      <c r="H22" s="98"/>
      <c r="I22" s="98"/>
      <c r="J22" s="98"/>
    </row>
    <row r="23" spans="1:10" ht="12">
      <c r="A23" s="96" t="s">
        <v>401</v>
      </c>
      <c r="B23" s="96"/>
      <c r="C23" s="96"/>
      <c r="D23" s="96"/>
      <c r="E23" s="96"/>
      <c r="F23" s="96"/>
      <c r="G23" s="96"/>
      <c r="H23" s="96"/>
      <c r="I23" s="96"/>
      <c r="J23" s="96"/>
    </row>
    <row r="24" spans="1:10" ht="12">
      <c r="A24" s="96" t="s">
        <v>396</v>
      </c>
      <c r="B24" s="96"/>
      <c r="C24" s="96"/>
      <c r="D24" s="96"/>
      <c r="E24" s="96"/>
      <c r="F24" s="96"/>
      <c r="G24" s="96"/>
      <c r="H24" s="96"/>
      <c r="I24" s="96"/>
      <c r="J24" s="96"/>
    </row>
    <row r="25" spans="1:10" ht="12">
      <c r="A25" s="99"/>
      <c r="B25" s="99"/>
      <c r="C25" s="99"/>
      <c r="D25" s="99"/>
      <c r="E25" s="99"/>
      <c r="F25" s="99"/>
      <c r="G25" s="99"/>
      <c r="H25" s="99"/>
      <c r="I25" s="99"/>
      <c r="J25" s="99"/>
    </row>
    <row r="26" spans="1:10" ht="12">
      <c r="A26" s="96" t="s">
        <v>397</v>
      </c>
      <c r="B26" s="96"/>
      <c r="C26" s="96"/>
      <c r="D26" s="96"/>
      <c r="E26" s="96"/>
      <c r="F26" s="96"/>
      <c r="G26" s="96"/>
      <c r="H26" s="96"/>
      <c r="I26" s="96"/>
      <c r="J26" s="96"/>
    </row>
    <row r="27" spans="1:10" ht="12">
      <c r="A27" s="96" t="s">
        <v>398</v>
      </c>
      <c r="B27" s="96"/>
      <c r="C27" s="96"/>
      <c r="D27" s="96"/>
      <c r="E27" s="96"/>
      <c r="F27" s="96"/>
      <c r="G27" s="96"/>
      <c r="H27" s="96"/>
      <c r="I27" s="96"/>
      <c r="J27" s="96"/>
    </row>
    <row r="28" spans="1:10" ht="12">
      <c r="A28" s="99"/>
      <c r="B28" s="99"/>
      <c r="C28" s="99"/>
      <c r="D28" s="99"/>
      <c r="E28" s="99"/>
      <c r="F28" s="99"/>
      <c r="G28" s="99"/>
      <c r="H28" s="99"/>
      <c r="I28" s="99"/>
      <c r="J28" s="99"/>
    </row>
    <row r="29" spans="1:10" ht="12">
      <c r="A29" s="100" t="s">
        <v>392</v>
      </c>
      <c r="B29" s="96"/>
      <c r="C29" s="96"/>
      <c r="D29" s="96"/>
      <c r="E29" s="96"/>
      <c r="F29" s="96"/>
      <c r="G29" s="96"/>
      <c r="H29" s="96"/>
      <c r="I29" s="96"/>
      <c r="J29" s="96"/>
    </row>
    <row r="30" spans="1:10" ht="12">
      <c r="A30" s="96" t="s">
        <v>403</v>
      </c>
      <c r="B30" s="96"/>
      <c r="C30" s="96"/>
      <c r="D30" s="96"/>
      <c r="E30" s="96"/>
      <c r="F30" s="96"/>
      <c r="G30" s="96"/>
      <c r="H30" s="96"/>
      <c r="I30" s="96"/>
      <c r="J30" s="96"/>
    </row>
    <row r="31" spans="1:10" ht="12">
      <c r="A31" s="99"/>
      <c r="B31" s="99"/>
      <c r="C31" s="99"/>
      <c r="D31" s="99"/>
      <c r="E31" s="99"/>
      <c r="F31" s="99"/>
      <c r="G31" s="99"/>
      <c r="H31" s="99"/>
      <c r="I31" s="99"/>
      <c r="J31" s="99"/>
    </row>
    <row r="32" spans="1:10" ht="12">
      <c r="A32" s="96"/>
      <c r="B32" s="96"/>
      <c r="C32" s="96"/>
      <c r="D32" s="96"/>
      <c r="E32" s="96"/>
      <c r="F32" s="96"/>
      <c r="G32" s="96"/>
      <c r="H32" s="96"/>
      <c r="I32" s="96"/>
      <c r="J32" s="96"/>
    </row>
  </sheetData>
  <sheetProtection/>
  <mergeCells count="1">
    <mergeCell ref="A2:J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Goran Jurišić</cp:lastModifiedBy>
  <cp:lastPrinted>2011-03-28T11:15:10Z</cp:lastPrinted>
  <dcterms:created xsi:type="dcterms:W3CDTF">2008-10-17T11:51:54Z</dcterms:created>
  <dcterms:modified xsi:type="dcterms:W3CDTF">2014-04-30T13:43:34Z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