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95" windowHeight="8715" activeTab="0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6">'BILJEŠKE '!$A$1:$J$32</definedName>
    <definedName name="_xlnm.Print_Area" localSheetId="0">'OPCI PODACI'!$A$1:$I$64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<sst xmlns="http://schemas.openxmlformats.org/spreadsheetml/2006/main" count="563" uniqueCount="430">
  <si>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</si>
  <si>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</si>
  <si>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</si>
  <si>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</si>
  <si>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</si>
  <si>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</si>
  <si>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</si>
  <si>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</si>
  <si>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</si>
  <si>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</si>
  <si>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</si>
  <si>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</si>
  <si>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</si>
  <si>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</si>
  <si>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</si>
  <si>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</si>
  <si>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</si>
  <si>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</si>
  <si>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</si>
  <si>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</si>
  <si>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</si>
  <si>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</si>
  <si>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</si>
  <si>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</si>
  <si>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</si>
  <si>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</si>
  <si>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</si>
  <si>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</si>
  <si>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</si>
  <si>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</si>
  <si>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</si>
  <si>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</si>
  <si>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</si>
  <si>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</si>
  <si>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</si>
  <si>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</si>
  <si>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</si>
  <si>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</si>
  <si>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</si>
  <si>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</si>
  <si>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</si>
  <si>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</si>
  <si>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</si>
  <si>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</si>
  <si>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</si>
  <si>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</si>
  <si>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</si>
  <si>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</si>
  <si>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</si>
  <si>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</si>
  <si>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</si>
  <si>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</si>
  <si>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</si>
  <si>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</si>
  <si>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</si>
  <si>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</si>
  <si>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</si>
  <si>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</si>
  <si>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</si>
  <si>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</si>
  <si>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</si>
  <si>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</si>
  <si>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</si>
  <si>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</si>
  <si>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</si>
  <si>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</si>
  <si>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</si>
  <si>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</si>
  <si>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</si>
  <si>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</si>
  <si>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</si>
  <si>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</si>
  <si>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</si>
  <si>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</si>
  <si>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</si>
  <si>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</si>
  <si>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</si>
  <si>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</si>
  <si>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</si>
  <si>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</si>
  <si>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</si>
  <si>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</si>
  <si>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</si>
  <si>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</si>
  <si>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</si>
  <si>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</si>
  <si>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</si>
  <si>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</si>
  <si>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</si>
  <si>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</si>
  <si>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</si>
  <si>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</si>
  <si>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</si>
  <si>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</si>
  <si>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</si>
  <si>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</si>
  <si>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</si>
  <si>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</si>
  <si>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</si>
  <si>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</si>
  <si>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</si>
  <si>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</si>
  <si>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</si>
  <si>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</si>
  <si>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</si>
  <si>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</si>
  <si>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</si>
  <si>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</si>
  <si>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</si>
  <si>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</si>
  <si>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</si>
  <si>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</si>
  <si>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</si>
  <si>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</si>
  <si>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</si>
  <si>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</si>
  <si>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</si>
  <si>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</si>
  <si>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</si>
  <si>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</si>
  <si>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</si>
  <si>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</si>
  <si>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</si>
  <si>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</si>
  <si>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</si>
  <si>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</si>
  <si>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</si>
  <si>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</si>
  <si>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</si>
  <si>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</si>
  <si>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</si>
  <si>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</si>
  <si>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</si>
  <si>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</si>
  <si>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</si>
  <si>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</si>
  <si>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</si>
  <si>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</si>
  <si>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</si>
  <si>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</si>
  <si>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</si>
  <si>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</si>
  <si>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</si>
  <si>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</si>
  <si>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</si>
  <si>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</si>
  <si>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</si>
  <si>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</si>
  <si>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</si>
  <si>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</si>
  <si>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</si>
  <si>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</si>
  <si>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</si>
  <si>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</si>
  <si>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</si>
  <si>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</si>
  <si>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</si>
  <si>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</si>
  <si>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</si>
  <si>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</si>
  <si>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</si>
  <si>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</si>
  <si>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</si>
  <si>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</si>
  <si>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</si>
  <si>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</si>
  <si>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</si>
  <si>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</si>
  <si>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</si>
  <si>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</si>
  <si>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</si>
  <si>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</si>
  <si>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</si>
  <si>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</si>
  <si>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</si>
  <si>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</si>
  <si>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</si>
  <si>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</si>
  <si>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</si>
  <si>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</si>
  <si>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</si>
  <si>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</si>
  <si>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</si>
  <si>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</si>
  <si>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</si>
  <si>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</si>
  <si>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</si>
  <si>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</si>
  <si>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</si>
  <si>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</si>
  <si>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</si>
  <si>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</si>
  <si>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</si>
  <si>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</si>
  <si>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</si>
  <si>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</si>
  <si>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</si>
  <si>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</si>
  <si>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</si>
  <si>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</si>
  <si>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</si>
  <si>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</si>
  <si>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</si>
  <si>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</si>
  <si>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</si>
  <si>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</si>
  <si>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</si>
  <si>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</si>
  <si>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</si>
  <si>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</si>
  <si>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</si>
  <si>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</si>
  <si>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</si>
  <si>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</si>
  <si>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</si>
  <si>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</si>
  <si>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</si>
  <si>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</si>
  <si>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</si>
  <si>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</si>
  <si>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</si>
  <si>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</si>
  <si>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</si>
  <si>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</si>
  <si>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</si>
  <si>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</si>
  <si>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</si>
  <si>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</si>
  <si>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</si>
  <si>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</si>
  <si>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</si>
  <si>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</si>
  <si>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</si>
  <si>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</si>
  <si>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</si>
  <si>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</si>
  <si>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</si>
  <si>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</si>
  <si>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</si>
  <si>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</si>
  <si>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</si>
  <si>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</si>
  <si>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</si>
  <si>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</si>
  <si>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</si>
  <si>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</si>
  <si>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</si>
  <si>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</si>
  <si>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</si>
  <si>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</si>
  <si>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</si>
  <si>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</si>
  <si>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</si>
  <si>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</si>
  <si>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</si>
  <si>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</si>
  <si>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</si>
  <si>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</si>
  <si>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</si>
  <si>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</si>
  <si>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</si>
  <si>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</si>
  <si>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</si>
  <si>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</si>
  <si>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</si>
  <si>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</si>
  <si>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</si>
  <si>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</si>
  <si>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</si>
  <si>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</si>
  <si>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</si>
  <si>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</si>
  <si>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</si>
  <si>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</si>
  <si>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</si>
  <si>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</si>
  <si>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</si>
  <si>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</si>
  <si>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</si>
  <si>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</si>
  <si>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</si>
  <si>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</si>
  <si>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</si>
  <si>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</si>
  <si>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</si>
  <si>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</si>
  <si>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</si>
  <si>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</si>
  <si>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</si>
  <si>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</si>
  <si>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</si>
  <si>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</si>
  <si>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</si>
  <si>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</si>
  <si>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</si>
  <si>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</si>
  <si>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</si>
  <si>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</si>
  <si>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</si>
  <si>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</si>
  <si>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</si>
  <si>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</si>
  <si>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</si>
  <si>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</si>
  <si>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</si>
  <si>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</si>
  <si>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</si>
  <si>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</si>
  <si>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</si>
  <si>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</si>
  <si>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</si>
  <si>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</si>
  <si>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</si>
  <si>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</si>
  <si>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</si>
  <si>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</si>
  <si>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</si>
  <si>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</si>
  <si>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</si>
  <si>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</si>
  <si>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</si>
  <si>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</si>
  <si>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</si>
  <si>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</si>
  <si>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</si>
  <si>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</si>
  <si>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</si>
  <si>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</si>
  <si>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</si>
  <si>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</si>
  <si>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</si>
  <si>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</si>
  <si>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</si>
  <si>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</si>
  <si>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</si>
  <si>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</si>
  <si>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</si>
  <si>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</si>
  <si>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</si>
  <si>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</si>
  <si>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</si>
  <si>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</si>
  <si>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</si>
  <si>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</si>
  <si>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</si>
  <si>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</si>
  <si>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</si>
  <si>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</si>
  <si>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</si>
  <si>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</si>
  <si>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</si>
  <si>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</si>
  <si>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</si>
  <si>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</si>
  <si>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</si>
  <si>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</si>
  <si>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t>Tromjesečni financijski izvještaj društva za osiguranje odnosno društva za reosiguranje TFI-OSIG/RE</t>
  </si>
  <si>
    <t>(krajem izvještajnog razdoblja)</t>
  </si>
  <si>
    <t>1. Financijski izvjštaji (bilanca, račun dobiti i gubitka, izvještaj o novčanim tokovima,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</si>
  <si>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</si>
  <si>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</si>
  <si>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</si>
  <si>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</si>
  <si>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</si>
  <si>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</si>
  <si>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</si>
  <si>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</si>
  <si>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</si>
  <si>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</si>
  <si>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01.01.2011.</t>
  </si>
  <si>
    <t>31.12.2011.</t>
  </si>
  <si>
    <t>03763536</t>
  </si>
  <si>
    <t>060006216</t>
  </si>
  <si>
    <t>94472454976</t>
  </si>
  <si>
    <t>Jadransko osiguranje d.d.</t>
  </si>
  <si>
    <t>ZAGREB</t>
  </si>
  <si>
    <t>10 000</t>
  </si>
  <si>
    <t>Listopadska 2</t>
  </si>
  <si>
    <t>jadransko@jadransko.hr</t>
  </si>
  <si>
    <t>www.jadransko.hr</t>
  </si>
  <si>
    <t>Zagreb</t>
  </si>
  <si>
    <t>Zagrebačka</t>
  </si>
  <si>
    <t>NE</t>
  </si>
  <si>
    <t>6512</t>
  </si>
  <si>
    <t>Goran Jurišić</t>
  </si>
  <si>
    <t>01 303 6275</t>
  </si>
  <si>
    <t>01 303 6925</t>
  </si>
  <si>
    <t>goran.jurisic@jadransko.hr</t>
  </si>
  <si>
    <t>U razdoblju: 01.01.2011. - 31.12.2011.</t>
  </si>
  <si>
    <t>U razdoblju: 01.10.2011. - 31.12.2011.</t>
  </si>
  <si>
    <t>Za razdoblje: 01.01.2011. - 31.12.2011.</t>
  </si>
  <si>
    <t>Statutarnih promjena vezanih za spajanja i pripajanja u promatranom razdoblju nije bilo.</t>
  </si>
  <si>
    <t>Naplata prihoda se kreće u okvirima koji su karakteristični za ovu vrstu djelatnosti i Društvo je uspješno realizira.</t>
  </si>
  <si>
    <t xml:space="preserve">Likvidnost društva mjerena koeficijentom likvidnosti kojom HANFA prati sposobnost društva za osiguranje da </t>
  </si>
  <si>
    <t>U izvještajnom razdoblju nije bilo izmjena računovodstvenih politika.</t>
  </si>
  <si>
    <t>u odnosu na isto razdoblje u 2010. g.</t>
  </si>
  <si>
    <t xml:space="preserve">Zarada po dionici mjerena neto dobiti po dionici iznosi 743,31 kn, što je u odnosu na isto razdoblje u 2010. g. </t>
  </si>
  <si>
    <t xml:space="preserve">više za 102,50%. </t>
  </si>
  <si>
    <t xml:space="preserve">Društvo je u promatranom razdoblju zaključilo 666.228 polica osiguranja od čega se 313.121 polica odnosi na  </t>
  </si>
  <si>
    <t>obvezno osiguranje od autoodgovornosti. Ostvarena je bruto premija od 640.079.015,23 kn te se ista smanjila</t>
  </si>
  <si>
    <t>za 0,20% u odnosu na isto razdoblje prethodne godine što je uzrokovano negativnim gospodarskim kretanjima.</t>
  </si>
  <si>
    <t>Preostali dio prihoda čine financijski prihodi od plasmana zajmova, najmova i ostalog.</t>
  </si>
  <si>
    <t>Iznos prometa dionicama Jadranskog osiguranja na Zagrebačkoj burzi u razdoblju od 01.01. do 31.12.2011.</t>
  </si>
  <si>
    <t>Društvo je registrirano za obavljanje prodaje neživotnih osiguranja i to 14 skupina osiguranja te iz tog razloga</t>
  </si>
  <si>
    <t xml:space="preserve">Ukupni prihod društva iznosi 698.199.349,79 kn, od čega  bruto zaračunatu premiju iznosi 640.079.015,23 kn. </t>
  </si>
  <si>
    <t xml:space="preserve">Ukupni rashodi Društva u promatranom razdoblju iznosili su 605.286.093,07 kn dok izdaci za osigurane slučajeve </t>
  </si>
  <si>
    <t>(štete) čine 35,73% zarađene premije odnosno 37,79% ukupnih rashoda.</t>
  </si>
  <si>
    <r>
      <t>podmiruje svoje obveze iznosi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12,62.</t>
    </r>
  </si>
  <si>
    <t xml:space="preserve">Društvo je u promatranom razdoblju ostvarilo neto dobit u iznosu od 92.913.256,72 kn što je za 102,60% više </t>
  </si>
  <si>
    <r>
      <t>iznosio je 3.767.841,61 kn, dok je dionice Društva na dan 31.12.2011. imalo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466 dioničara.</t>
    </r>
  </si>
  <si>
    <t>prihodi od prodaje čine 91,67% ukupnog prihoda Društva.</t>
  </si>
  <si>
    <t>II. Prihodi od ulaganja (AOP 134 + 135 + 139 + 140 + 141 +                        145 + 146)</t>
  </si>
  <si>
    <t xml:space="preserve">   1. Prihodi od podružnica, pridruženih društava i sudjelovanja u zajedničkim ulaganjima </t>
  </si>
  <si>
    <t xml:space="preserve">   5. Dobici od prodaje (realizacije) financijskih ulaganja                      (AOP 142 do 144)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</si>
  <si>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 neto od reosiguranja (AOP 160 + 163)</t>
    </r>
  </si>
  <si>
    <t xml:space="preserve">      1. Promjena matematičke pričuve osiguranja                                   (AOP 161 + 162)</t>
  </si>
  <si>
    <t xml:space="preserve">    2. Troškovi uprave (administrativni troškovi)                                    (AOP 180 do 182)</t>
  </si>
  <si>
    <r>
      <t xml:space="preserve">XII. Ostali tehnički troškovi, neto od reosiguranja                               </t>
    </r>
    <r>
      <rPr>
        <sz val="8"/>
        <rFont val="Arial"/>
        <family val="2"/>
      </rPr>
      <t>(AOP 192 + 193)</t>
    </r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</si>
  <si>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 +191+194)</t>
    </r>
  </si>
  <si>
    <t xml:space="preserve">   2. Prihodi od ulaganja u zemljišta i građevinske objekte                (AOP 136 do 138)</t>
  </si>
  <si>
    <t xml:space="preserve">   5. Dobici od prodaje (realizacije) financijskih ulaganja                 (AOP 142 do 144)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</si>
  <si>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neto od reosiguranja (AOP 160 + 163)</t>
    </r>
  </si>
  <si>
    <t xml:space="preserve">      1. Promjena matematičke pričuve osiguranja                                     (AOP 161 + 162)</t>
  </si>
  <si>
    <t xml:space="preserve">    2. Troškovi uprave (administrativni troškovi)                                     (AOP 180 do 182)</t>
  </si>
  <si>
    <t xml:space="preserve">      1. Amortizacija (građevinski objekti koji ne služe društvu za obavljanje djelatnosti) </t>
  </si>
  <si>
    <r>
      <t xml:space="preserve">XII. Ostali tehnički troškovi, neto od reosiguranja                              </t>
    </r>
    <r>
      <rPr>
        <sz val="8"/>
        <rFont val="Arial"/>
        <family val="2"/>
      </rPr>
      <t>(AOP 192 + 193)</t>
    </r>
  </si>
  <si>
    <t xml:space="preserve">     4. Dobici/gubici proizišli iz revalorizacije druge materijalne (osim zemljišta i nekretnina) i nematerijalne imovine</t>
  </si>
  <si>
    <t>Stanje na dan: 31.12.2011.</t>
  </si>
  <si>
    <r>
      <t xml:space="preserve">IV. Transakcije s vlasnicima
      </t>
    </r>
    <r>
      <rPr>
        <sz val="8.5"/>
        <rFont val="Arial"/>
        <family val="2"/>
      </rPr>
      <t>(prethodno razdoblje)                                 (AOP 013 do 016)</t>
    </r>
  </si>
  <si>
    <r>
      <t xml:space="preserve">IX. Transakcije s vlasnicima
      (tekuće razdoblje)                                        </t>
    </r>
    <r>
      <rPr>
        <sz val="8.5"/>
        <rFont val="Arial"/>
        <family val="2"/>
      </rPr>
      <t>(AOP 030 do 033)</t>
    </r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</si>
</sst>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#,#00"/>
    <numFmt numFmtId="196" formatCode="m\o\n\th\ d\,\ yyyy"/>
  </numFmts>
  <fonts count="4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name val="Arial CE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/>
      <right/>
      <top/>
      <bottom style="hair"/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hair"/>
      <bottom style="double"/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 style="thin"/>
      <top style="double"/>
      <bottom style="hair"/>
    </border>
  </borders>
  <cellStyleXfs count="2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top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6" fontId="40" fillId="0" borderId="0">
      <alignment/>
      <protection locked="0"/>
    </xf>
    <xf numFmtId="0" fontId="26" fillId="0" borderId="0" applyNumberFormat="0" applyFill="0" applyBorder="0" applyAlignment="0" applyProtection="0"/>
    <xf numFmtId="195" fontId="40" fillId="0" borderId="0">
      <alignment/>
      <protection locked="0"/>
    </xf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92" fontId="41" fillId="0" borderId="0">
      <alignment/>
      <protection locked="0"/>
    </xf>
    <xf numFmtId="192" fontId="41" fillId="0" borderId="0">
      <alignment/>
      <protection locked="0"/>
    </xf>
    <xf numFmtId="0" fontId="4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39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38" fillId="0" borderId="0">
      <alignment/>
      <protection/>
    </xf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92" fontId="40" fillId="0" borderId="10">
      <alignment/>
      <protection locked="0"/>
    </xf>
    <xf numFmtId="192" fontId="40" fillId="0" borderId="10">
      <alignment/>
      <protection locked="0"/>
    </xf>
    <xf numFmtId="192" fontId="40" fillId="0" borderId="10">
      <alignment/>
      <protection locked="0"/>
    </xf>
    <xf numFmtId="192" fontId="40" fillId="0" borderId="10">
      <alignment/>
      <protection locked="0"/>
    </xf>
    <xf numFmtId="0" fontId="37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5" xfId="0" applyNumberFormat="1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167" fontId="6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167" fontId="6" fillId="0" borderId="20" xfId="0" applyNumberFormat="1" applyFont="1" applyFill="1" applyBorder="1" applyAlignment="1">
      <alignment horizontal="center" vertical="center"/>
    </xf>
    <xf numFmtId="167" fontId="6" fillId="0" borderId="21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8" fillId="0" borderId="19" xfId="0" applyFont="1" applyFill="1" applyBorder="1" applyAlignment="1" applyProtection="1">
      <alignment horizontal="center" vertical="top" wrapText="1"/>
      <protection hidden="1"/>
    </xf>
    <xf numFmtId="0" fontId="0" fillId="0" borderId="19" xfId="0" applyFont="1" applyFill="1" applyBorder="1" applyAlignment="1" applyProtection="1">
      <alignment horizontal="center" vertical="top" wrapText="1"/>
      <protection hidden="1"/>
    </xf>
    <xf numFmtId="0" fontId="0" fillId="0" borderId="0" xfId="197" applyFont="1" applyAlignment="1">
      <alignment/>
      <protection/>
    </xf>
    <xf numFmtId="0" fontId="14" fillId="0" borderId="22" xfId="197" applyFont="1" applyFill="1" applyBorder="1" applyAlignment="1" applyProtection="1">
      <alignment horizontal="center" vertical="center"/>
      <protection hidden="1" locked="0"/>
    </xf>
    <xf numFmtId="0" fontId="13" fillId="0" borderId="0" xfId="197" applyFont="1" applyFill="1" applyBorder="1" applyAlignment="1" applyProtection="1">
      <alignment horizontal="left" vertical="center"/>
      <protection hidden="1"/>
    </xf>
    <xf numFmtId="0" fontId="14" fillId="0" borderId="0" xfId="197" applyFont="1">
      <alignment vertical="top"/>
      <protection/>
    </xf>
    <xf numFmtId="0" fontId="14" fillId="0" borderId="0" xfId="197" applyFont="1" applyFill="1" applyBorder="1" applyAlignment="1" applyProtection="1">
      <alignment vertical="center"/>
      <protection hidden="1"/>
    </xf>
    <xf numFmtId="0" fontId="14" fillId="0" borderId="0" xfId="197" applyFont="1" applyFill="1" applyBorder="1" applyAlignment="1" applyProtection="1">
      <alignment horizontal="center" vertical="center" wrapText="1"/>
      <protection hidden="1"/>
    </xf>
    <xf numFmtId="0" fontId="14" fillId="0" borderId="0" xfId="197" applyFont="1" applyBorder="1" applyProtection="1">
      <alignment vertical="top"/>
      <protection hidden="1"/>
    </xf>
    <xf numFmtId="0" fontId="14" fillId="0" borderId="0" xfId="197" applyFont="1" applyBorder="1" applyAlignment="1" applyProtection="1">
      <alignment/>
      <protection hidden="1"/>
    </xf>
    <xf numFmtId="0" fontId="16" fillId="0" borderId="0" xfId="197" applyFont="1" applyBorder="1" applyAlignment="1" applyProtection="1">
      <alignment horizontal="right" vertical="center" wrapText="1"/>
      <protection hidden="1"/>
    </xf>
    <xf numFmtId="0" fontId="16" fillId="0" borderId="0" xfId="197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197" applyFont="1" applyFill="1" applyBorder="1" applyAlignment="1" applyProtection="1">
      <alignment horizontal="left" vertical="center"/>
      <protection hidden="1"/>
    </xf>
    <xf numFmtId="0" fontId="14" fillId="0" borderId="0" xfId="197" applyFont="1" applyBorder="1" applyAlignment="1" applyProtection="1">
      <alignment horizontal="left"/>
      <protection hidden="1"/>
    </xf>
    <xf numFmtId="0" fontId="14" fillId="0" borderId="0" xfId="197" applyFont="1" applyBorder="1" applyAlignment="1">
      <alignment horizontal="left" vertical="center"/>
      <protection/>
    </xf>
    <xf numFmtId="0" fontId="14" fillId="0" borderId="0" xfId="197" applyFont="1" applyBorder="1" applyAlignment="1" applyProtection="1">
      <alignment vertical="top"/>
      <protection hidden="1"/>
    </xf>
    <xf numFmtId="0" fontId="14" fillId="0" borderId="0" xfId="197" applyFont="1" applyBorder="1" applyAlignment="1" applyProtection="1">
      <alignment horizontal="right"/>
      <protection hidden="1"/>
    </xf>
    <xf numFmtId="0" fontId="13" fillId="0" borderId="0" xfId="197" applyFont="1" applyFill="1" applyBorder="1" applyAlignment="1" applyProtection="1">
      <alignment horizontal="right" vertical="center"/>
      <protection hidden="1" locked="0"/>
    </xf>
    <xf numFmtId="0" fontId="14" fillId="0" borderId="0" xfId="197" applyFont="1" applyBorder="1" applyProtection="1">
      <alignment vertical="top"/>
      <protection hidden="1"/>
    </xf>
    <xf numFmtId="0" fontId="13" fillId="0" borderId="0" xfId="197" applyFont="1" applyBorder="1" applyAlignment="1" applyProtection="1">
      <alignment vertical="top"/>
      <protection hidden="1"/>
    </xf>
    <xf numFmtId="0" fontId="14" fillId="0" borderId="0" xfId="197" applyFont="1" applyFill="1" applyBorder="1" applyProtection="1">
      <alignment vertical="top"/>
      <protection hidden="1"/>
    </xf>
    <xf numFmtId="0" fontId="14" fillId="0" borderId="0" xfId="197" applyFont="1" applyBorder="1" applyAlignment="1" applyProtection="1">
      <alignment horizontal="center" vertical="center"/>
      <protection hidden="1" locked="0"/>
    </xf>
    <xf numFmtId="0" fontId="14" fillId="0" borderId="0" xfId="197" applyFont="1" applyBorder="1" applyAlignment="1" applyProtection="1">
      <alignment wrapText="1"/>
      <protection hidden="1"/>
    </xf>
    <xf numFmtId="0" fontId="14" fillId="0" borderId="0" xfId="197" applyFont="1" applyBorder="1" applyAlignment="1" applyProtection="1">
      <alignment horizontal="right" vertical="top"/>
      <protection hidden="1"/>
    </xf>
    <xf numFmtId="0" fontId="14" fillId="0" borderId="0" xfId="197" applyFont="1" applyBorder="1" applyAlignment="1" applyProtection="1">
      <alignment horizontal="center" vertical="top"/>
      <protection hidden="1"/>
    </xf>
    <xf numFmtId="0" fontId="14" fillId="0" borderId="0" xfId="197" applyFont="1" applyBorder="1" applyAlignment="1" applyProtection="1">
      <alignment horizontal="center"/>
      <protection hidden="1"/>
    </xf>
    <xf numFmtId="0" fontId="14" fillId="0" borderId="0" xfId="197" applyFont="1" applyBorder="1" applyAlignment="1" applyProtection="1">
      <alignment horizontal="left" vertical="top"/>
      <protection hidden="1"/>
    </xf>
    <xf numFmtId="0" fontId="14" fillId="0" borderId="23" xfId="197" applyFont="1" applyBorder="1" applyProtection="1">
      <alignment vertical="top"/>
      <protection hidden="1"/>
    </xf>
    <xf numFmtId="0" fontId="14" fillId="0" borderId="0" xfId="197" applyFont="1" applyBorder="1" applyAlignment="1" applyProtection="1">
      <alignment vertical="center"/>
      <protection hidden="1"/>
    </xf>
    <xf numFmtId="0" fontId="14" fillId="0" borderId="24" xfId="197" applyFont="1" applyBorder="1" applyProtection="1">
      <alignment vertical="top"/>
      <protection hidden="1"/>
    </xf>
    <xf numFmtId="0" fontId="14" fillId="0" borderId="24" xfId="197" applyFont="1" applyBorder="1">
      <alignment vertical="top"/>
      <protection/>
    </xf>
    <xf numFmtId="0" fontId="0" fillId="0" borderId="19" xfId="0" applyFont="1" applyFill="1" applyBorder="1" applyAlignment="1" applyProtection="1">
      <alignment vertical="top" wrapText="1"/>
      <protection hidden="1"/>
    </xf>
    <xf numFmtId="0" fontId="14" fillId="0" borderId="0" xfId="197" applyFont="1" applyFill="1" applyBorder="1" applyAlignment="1">
      <alignment/>
      <protection/>
    </xf>
    <xf numFmtId="49" fontId="13" fillId="0" borderId="0" xfId="197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198" applyFont="1" applyBorder="1" applyAlignment="1" applyProtection="1">
      <alignment/>
      <protection hidden="1"/>
    </xf>
    <xf numFmtId="0" fontId="14" fillId="0" borderId="0" xfId="196" applyFont="1" applyBorder="1" applyAlignment="1" applyProtection="1">
      <alignment horizontal="left" vertical="center"/>
      <protection hidden="1"/>
    </xf>
    <xf numFmtId="0" fontId="14" fillId="0" borderId="0" xfId="203" applyFont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4" fillId="0" borderId="0" xfId="197" applyFont="1" applyBorder="1" applyAlignment="1" applyProtection="1">
      <alignment horizontal="right" wrapText="1"/>
      <protection hidden="1"/>
    </xf>
    <xf numFmtId="0" fontId="14" fillId="0" borderId="0" xfId="197" applyFont="1" applyFill="1" applyBorder="1" applyAlignment="1" applyProtection="1">
      <alignment horizontal="center" vertical="top"/>
      <protection hidden="1"/>
    </xf>
    <xf numFmtId="0" fontId="14" fillId="0" borderId="0" xfId="197" applyFont="1" applyFill="1" applyBorder="1" applyAlignment="1" applyProtection="1">
      <alignment horizontal="center"/>
      <protection hidden="1"/>
    </xf>
    <xf numFmtId="0" fontId="14" fillId="0" borderId="22" xfId="197" applyFont="1" applyBorder="1" applyAlignment="1" applyProtection="1">
      <alignment horizontal="right" wrapText="1"/>
      <protection hidden="1"/>
    </xf>
    <xf numFmtId="14" fontId="13" fillId="0" borderId="25" xfId="197" applyNumberFormat="1" applyFont="1" applyFill="1" applyBorder="1" applyAlignment="1" applyProtection="1">
      <alignment horizontal="center" vertical="center"/>
      <protection hidden="1" locked="0"/>
    </xf>
    <xf numFmtId="1" fontId="13" fillId="0" borderId="26" xfId="197" applyNumberFormat="1" applyFont="1" applyFill="1" applyBorder="1" applyAlignment="1" applyProtection="1">
      <alignment horizontal="center" vertical="center"/>
      <protection hidden="1" locked="0"/>
    </xf>
    <xf numFmtId="3" fontId="13" fillId="0" borderId="26" xfId="197" applyNumberFormat="1" applyFont="1" applyFill="1" applyBorder="1" applyAlignment="1" applyProtection="1">
      <alignment horizontal="right" vertical="center"/>
      <protection hidden="1" locked="0"/>
    </xf>
    <xf numFmtId="49" fontId="13" fillId="0" borderId="26" xfId="197" applyNumberFormat="1" applyFont="1" applyFill="1" applyBorder="1" applyAlignment="1" applyProtection="1">
      <alignment horizontal="right" vertical="center"/>
      <protection hidden="1" locked="0"/>
    </xf>
    <xf numFmtId="0" fontId="13" fillId="0" borderId="26" xfId="197" applyFont="1" applyFill="1" applyBorder="1" applyAlignment="1" applyProtection="1">
      <alignment horizontal="center" vertical="center"/>
      <protection hidden="1" locked="0"/>
    </xf>
    <xf numFmtId="0" fontId="14" fillId="0" borderId="0" xfId="197" applyFont="1" applyFill="1" applyBorder="1" applyAlignment="1" applyProtection="1">
      <alignment horizontal="right"/>
      <protection hidden="1"/>
    </xf>
    <xf numFmtId="0" fontId="14" fillId="0" borderId="0" xfId="197" applyFont="1" applyFill="1" applyBorder="1" applyAlignment="1" applyProtection="1">
      <alignment vertical="top"/>
      <protection hidden="1"/>
    </xf>
    <xf numFmtId="0" fontId="14" fillId="0" borderId="0" xfId="197" applyFont="1" applyFill="1" applyBorder="1" applyAlignment="1" applyProtection="1">
      <alignment vertical="top" wrapText="1"/>
      <protection hidden="1"/>
    </xf>
    <xf numFmtId="0" fontId="14" fillId="0" borderId="0" xfId="197" applyFont="1" applyFill="1" applyBorder="1" applyAlignment="1" applyProtection="1">
      <alignment wrapText="1"/>
      <protection hidden="1"/>
    </xf>
    <xf numFmtId="0" fontId="14" fillId="0" borderId="0" xfId="197" applyFont="1" applyFill="1" applyBorder="1" applyAlignment="1" applyProtection="1">
      <alignment horizontal="right" vertical="top"/>
      <protection hidden="1"/>
    </xf>
    <xf numFmtId="0" fontId="8" fillId="0" borderId="27" xfId="197" applyFont="1" applyBorder="1" applyAlignment="1">
      <alignment/>
      <protection/>
    </xf>
    <xf numFmtId="0" fontId="0" fillId="0" borderId="23" xfId="197" applyFont="1" applyBorder="1" applyAlignment="1">
      <alignment/>
      <protection/>
    </xf>
    <xf numFmtId="0" fontId="0" fillId="0" borderId="28" xfId="197" applyFont="1" applyBorder="1" applyAlignment="1">
      <alignment/>
      <protection/>
    </xf>
    <xf numFmtId="0" fontId="14" fillId="0" borderId="29" xfId="197" applyFont="1" applyFill="1" applyBorder="1" applyAlignment="1" applyProtection="1">
      <alignment horizontal="left" vertical="center" wrapText="1"/>
      <protection hidden="1"/>
    </xf>
    <xf numFmtId="0" fontId="14" fillId="0" borderId="22" xfId="197" applyFont="1" applyFill="1" applyBorder="1" applyAlignment="1" applyProtection="1">
      <alignment vertical="center"/>
      <protection hidden="1"/>
    </xf>
    <xf numFmtId="0" fontId="14" fillId="0" borderId="29" xfId="197" applyFont="1" applyBorder="1" applyAlignment="1" applyProtection="1">
      <alignment horizontal="left" vertical="center" wrapText="1"/>
      <protection hidden="1"/>
    </xf>
    <xf numFmtId="0" fontId="14" fillId="0" borderId="22" xfId="197" applyFont="1" applyBorder="1" applyProtection="1">
      <alignment vertical="top"/>
      <protection hidden="1"/>
    </xf>
    <xf numFmtId="0" fontId="16" fillId="0" borderId="0" xfId="197" applyFont="1" applyBorder="1" applyAlignment="1" applyProtection="1">
      <alignment horizontal="right"/>
      <protection hidden="1"/>
    </xf>
    <xf numFmtId="0" fontId="14" fillId="0" borderId="29" xfId="197" applyFont="1" applyFill="1" applyBorder="1" applyAlignment="1" applyProtection="1">
      <alignment/>
      <protection hidden="1"/>
    </xf>
    <xf numFmtId="0" fontId="14" fillId="0" borderId="29" xfId="197" applyFont="1" applyBorder="1" applyAlignment="1" applyProtection="1">
      <alignment wrapText="1"/>
      <protection hidden="1"/>
    </xf>
    <xf numFmtId="0" fontId="14" fillId="0" borderId="22" xfId="197" applyFont="1" applyBorder="1" applyAlignment="1" applyProtection="1">
      <alignment horizontal="right"/>
      <protection hidden="1"/>
    </xf>
    <xf numFmtId="0" fontId="14" fillId="0" borderId="29" xfId="197" applyFont="1" applyBorder="1" applyProtection="1">
      <alignment vertical="top"/>
      <protection hidden="1"/>
    </xf>
    <xf numFmtId="0" fontId="14" fillId="0" borderId="29" xfId="197" applyFont="1" applyBorder="1" applyAlignment="1">
      <alignment horizontal="left" vertical="center"/>
      <protection/>
    </xf>
    <xf numFmtId="0" fontId="13" fillId="0" borderId="29" xfId="197" applyFont="1" applyFill="1" applyBorder="1" applyAlignment="1" applyProtection="1">
      <alignment horizontal="right" vertical="center"/>
      <protection hidden="1" locked="0"/>
    </xf>
    <xf numFmtId="0" fontId="14" fillId="0" borderId="0" xfId="197" applyFont="1" applyBorder="1" applyAlignment="1" applyProtection="1">
      <alignment horizontal="right" vertical="center"/>
      <protection hidden="1"/>
    </xf>
    <xf numFmtId="0" fontId="14" fillId="0" borderId="29" xfId="197" applyFont="1" applyBorder="1" applyAlignment="1" applyProtection="1">
      <alignment vertical="top"/>
      <protection hidden="1"/>
    </xf>
    <xf numFmtId="0" fontId="14" fillId="0" borderId="0" xfId="197" applyFont="1" applyBorder="1">
      <alignment vertical="top"/>
      <protection/>
    </xf>
    <xf numFmtId="0" fontId="14" fillId="0" borderId="0" xfId="197" applyFont="1" applyBorder="1" applyAlignment="1" applyProtection="1">
      <alignment/>
      <protection hidden="1"/>
    </xf>
    <xf numFmtId="0" fontId="14" fillId="0" borderId="29" xfId="197" applyFont="1" applyBorder="1" applyAlignment="1" applyProtection="1">
      <alignment horizontal="left" vertical="top" wrapText="1"/>
      <protection hidden="1"/>
    </xf>
    <xf numFmtId="0" fontId="14" fillId="0" borderId="22" xfId="197" applyFont="1" applyBorder="1">
      <alignment vertical="top"/>
      <protection/>
    </xf>
    <xf numFmtId="0" fontId="14" fillId="0" borderId="22" xfId="197" applyFont="1" applyFill="1" applyBorder="1" applyAlignment="1" applyProtection="1">
      <alignment horizontal="right"/>
      <protection hidden="1"/>
    </xf>
    <xf numFmtId="0" fontId="14" fillId="0" borderId="29" xfId="197" applyFont="1" applyFill="1" applyBorder="1" applyAlignment="1" applyProtection="1">
      <alignment horizontal="left" vertical="top" indent="2"/>
      <protection hidden="1"/>
    </xf>
    <xf numFmtId="0" fontId="14" fillId="0" borderId="29" xfId="197" applyFont="1" applyFill="1" applyBorder="1" applyAlignment="1" applyProtection="1">
      <alignment horizontal="left" vertical="top" wrapText="1" indent="2"/>
      <protection hidden="1"/>
    </xf>
    <xf numFmtId="0" fontId="14" fillId="0" borderId="22" xfId="197" applyFont="1" applyFill="1" applyBorder="1" applyAlignment="1" applyProtection="1">
      <alignment horizontal="right" vertical="top"/>
      <protection hidden="1"/>
    </xf>
    <xf numFmtId="0" fontId="14" fillId="0" borderId="29" xfId="197" applyFont="1" applyFill="1" applyBorder="1" applyProtection="1">
      <alignment vertical="top"/>
      <protection hidden="1"/>
    </xf>
    <xf numFmtId="0" fontId="13" fillId="0" borderId="22" xfId="197" applyFont="1" applyFill="1" applyBorder="1" applyAlignment="1" applyProtection="1">
      <alignment horizontal="right" vertical="center"/>
      <protection hidden="1" locked="0"/>
    </xf>
    <xf numFmtId="49" fontId="13" fillId="0" borderId="29" xfId="197" applyNumberFormat="1" applyFont="1" applyFill="1" applyBorder="1" applyAlignment="1" applyProtection="1">
      <alignment horizontal="center" vertical="center"/>
      <protection hidden="1" locked="0"/>
    </xf>
    <xf numFmtId="0" fontId="14" fillId="0" borderId="22" xfId="197" applyFont="1" applyBorder="1" applyAlignment="1" applyProtection="1">
      <alignment horizontal="right" vertical="top"/>
      <protection hidden="1"/>
    </xf>
    <xf numFmtId="0" fontId="14" fillId="0" borderId="22" xfId="197" applyFont="1" applyBorder="1" applyAlignment="1" applyProtection="1">
      <alignment horizontal="left" vertical="top"/>
      <protection hidden="1"/>
    </xf>
    <xf numFmtId="0" fontId="14" fillId="0" borderId="29" xfId="197" applyFont="1" applyBorder="1" applyAlignment="1" applyProtection="1">
      <alignment horizontal="left"/>
      <protection hidden="1"/>
    </xf>
    <xf numFmtId="0" fontId="14" fillId="0" borderId="28" xfId="197" applyFont="1" applyBorder="1" applyProtection="1">
      <alignment vertical="top"/>
      <protection hidden="1"/>
    </xf>
    <xf numFmtId="0" fontId="14" fillId="0" borderId="22" xfId="197" applyFont="1" applyBorder="1" applyAlignment="1" applyProtection="1">
      <alignment horizontal="left"/>
      <protection hidden="1"/>
    </xf>
    <xf numFmtId="0" fontId="14" fillId="0" borderId="29" xfId="197" applyFont="1" applyFill="1" applyBorder="1" applyAlignment="1" applyProtection="1">
      <alignment vertical="center"/>
      <protection hidden="1"/>
    </xf>
    <xf numFmtId="0" fontId="14" fillId="0" borderId="29" xfId="203" applyFont="1" applyFill="1" applyBorder="1" applyAlignment="1" applyProtection="1">
      <alignment vertical="center"/>
      <protection hidden="1"/>
    </xf>
    <xf numFmtId="0" fontId="14" fillId="0" borderId="29" xfId="196" applyFont="1" applyBorder="1" applyAlignment="1" applyProtection="1">
      <alignment horizontal="left" vertical="center"/>
      <protection hidden="1"/>
    </xf>
    <xf numFmtId="0" fontId="13" fillId="0" borderId="22" xfId="197" applyFont="1" applyBorder="1" applyAlignment="1" applyProtection="1">
      <alignment vertical="center"/>
      <protection hidden="1"/>
    </xf>
    <xf numFmtId="0" fontId="14" fillId="0" borderId="30" xfId="197" applyFont="1" applyBorder="1" applyProtection="1">
      <alignment vertical="top"/>
      <protection hidden="1"/>
    </xf>
    <xf numFmtId="0" fontId="14" fillId="0" borderId="31" xfId="197" applyFont="1" applyFill="1" applyBorder="1" applyAlignment="1" applyProtection="1">
      <alignment horizontal="right" vertical="top" wrapText="1"/>
      <protection hidden="1"/>
    </xf>
    <xf numFmtId="0" fontId="14" fillId="0" borderId="19" xfId="197" applyFont="1" applyFill="1" applyBorder="1" applyAlignment="1" applyProtection="1">
      <alignment horizontal="right" vertical="top" wrapText="1"/>
      <protection hidden="1"/>
    </xf>
    <xf numFmtId="0" fontId="14" fillId="0" borderId="19" xfId="197" applyFont="1" applyFill="1" applyBorder="1" applyProtection="1">
      <alignment vertical="top"/>
      <protection hidden="1"/>
    </xf>
    <xf numFmtId="0" fontId="14" fillId="0" borderId="32" xfId="197" applyFont="1" applyFill="1" applyBorder="1" applyProtection="1">
      <alignment vertical="top"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7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3" fontId="1" fillId="0" borderId="36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16" xfId="0" applyNumberFormat="1" applyFont="1" applyFill="1" applyBorder="1" applyAlignment="1" applyProtection="1">
      <alignment vertical="center" shrinkToFit="1"/>
      <protection/>
    </xf>
    <xf numFmtId="3" fontId="1" fillId="0" borderId="16" xfId="0" applyNumberFormat="1" applyFont="1" applyFill="1" applyBorder="1" applyAlignment="1" applyProtection="1">
      <alignment vertical="center" shrinkToFit="1"/>
      <protection hidden="1"/>
    </xf>
    <xf numFmtId="3" fontId="1" fillId="0" borderId="17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Font="1" applyFill="1" applyAlignment="1">
      <alignment vertical="center"/>
    </xf>
    <xf numFmtId="167" fontId="6" fillId="0" borderId="38" xfId="0" applyNumberFormat="1" applyFont="1" applyFill="1" applyBorder="1" applyAlignment="1">
      <alignment horizontal="center" vertical="center"/>
    </xf>
    <xf numFmtId="3" fontId="1" fillId="0" borderId="39" xfId="0" applyNumberFormat="1" applyFont="1" applyFill="1" applyBorder="1" applyAlignment="1" applyProtection="1">
      <alignment vertical="center" shrinkToFit="1"/>
      <protection hidden="1"/>
    </xf>
    <xf numFmtId="0" fontId="2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 wrapText="1"/>
    </xf>
    <xf numFmtId="0" fontId="17" fillId="0" borderId="22" xfId="197" applyFont="1" applyBorder="1" applyAlignment="1" applyProtection="1">
      <alignment horizontal="right" vertical="center" wrapText="1"/>
      <protection hidden="1"/>
    </xf>
    <xf numFmtId="0" fontId="17" fillId="0" borderId="29" xfId="197" applyFont="1" applyBorder="1" applyAlignment="1" applyProtection="1">
      <alignment horizontal="right" wrapText="1"/>
      <protection hidden="1"/>
    </xf>
    <xf numFmtId="49" fontId="13" fillId="0" borderId="31" xfId="197" applyNumberFormat="1" applyFont="1" applyFill="1" applyBorder="1" applyAlignment="1" applyProtection="1">
      <alignment horizontal="center" vertical="center"/>
      <protection hidden="1" locked="0"/>
    </xf>
    <xf numFmtId="49" fontId="13" fillId="0" borderId="32" xfId="197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197" applyFont="1" applyFill="1" applyBorder="1" applyAlignment="1" applyProtection="1">
      <alignment horizontal="left" vertical="center" wrapText="1"/>
      <protection hidden="1"/>
    </xf>
    <xf numFmtId="0" fontId="13" fillId="0" borderId="0" xfId="197" applyFont="1" applyFill="1" applyBorder="1" applyAlignment="1" applyProtection="1">
      <alignment horizontal="left" vertical="center" wrapText="1"/>
      <protection hidden="1"/>
    </xf>
    <xf numFmtId="0" fontId="13" fillId="0" borderId="29" xfId="197" applyFont="1" applyFill="1" applyBorder="1" applyAlignment="1" applyProtection="1">
      <alignment horizontal="left" vertical="center" wrapText="1"/>
      <protection hidden="1"/>
    </xf>
    <xf numFmtId="0" fontId="15" fillId="0" borderId="22" xfId="197" applyFont="1" applyBorder="1" applyAlignment="1" applyProtection="1">
      <alignment horizontal="center" vertical="center" wrapText="1"/>
      <protection hidden="1"/>
    </xf>
    <xf numFmtId="0" fontId="15" fillId="0" borderId="0" xfId="197" applyFont="1" applyBorder="1" applyAlignment="1" applyProtection="1">
      <alignment horizontal="center" vertical="center" wrapText="1"/>
      <protection hidden="1"/>
    </xf>
    <xf numFmtId="0" fontId="15" fillId="0" borderId="29" xfId="197" applyFont="1" applyBorder="1" applyAlignment="1" applyProtection="1">
      <alignment horizontal="center" vertical="center" wrapText="1"/>
      <protection hidden="1"/>
    </xf>
    <xf numFmtId="0" fontId="14" fillId="0" borderId="22" xfId="197" applyFont="1" applyBorder="1" applyAlignment="1" applyProtection="1">
      <alignment horizontal="right" vertical="center"/>
      <protection hidden="1"/>
    </xf>
    <xf numFmtId="0" fontId="14" fillId="0" borderId="29" xfId="197" applyFont="1" applyBorder="1" applyAlignment="1" applyProtection="1">
      <alignment horizontal="right"/>
      <protection hidden="1"/>
    </xf>
    <xf numFmtId="0" fontId="13" fillId="0" borderId="31" xfId="197" applyFont="1" applyFill="1" applyBorder="1" applyAlignment="1" applyProtection="1">
      <alignment horizontal="left" vertical="center"/>
      <protection hidden="1" locked="0"/>
    </xf>
    <xf numFmtId="0" fontId="14" fillId="0" borderId="19" xfId="197" applyFont="1" applyFill="1" applyBorder="1" applyAlignment="1">
      <alignment horizontal="left" vertical="center"/>
      <protection/>
    </xf>
    <xf numFmtId="0" fontId="14" fillId="0" borderId="32" xfId="197" applyFont="1" applyFill="1" applyBorder="1" applyAlignment="1">
      <alignment horizontal="left" vertical="center"/>
      <protection/>
    </xf>
    <xf numFmtId="0" fontId="18" fillId="0" borderId="22" xfId="197" applyFont="1" applyBorder="1" applyAlignment="1" applyProtection="1">
      <alignment horizontal="left" vertical="center"/>
      <protection hidden="1"/>
    </xf>
    <xf numFmtId="0" fontId="9" fillId="0" borderId="0" xfId="197" applyFont="1" applyBorder="1" applyAlignment="1">
      <alignment horizontal="left"/>
      <protection/>
    </xf>
    <xf numFmtId="0" fontId="14" fillId="0" borderId="22" xfId="197" applyFont="1" applyBorder="1" applyAlignment="1" applyProtection="1">
      <alignment horizontal="right" vertical="center" wrapText="1"/>
      <protection hidden="1"/>
    </xf>
    <xf numFmtId="0" fontId="14" fillId="0" borderId="0" xfId="197" applyFont="1" applyBorder="1" applyAlignment="1" applyProtection="1">
      <alignment horizontal="right" wrapText="1"/>
      <protection hidden="1"/>
    </xf>
    <xf numFmtId="0" fontId="14" fillId="0" borderId="22" xfId="197" applyFont="1" applyBorder="1" applyAlignment="1" applyProtection="1">
      <alignment horizontal="right" wrapText="1"/>
      <protection hidden="1"/>
    </xf>
    <xf numFmtId="1" fontId="13" fillId="0" borderId="31" xfId="197" applyNumberFormat="1" applyFont="1" applyFill="1" applyBorder="1" applyAlignment="1" applyProtection="1">
      <alignment horizontal="center" vertical="center"/>
      <protection hidden="1" locked="0"/>
    </xf>
    <xf numFmtId="1" fontId="13" fillId="0" borderId="32" xfId="197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197" applyFont="1" applyBorder="1" applyAlignment="1" applyProtection="1">
      <alignment horizontal="right" vertical="center"/>
      <protection hidden="1"/>
    </xf>
    <xf numFmtId="0" fontId="19" fillId="0" borderId="31" xfId="59" applyFont="1" applyFill="1" applyBorder="1" applyAlignment="1" applyProtection="1">
      <alignment/>
      <protection hidden="1" locked="0"/>
    </xf>
    <xf numFmtId="0" fontId="13" fillId="0" borderId="19" xfId="197" applyFont="1" applyFill="1" applyBorder="1" applyAlignment="1" applyProtection="1">
      <alignment/>
      <protection hidden="1" locked="0"/>
    </xf>
    <xf numFmtId="0" fontId="13" fillId="0" borderId="32" xfId="197" applyFont="1" applyFill="1" applyBorder="1" applyAlignment="1" applyProtection="1">
      <alignment/>
      <protection hidden="1" locked="0"/>
    </xf>
    <xf numFmtId="0" fontId="14" fillId="0" borderId="19" xfId="197" applyFont="1" applyFill="1" applyBorder="1" applyAlignment="1">
      <alignment horizontal="left"/>
      <protection/>
    </xf>
    <xf numFmtId="0" fontId="14" fillId="0" borderId="32" xfId="197" applyFont="1" applyFill="1" applyBorder="1" applyAlignment="1">
      <alignment horizontal="left"/>
      <protection/>
    </xf>
    <xf numFmtId="0" fontId="14" fillId="0" borderId="0" xfId="197" applyFont="1" applyBorder="1" applyAlignment="1" applyProtection="1">
      <alignment horizontal="right"/>
      <protection hidden="1"/>
    </xf>
    <xf numFmtId="0" fontId="14" fillId="0" borderId="22" xfId="197" applyFont="1" applyBorder="1" applyAlignment="1" applyProtection="1">
      <alignment horizontal="center" vertical="center"/>
      <protection hidden="1"/>
    </xf>
    <xf numFmtId="0" fontId="14" fillId="0" borderId="0" xfId="197" applyFont="1" applyBorder="1" applyAlignment="1">
      <alignment horizontal="center" vertical="center"/>
      <protection/>
    </xf>
    <xf numFmtId="0" fontId="14" fillId="0" borderId="0" xfId="197" applyFont="1" applyBorder="1" applyAlignment="1">
      <alignment horizontal="center"/>
      <protection/>
    </xf>
    <xf numFmtId="0" fontId="14" fillId="0" borderId="0" xfId="197" applyFont="1" applyBorder="1" applyAlignment="1">
      <alignment horizontal="center" vertical="center"/>
      <protection/>
    </xf>
    <xf numFmtId="0" fontId="14" fillId="0" borderId="0" xfId="197" applyFont="1" applyBorder="1" applyAlignment="1">
      <alignment vertical="center"/>
      <protection/>
    </xf>
    <xf numFmtId="0" fontId="14" fillId="0" borderId="0" xfId="197" applyFont="1" applyBorder="1" applyAlignment="1">
      <alignment horizontal="center"/>
      <protection/>
    </xf>
    <xf numFmtId="0" fontId="14" fillId="0" borderId="29" xfId="197" applyFont="1" applyBorder="1" applyAlignment="1">
      <alignment horizontal="center"/>
      <protection/>
    </xf>
    <xf numFmtId="0" fontId="13" fillId="0" borderId="31" xfId="197" applyFont="1" applyFill="1" applyBorder="1" applyAlignment="1" applyProtection="1">
      <alignment horizontal="right" vertical="center"/>
      <protection hidden="1" locked="0"/>
    </xf>
    <xf numFmtId="0" fontId="14" fillId="0" borderId="19" xfId="197" applyFont="1" applyFill="1" applyBorder="1" applyAlignment="1">
      <alignment/>
      <protection/>
    </xf>
    <xf numFmtId="0" fontId="14" fillId="0" borderId="32" xfId="197" applyFont="1" applyFill="1" applyBorder="1" applyAlignment="1">
      <alignment/>
      <protection/>
    </xf>
    <xf numFmtId="0" fontId="14" fillId="0" borderId="0" xfId="197" applyFont="1" applyFill="1" applyBorder="1" applyAlignment="1" applyProtection="1">
      <alignment vertical="top" wrapText="1"/>
      <protection hidden="1"/>
    </xf>
    <xf numFmtId="0" fontId="14" fillId="0" borderId="0" xfId="197" applyFont="1" applyFill="1" applyBorder="1" applyAlignment="1" applyProtection="1">
      <alignment wrapText="1"/>
      <protection hidden="1"/>
    </xf>
    <xf numFmtId="0" fontId="14" fillId="0" borderId="0" xfId="197" applyFont="1" applyFill="1" applyBorder="1" applyAlignment="1" applyProtection="1">
      <alignment horizontal="center" vertical="top"/>
      <protection hidden="1"/>
    </xf>
    <xf numFmtId="0" fontId="14" fillId="0" borderId="0" xfId="197" applyFont="1" applyFill="1" applyBorder="1" applyAlignment="1" applyProtection="1">
      <alignment horizontal="center"/>
      <protection hidden="1"/>
    </xf>
    <xf numFmtId="0" fontId="14" fillId="0" borderId="29" xfId="197" applyFont="1" applyBorder="1" applyAlignment="1" applyProtection="1">
      <alignment horizontal="right" wrapText="1"/>
      <protection hidden="1"/>
    </xf>
    <xf numFmtId="0" fontId="13" fillId="0" borderId="19" xfId="197" applyFont="1" applyFill="1" applyBorder="1" applyAlignment="1" applyProtection="1">
      <alignment horizontal="left" vertical="center"/>
      <protection hidden="1" locked="0"/>
    </xf>
    <xf numFmtId="0" fontId="13" fillId="0" borderId="32" xfId="197" applyFont="1" applyFill="1" applyBorder="1" applyAlignment="1" applyProtection="1">
      <alignment horizontal="left" vertical="center"/>
      <protection hidden="1" locked="0"/>
    </xf>
    <xf numFmtId="49" fontId="13" fillId="0" borderId="31" xfId="197" applyNumberFormat="1" applyFont="1" applyFill="1" applyBorder="1" applyAlignment="1" applyProtection="1">
      <alignment horizontal="left" vertical="center"/>
      <protection hidden="1" locked="0"/>
    </xf>
    <xf numFmtId="49" fontId="13" fillId="0" borderId="19" xfId="197" applyNumberFormat="1" applyFont="1" applyFill="1" applyBorder="1" applyAlignment="1" applyProtection="1">
      <alignment horizontal="left" vertical="center"/>
      <protection hidden="1" locked="0"/>
    </xf>
    <xf numFmtId="49" fontId="13" fillId="0" borderId="32" xfId="197" applyNumberFormat="1" applyFont="1" applyFill="1" applyBorder="1" applyAlignment="1" applyProtection="1">
      <alignment horizontal="left" vertical="center"/>
      <protection hidden="1" locked="0"/>
    </xf>
    <xf numFmtId="0" fontId="14" fillId="0" borderId="0" xfId="197" applyFont="1" applyFill="1" applyBorder="1" applyAlignment="1" applyProtection="1">
      <alignment vertical="center"/>
      <protection hidden="1"/>
    </xf>
    <xf numFmtId="0" fontId="14" fillId="0" borderId="40" xfId="197" applyFont="1" applyBorder="1" applyAlignment="1" applyProtection="1">
      <alignment horizontal="center" vertical="top"/>
      <protection hidden="1"/>
    </xf>
    <xf numFmtId="0" fontId="14" fillId="0" borderId="40" xfId="197" applyFont="1" applyBorder="1" applyAlignment="1">
      <alignment horizontal="center"/>
      <protection/>
    </xf>
    <xf numFmtId="0" fontId="14" fillId="0" borderId="41" xfId="197" applyFont="1" applyBorder="1" applyAlignment="1">
      <alignment/>
      <protection/>
    </xf>
    <xf numFmtId="0" fontId="14" fillId="0" borderId="0" xfId="197" applyFont="1" applyBorder="1" applyAlignment="1" applyProtection="1">
      <alignment horizontal="center" vertical="top"/>
      <protection hidden="1"/>
    </xf>
    <xf numFmtId="0" fontId="14" fillId="0" borderId="0" xfId="197" applyFont="1" applyBorder="1" applyAlignment="1" applyProtection="1">
      <alignment horizontal="center"/>
      <protection hidden="1"/>
    </xf>
    <xf numFmtId="0" fontId="14" fillId="0" borderId="23" xfId="197" applyFont="1" applyBorder="1" applyAlignment="1" applyProtection="1">
      <alignment horizontal="center"/>
      <protection hidden="1"/>
    </xf>
    <xf numFmtId="49" fontId="19" fillId="0" borderId="31" xfId="59" applyNumberFormat="1" applyFont="1" applyFill="1" applyBorder="1" applyAlignment="1" applyProtection="1">
      <alignment horizontal="left" vertical="center"/>
      <protection hidden="1" locked="0"/>
    </xf>
    <xf numFmtId="0" fontId="14" fillId="0" borderId="19" xfId="197" applyFont="1" applyFill="1" applyBorder="1" applyAlignment="1" applyProtection="1">
      <alignment horizontal="center" vertical="top"/>
      <protection hidden="1"/>
    </xf>
    <xf numFmtId="0" fontId="14" fillId="0" borderId="19" xfId="197" applyFont="1" applyFill="1" applyBorder="1" applyAlignment="1" applyProtection="1">
      <alignment horizontal="center"/>
      <protection hidden="1"/>
    </xf>
    <xf numFmtId="0" fontId="13" fillId="0" borderId="0" xfId="203" applyFont="1" applyBorder="1" applyAlignment="1" applyProtection="1">
      <alignment horizontal="left"/>
      <protection hidden="1"/>
    </xf>
    <xf numFmtId="0" fontId="20" fillId="0" borderId="0" xfId="203" applyFont="1" applyBorder="1" applyAlignment="1">
      <alignment/>
      <protection/>
    </xf>
    <xf numFmtId="0" fontId="14" fillId="0" borderId="0" xfId="203" applyFont="1" applyBorder="1" applyAlignment="1" applyProtection="1">
      <alignment horizontal="left"/>
      <protection hidden="1"/>
    </xf>
    <xf numFmtId="0" fontId="12" fillId="0" borderId="0" xfId="203" applyBorder="1" applyAlignment="1">
      <alignment/>
      <protection/>
    </xf>
    <xf numFmtId="0" fontId="12" fillId="0" borderId="29" xfId="203" applyBorder="1" applyAlignment="1">
      <alignment/>
      <protection/>
    </xf>
    <xf numFmtId="0" fontId="6" fillId="0" borderId="42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horizontal="left" vertical="center" shrinkToFit="1"/>
    </xf>
    <xf numFmtId="0" fontId="2" fillId="0" borderId="50" xfId="0" applyFont="1" applyFill="1" applyBorder="1" applyAlignment="1">
      <alignment horizontal="left" vertical="center" shrinkToFit="1"/>
    </xf>
    <xf numFmtId="0" fontId="2" fillId="0" borderId="51" xfId="0" applyFont="1" applyFill="1" applyBorder="1" applyAlignment="1">
      <alignment horizontal="left" vertical="center" shrinkToFit="1"/>
    </xf>
    <xf numFmtId="0" fontId="6" fillId="0" borderId="52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vertical="center"/>
    </xf>
    <xf numFmtId="0" fontId="1" fillId="0" borderId="51" xfId="0" applyFont="1" applyFill="1" applyBorder="1" applyAlignment="1">
      <alignment vertical="center"/>
    </xf>
    <xf numFmtId="0" fontId="6" fillId="0" borderId="53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1" fillId="0" borderId="2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wrapText="1"/>
    </xf>
    <xf numFmtId="0" fontId="1" fillId="0" borderId="57" xfId="0" applyFont="1" applyFill="1" applyBorder="1" applyAlignment="1">
      <alignment wrapText="1"/>
    </xf>
    <xf numFmtId="0" fontId="1" fillId="0" borderId="55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wrapText="1"/>
    </xf>
    <xf numFmtId="0" fontId="1" fillId="0" borderId="60" xfId="0" applyFont="1" applyFill="1" applyBorder="1" applyAlignment="1">
      <alignment wrapText="1"/>
    </xf>
    <xf numFmtId="0" fontId="1" fillId="0" borderId="56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193" fontId="38" fillId="0" borderId="12" xfId="195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8" fillId="0" borderId="0" xfId="96" applyFont="1" applyFill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13" fillId="0" borderId="0" xfId="0" applyFont="1" applyAlignment="1">
      <alignment/>
    </xf>
    <xf numFmtId="0" fontId="8" fillId="24" borderId="19" xfId="0" applyFont="1" applyFill="1" applyBorder="1" applyAlignment="1">
      <alignment horizontal="center" vertical="top" wrapText="1"/>
    </xf>
    <xf numFmtId="0" fontId="0" fillId="24" borderId="19" xfId="0" applyFont="1" applyFill="1" applyBorder="1" applyAlignment="1">
      <alignment horizontal="center" vertical="top" wrapText="1"/>
    </xf>
    <xf numFmtId="0" fontId="0" fillId="24" borderId="19" xfId="0" applyFill="1" applyBorder="1" applyAlignment="1" applyProtection="1">
      <alignment horizontal="center" vertical="top" wrapText="1"/>
      <protection hidden="1"/>
    </xf>
    <xf numFmtId="0" fontId="0" fillId="24" borderId="19" xfId="0" applyFill="1" applyBorder="1" applyAlignment="1" applyProtection="1">
      <alignment horizontal="center" vertical="top" wrapText="1"/>
      <protection hidden="1"/>
    </xf>
    <xf numFmtId="0" fontId="0" fillId="24" borderId="19" xfId="0" applyFont="1" applyFill="1" applyBorder="1" applyAlignment="1" applyProtection="1">
      <alignment horizontal="center" vertical="top" wrapText="1"/>
      <protection hidden="1"/>
    </xf>
    <xf numFmtId="0" fontId="0" fillId="24" borderId="19" xfId="0" applyFill="1" applyBorder="1" applyAlignment="1" applyProtection="1">
      <alignment horizontal="right" vertical="top" wrapText="1"/>
      <protection hidden="1"/>
    </xf>
    <xf numFmtId="0" fontId="8" fillId="24" borderId="19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Alignment="1">
      <alignment/>
    </xf>
    <xf numFmtId="0" fontId="0" fillId="0" borderId="0" xfId="96" applyFont="1" applyFill="1" applyBorder="1" applyAlignment="1">
      <alignment horizontal="center" vertical="top" wrapText="1"/>
      <protection/>
    </xf>
    <xf numFmtId="3" fontId="1" fillId="20" borderId="64" xfId="194" applyNumberFormat="1" applyFont="1" applyFill="1" applyBorder="1" applyAlignment="1" applyProtection="1">
      <alignment vertical="center"/>
      <protection/>
    </xf>
    <xf numFmtId="3" fontId="1" fillId="20" borderId="64" xfId="194" applyNumberFormat="1" applyFont="1" applyFill="1" applyBorder="1" applyAlignment="1" applyProtection="1">
      <alignment vertical="center"/>
      <protection/>
    </xf>
    <xf numFmtId="3" fontId="1" fillId="20" borderId="64" xfId="194" applyNumberFormat="1" applyFont="1" applyFill="1" applyBorder="1" applyAlignment="1" applyProtection="1">
      <alignment vertical="center"/>
      <protection/>
    </xf>
    <xf numFmtId="3" fontId="1" fillId="20" borderId="64" xfId="194" applyNumberFormat="1" applyFont="1" applyFill="1" applyBorder="1" applyAlignment="1" applyProtection="1">
      <alignment vertical="center"/>
      <protection/>
    </xf>
    <xf numFmtId="3" fontId="1" fillId="20" borderId="64" xfId="194" applyNumberFormat="1" applyFont="1" applyFill="1" applyBorder="1" applyAlignment="1" applyProtection="1">
      <alignment vertical="center"/>
      <protection/>
    </xf>
    <xf numFmtId="3" fontId="1" fillId="20" borderId="64" xfId="194" applyNumberFormat="1" applyFont="1" applyFill="1" applyBorder="1" applyAlignment="1" applyProtection="1">
      <alignment vertical="center"/>
      <protection/>
    </xf>
    <xf numFmtId="3" fontId="1" fillId="20" borderId="64" xfId="194" applyNumberFormat="1" applyFont="1" applyFill="1" applyBorder="1" applyAlignment="1" applyProtection="1">
      <alignment vertical="center"/>
      <protection/>
    </xf>
    <xf numFmtId="3" fontId="1" fillId="20" borderId="64" xfId="194" applyNumberFormat="1" applyFont="1" applyFill="1" applyBorder="1" applyAlignment="1" applyProtection="1">
      <alignment vertical="center"/>
      <protection/>
    </xf>
    <xf numFmtId="3" fontId="1" fillId="20" borderId="64" xfId="194" applyNumberFormat="1" applyFont="1" applyFill="1" applyBorder="1" applyAlignment="1" applyProtection="1">
      <alignment vertical="center"/>
      <protection/>
    </xf>
    <xf numFmtId="3" fontId="1" fillId="20" borderId="64" xfId="194" applyNumberFormat="1" applyFont="1" applyFill="1" applyBorder="1" applyAlignment="1" applyProtection="1">
      <alignment vertical="center"/>
      <protection/>
    </xf>
    <xf numFmtId="3" fontId="1" fillId="20" borderId="64" xfId="194" applyNumberFormat="1" applyFont="1" applyFill="1" applyBorder="1" applyAlignment="1" applyProtection="1">
      <alignment vertical="center"/>
      <protection/>
    </xf>
    <xf numFmtId="3" fontId="1" fillId="20" borderId="64" xfId="194" applyNumberFormat="1" applyFont="1" applyFill="1" applyBorder="1" applyAlignment="1" applyProtection="1">
      <alignment vertical="center"/>
      <protection/>
    </xf>
    <xf numFmtId="3" fontId="1" fillId="20" borderId="64" xfId="194" applyNumberFormat="1" applyFont="1" applyFill="1" applyBorder="1" applyAlignment="1" applyProtection="1">
      <alignment vertical="center"/>
      <protection/>
    </xf>
    <xf numFmtId="3" fontId="1" fillId="20" borderId="64" xfId="194" applyNumberFormat="1" applyFont="1" applyFill="1" applyBorder="1" applyAlignment="1" applyProtection="1">
      <alignment vertical="center"/>
      <protection/>
    </xf>
    <xf numFmtId="3" fontId="1" fillId="20" borderId="64" xfId="194" applyNumberFormat="1" applyFont="1" applyFill="1" applyBorder="1" applyAlignment="1" applyProtection="1">
      <alignment vertical="center"/>
      <protection/>
    </xf>
    <xf numFmtId="3" fontId="1" fillId="20" borderId="64" xfId="194" applyNumberFormat="1" applyFont="1" applyFill="1" applyBorder="1" applyAlignment="1" applyProtection="1">
      <alignment vertical="center"/>
      <protection/>
    </xf>
    <xf numFmtId="0" fontId="1" fillId="0" borderId="43" xfId="0" applyFont="1" applyFill="1" applyBorder="1" applyAlignment="1">
      <alignment horizontal="left" vertical="center" wrapText="1"/>
    </xf>
    <xf numFmtId="3" fontId="1" fillId="20" borderId="64" xfId="194" applyNumberFormat="1" applyFont="1" applyFill="1" applyBorder="1" applyAlignment="1" applyProtection="1">
      <alignment vertical="center"/>
      <protection/>
    </xf>
    <xf numFmtId="3" fontId="1" fillId="20" borderId="64" xfId="194" applyNumberFormat="1" applyFont="1" applyFill="1" applyBorder="1" applyAlignment="1" applyProtection="1">
      <alignment vertical="center"/>
      <protection/>
    </xf>
    <xf numFmtId="3" fontId="1" fillId="20" borderId="64" xfId="194" applyNumberFormat="1" applyFont="1" applyFill="1" applyBorder="1" applyAlignment="1" applyProtection="1">
      <alignment vertical="center"/>
      <protection/>
    </xf>
    <xf numFmtId="0" fontId="7" fillId="24" borderId="19" xfId="0" applyFont="1" applyFill="1" applyBorder="1" applyAlignment="1" applyProtection="1">
      <alignment horizontal="center" vertical="top" wrapText="1"/>
      <protection hidden="1"/>
    </xf>
    <xf numFmtId="0" fontId="3" fillId="0" borderId="0" xfId="197" applyFont="1" applyAlignment="1">
      <alignment/>
      <protection/>
    </xf>
    <xf numFmtId="0" fontId="9" fillId="0" borderId="0" xfId="197" applyFont="1" applyAlignment="1">
      <alignment/>
      <protection/>
    </xf>
    <xf numFmtId="3" fontId="1" fillId="20" borderId="64" xfId="194" applyNumberFormat="1" applyFont="1" applyFill="1" applyBorder="1" applyAlignment="1" applyProtection="1">
      <alignment vertical="center"/>
      <protection/>
    </xf>
    <xf numFmtId="0" fontId="0" fillId="0" borderId="0" xfId="96" applyFont="1" applyFill="1" applyAlignment="1">
      <alignment/>
      <protection/>
    </xf>
    <xf numFmtId="0" fontId="0" fillId="0" borderId="0" xfId="96" applyFont="1" applyFill="1" applyBorder="1" applyAlignment="1">
      <alignment wrapText="1"/>
      <protection/>
    </xf>
    <xf numFmtId="0" fontId="0" fillId="0" borderId="0" xfId="96" applyFill="1" applyBorder="1">
      <alignment/>
      <protection/>
    </xf>
    <xf numFmtId="3" fontId="1" fillId="20" borderId="64" xfId="194" applyNumberFormat="1" applyFont="1" applyFill="1" applyBorder="1" applyAlignment="1" applyProtection="1">
      <alignment vertical="center"/>
      <protection/>
    </xf>
    <xf numFmtId="0" fontId="0" fillId="24" borderId="19" xfId="0" applyFont="1" applyFill="1" applyBorder="1" applyAlignment="1">
      <alignment horizontal="center" wrapText="1"/>
    </xf>
    <xf numFmtId="0" fontId="3" fillId="24" borderId="19" xfId="0" applyFont="1" applyFill="1" applyBorder="1" applyAlignment="1">
      <alignment horizontal="right" vertical="center"/>
    </xf>
    <xf numFmtId="0" fontId="0" fillId="0" borderId="0" xfId="96" applyFont="1" applyFill="1" applyBorder="1" applyAlignment="1">
      <alignment/>
      <protection/>
    </xf>
    <xf numFmtId="3" fontId="1" fillId="20" borderId="64" xfId="194" applyNumberFormat="1" applyFont="1" applyFill="1" applyBorder="1" applyAlignment="1" applyProtection="1">
      <alignment vertical="center"/>
      <protection/>
    </xf>
    <xf numFmtId="0" fontId="0" fillId="0" borderId="0" xfId="96" applyFont="1" applyFill="1" applyAlignment="1">
      <alignment wrapText="1"/>
      <protection/>
    </xf>
    <xf numFmtId="0" fontId="6" fillId="0" borderId="42" xfId="0" applyFont="1" applyFill="1" applyBorder="1" applyAlignment="1">
      <alignment horizontal="left" vertical="center" wrapText="1"/>
    </xf>
    <xf numFmtId="3" fontId="1" fillId="20" borderId="64" xfId="194" applyNumberFormat="1" applyFont="1" applyFill="1" applyBorder="1" applyAlignment="1" applyProtection="1">
      <alignment vertical="center"/>
      <protection/>
    </xf>
    <xf numFmtId="0" fontId="9" fillId="0" borderId="0" xfId="96" applyFont="1" applyFill="1" applyBorder="1" applyAlignment="1">
      <alignment horizontal="center" wrapText="1"/>
      <protection/>
    </xf>
    <xf numFmtId="3" fontId="1" fillId="20" borderId="64" xfId="194" applyNumberFormat="1" applyFont="1" applyFill="1" applyBorder="1" applyAlignment="1" applyProtection="1">
      <alignment vertical="center"/>
      <protection/>
    </xf>
    <xf numFmtId="0" fontId="1" fillId="24" borderId="0" xfId="0" applyFont="1" applyFill="1" applyBorder="1" applyAlignment="1">
      <alignment horizontal="right"/>
    </xf>
    <xf numFmtId="0" fontId="1" fillId="24" borderId="19" xfId="0" applyFont="1" applyFill="1" applyBorder="1" applyAlignment="1">
      <alignment vertical="center"/>
    </xf>
    <xf numFmtId="3" fontId="1" fillId="20" borderId="64" xfId="194" applyNumberFormat="1" applyFont="1" applyFill="1" applyBorder="1" applyAlignment="1" applyProtection="1">
      <alignment vertical="center"/>
      <protection/>
    </xf>
    <xf numFmtId="0" fontId="0" fillId="24" borderId="19" xfId="0" applyFont="1" applyFill="1" applyBorder="1" applyAlignment="1" applyProtection="1">
      <alignment vertical="top" wrapText="1"/>
      <protection hidden="1"/>
    </xf>
    <xf numFmtId="0" fontId="2" fillId="0" borderId="0" xfId="0" applyFont="1" applyAlignment="1">
      <alignment/>
    </xf>
    <xf numFmtId="0" fontId="1" fillId="0" borderId="44" xfId="0" applyFont="1" applyFill="1" applyBorder="1" applyAlignment="1">
      <alignment horizontal="left" vertical="center" wrapText="1"/>
    </xf>
    <xf numFmtId="3" fontId="1" fillId="20" borderId="64" xfId="194" applyNumberFormat="1" applyFont="1" applyFill="1" applyBorder="1" applyAlignment="1" applyProtection="1">
      <alignment vertical="center"/>
      <protection/>
    </xf>
    <xf numFmtId="3" fontId="1" fillId="20" borderId="64" xfId="194" applyNumberFormat="1" applyFont="1" applyFill="1" applyBorder="1" applyAlignment="1" applyProtection="1">
      <alignment vertical="center"/>
      <protection/>
    </xf>
    <xf numFmtId="0" fontId="0" fillId="0" borderId="0" xfId="96" applyFill="1">
      <alignment/>
      <protection/>
    </xf>
    <xf numFmtId="0" fontId="0" fillId="24" borderId="19" xfId="0" applyFont="1" applyFill="1" applyBorder="1" applyAlignment="1">
      <alignment horizontal="center" vertical="top" wrapText="1"/>
    </xf>
    <xf numFmtId="0" fontId="0" fillId="0" borderId="0" xfId="96" applyFont="1" applyFill="1" applyBorder="1" applyAlignment="1">
      <alignment horizontal="center" wrapText="1"/>
      <protection/>
    </xf>
    <xf numFmtId="3" fontId="1" fillId="20" borderId="64" xfId="194" applyNumberFormat="1" applyFont="1" applyFill="1" applyBorder="1" applyAlignment="1" applyProtection="1">
      <alignment vertical="center"/>
      <protection/>
    </xf>
    <xf numFmtId="0" fontId="2" fillId="0" borderId="25" xfId="96" applyFont="1" applyFill="1" applyBorder="1" applyAlignment="1">
      <alignment horizontal="center" vertical="center" wrapText="1"/>
      <protection/>
    </xf>
    <xf numFmtId="0" fontId="6" fillId="0" borderId="25" xfId="96" applyFont="1" applyFill="1" applyBorder="1" applyAlignment="1">
      <alignment horizontal="center" vertical="center" wrapText="1"/>
      <protection/>
    </xf>
    <xf numFmtId="0" fontId="0" fillId="0" borderId="25" xfId="96" applyFont="1" applyFill="1" applyBorder="1" applyAlignment="1">
      <alignment horizontal="center" vertical="center" wrapText="1"/>
      <protection/>
    </xf>
    <xf numFmtId="0" fontId="6" fillId="0" borderId="25" xfId="96" applyFont="1" applyFill="1" applyBorder="1" applyAlignment="1">
      <alignment horizontal="center" vertical="center" wrapText="1"/>
      <protection/>
    </xf>
    <xf numFmtId="49" fontId="6" fillId="0" borderId="25" xfId="96" applyNumberFormat="1" applyFont="1" applyFill="1" applyBorder="1" applyAlignment="1">
      <alignment horizontal="center" vertical="center" wrapText="1"/>
      <protection/>
    </xf>
    <xf numFmtId="49" fontId="6" fillId="0" borderId="25" xfId="96" applyNumberFormat="1" applyFont="1" applyFill="1" applyBorder="1" applyAlignment="1">
      <alignment horizontal="center" vertical="center"/>
      <protection/>
    </xf>
    <xf numFmtId="49" fontId="6" fillId="0" borderId="25" xfId="96" applyNumberFormat="1" applyFont="1" applyFill="1" applyBorder="1" applyAlignment="1" applyProtection="1">
      <alignment horizontal="center" vertical="center"/>
      <protection hidden="1"/>
    </xf>
    <xf numFmtId="0" fontId="10" fillId="0" borderId="61" xfId="96" applyFont="1" applyFill="1" applyBorder="1" applyAlignment="1">
      <alignment horizontal="left" vertical="center" wrapText="1"/>
      <protection/>
    </xf>
    <xf numFmtId="0" fontId="0" fillId="0" borderId="62" xfId="96" applyFont="1" applyFill="1" applyBorder="1" applyAlignment="1">
      <alignment horizontal="left" vertical="center" wrapText="1"/>
      <protection/>
    </xf>
    <xf numFmtId="167" fontId="2" fillId="0" borderId="39" xfId="96" applyNumberFormat="1" applyFont="1" applyFill="1" applyBorder="1" applyAlignment="1">
      <alignment horizontal="center" vertical="center"/>
      <protection/>
    </xf>
    <xf numFmtId="3" fontId="3" fillId="0" borderId="15" xfId="96" applyNumberFormat="1" applyFont="1" applyFill="1" applyBorder="1" applyAlignment="1" applyProtection="1">
      <alignment horizontal="right" vertical="center" shrinkToFit="1"/>
      <protection locked="0"/>
    </xf>
    <xf numFmtId="3" fontId="3" fillId="0" borderId="15" xfId="96" applyNumberFormat="1" applyFont="1" applyFill="1" applyBorder="1" applyAlignment="1" applyProtection="1">
      <alignment horizontal="right" vertical="center" shrinkToFit="1"/>
      <protection hidden="1"/>
    </xf>
    <xf numFmtId="0" fontId="11" fillId="0" borderId="55" xfId="96" applyFont="1" applyFill="1" applyBorder="1" applyAlignment="1">
      <alignment horizontal="left" vertical="center" wrapText="1"/>
      <protection/>
    </xf>
    <xf numFmtId="0" fontId="0" fillId="0" borderId="56" xfId="96" applyFont="1" applyFill="1" applyBorder="1" applyAlignment="1">
      <alignment horizontal="left" vertical="center" wrapText="1"/>
      <protection/>
    </xf>
    <xf numFmtId="167" fontId="2" fillId="0" borderId="16" xfId="96" applyNumberFormat="1" applyFont="1" applyFill="1" applyBorder="1" applyAlignment="1">
      <alignment horizontal="center" vertical="center"/>
      <protection/>
    </xf>
    <xf numFmtId="3" fontId="3" fillId="0" borderId="16" xfId="96" applyNumberFormat="1" applyFont="1" applyFill="1" applyBorder="1" applyAlignment="1" applyProtection="1">
      <alignment horizontal="right" vertical="center" shrinkToFit="1"/>
      <protection locked="0"/>
    </xf>
    <xf numFmtId="3" fontId="3" fillId="0" borderId="16" xfId="96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96" applyFont="1" applyFill="1">
      <alignment/>
      <protection/>
    </xf>
    <xf numFmtId="0" fontId="10" fillId="0" borderId="55" xfId="96" applyFont="1" applyFill="1" applyBorder="1" applyAlignment="1">
      <alignment horizontal="left" vertical="center" wrapText="1"/>
      <protection/>
    </xf>
    <xf numFmtId="4" fontId="0" fillId="0" borderId="0" xfId="96" applyNumberFormat="1" applyFill="1">
      <alignment/>
      <protection/>
    </xf>
    <xf numFmtId="0" fontId="8" fillId="0" borderId="56" xfId="96" applyFont="1" applyFill="1" applyBorder="1" applyAlignment="1">
      <alignment horizontal="left" vertical="center" wrapText="1"/>
      <protection/>
    </xf>
    <xf numFmtId="3" fontId="0" fillId="0" borderId="0" xfId="96" applyNumberFormat="1" applyFill="1">
      <alignment/>
      <protection/>
    </xf>
    <xf numFmtId="0" fontId="10" fillId="0" borderId="65" xfId="96" applyFont="1" applyFill="1" applyBorder="1" applyAlignment="1">
      <alignment horizontal="left" vertical="center" wrapText="1"/>
      <protection/>
    </xf>
    <xf numFmtId="0" fontId="0" fillId="0" borderId="66" xfId="96" applyFont="1" applyFill="1" applyBorder="1" applyAlignment="1">
      <alignment horizontal="left" vertical="center" wrapText="1"/>
      <protection/>
    </xf>
    <xf numFmtId="167" fontId="2" fillId="0" borderId="67" xfId="96" applyNumberFormat="1" applyFont="1" applyFill="1" applyBorder="1" applyAlignment="1">
      <alignment horizontal="center" vertical="center"/>
      <protection/>
    </xf>
    <xf numFmtId="3" fontId="3" fillId="0" borderId="68" xfId="96" applyNumberFormat="1" applyFont="1" applyFill="1" applyBorder="1" applyAlignment="1" applyProtection="1">
      <alignment horizontal="right" vertical="center" shrinkToFit="1"/>
      <protection hidden="1"/>
    </xf>
    <xf numFmtId="0" fontId="10" fillId="0" borderId="69" xfId="96" applyFont="1" applyFill="1" applyBorder="1" applyAlignment="1">
      <alignment horizontal="left" vertical="center" wrapText="1"/>
      <protection/>
    </xf>
    <xf numFmtId="0" fontId="0" fillId="0" borderId="70" xfId="96" applyFont="1" applyFill="1" applyBorder="1" applyAlignment="1">
      <alignment horizontal="left" vertical="center" wrapText="1"/>
      <protection/>
    </xf>
    <xf numFmtId="167" fontId="2" fillId="0" borderId="71" xfId="96" applyNumberFormat="1" applyFont="1" applyFill="1" applyBorder="1" applyAlignment="1">
      <alignment horizontal="center" vertical="center"/>
      <protection/>
    </xf>
    <xf numFmtId="3" fontId="3" fillId="0" borderId="72" xfId="96" applyNumberFormat="1" applyFont="1" applyFill="1" applyBorder="1" applyAlignment="1" applyProtection="1">
      <alignment horizontal="right" vertical="center" shrinkToFit="1"/>
      <protection locked="0"/>
    </xf>
    <xf numFmtId="3" fontId="3" fillId="0" borderId="72" xfId="96" applyNumberFormat="1" applyFont="1" applyFill="1" applyBorder="1" applyAlignment="1" applyProtection="1">
      <alignment horizontal="right" vertical="center" shrinkToFit="1"/>
      <protection hidden="1"/>
    </xf>
    <xf numFmtId="0" fontId="10" fillId="0" borderId="58" xfId="96" applyFont="1" applyFill="1" applyBorder="1" applyAlignment="1">
      <alignment horizontal="left" vertical="center" wrapText="1"/>
      <protection/>
    </xf>
    <xf numFmtId="0" fontId="0" fillId="0" borderId="59" xfId="96" applyFont="1" applyFill="1" applyBorder="1" applyAlignment="1">
      <alignment horizontal="left" vertical="center" wrapText="1"/>
      <protection/>
    </xf>
    <xf numFmtId="167" fontId="2" fillId="0" borderId="17" xfId="96" applyNumberFormat="1" applyFont="1" applyFill="1" applyBorder="1" applyAlignment="1">
      <alignment horizontal="center" vertical="center"/>
      <protection/>
    </xf>
    <xf numFmtId="3" fontId="3" fillId="0" borderId="17" xfId="96" applyNumberFormat="1" applyFont="1" applyFill="1" applyBorder="1" applyAlignment="1" applyProtection="1">
      <alignment horizontal="right" vertical="center" shrinkToFit="1"/>
      <protection hidden="1"/>
    </xf>
    <xf numFmtId="4" fontId="1" fillId="0" borderId="0" xfId="96" applyNumberFormat="1" applyFont="1" applyFill="1">
      <alignment/>
      <protection/>
    </xf>
    <xf numFmtId="0" fontId="8" fillId="24" borderId="19" xfId="96" applyFont="1" applyFill="1" applyBorder="1" applyAlignment="1">
      <alignment horizontal="center" vertical="top" wrapText="1"/>
      <protection/>
    </xf>
    <xf numFmtId="0" fontId="0" fillId="24" borderId="0" xfId="96" applyFont="1" applyFill="1" applyBorder="1" applyAlignment="1">
      <alignment horizontal="center" vertical="top" wrapText="1"/>
      <protection/>
    </xf>
    <xf numFmtId="0" fontId="0" fillId="24" borderId="0" xfId="96" applyFont="1" applyFill="1" applyBorder="1" applyAlignment="1">
      <alignment horizontal="center" wrapText="1"/>
      <protection/>
    </xf>
    <xf numFmtId="0" fontId="1" fillId="24" borderId="0" xfId="96" applyFont="1" applyFill="1" applyBorder="1" applyAlignment="1">
      <alignment vertical="center"/>
      <protection/>
    </xf>
    <xf numFmtId="0" fontId="1" fillId="24" borderId="19" xfId="96" applyFont="1" applyFill="1" applyBorder="1" applyAlignment="1">
      <alignment horizontal="right" vertical="center"/>
      <protection/>
    </xf>
  </cellXfs>
  <cellStyles count="197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Input" xfId="60"/>
    <cellStyle name="Linked Cell" xfId="61"/>
    <cellStyle name="Neutral" xfId="62"/>
    <cellStyle name="Normal 10" xfId="63"/>
    <cellStyle name="Normal 10 2" xfId="64"/>
    <cellStyle name="Normal 10 2 2" xfId="65"/>
    <cellStyle name="Normal 10 2 2 2" xfId="66"/>
    <cellStyle name="Normal 10 2 3" xfId="67"/>
    <cellStyle name="Normal 10 3" xfId="68"/>
    <cellStyle name="Normal 10 3 2" xfId="69"/>
    <cellStyle name="Normal 10 3 2 2" xfId="70"/>
    <cellStyle name="Normal 10 3 3" xfId="71"/>
    <cellStyle name="Normal 10 4" xfId="72"/>
    <cellStyle name="Normal 10 4 2" xfId="73"/>
    <cellStyle name="Normal 10 5" xfId="74"/>
    <cellStyle name="Normal 11" xfId="75"/>
    <cellStyle name="Normal 12" xfId="76"/>
    <cellStyle name="Normal 13" xfId="77"/>
    <cellStyle name="Normal 14" xfId="78"/>
    <cellStyle name="Normal 15" xfId="79"/>
    <cellStyle name="Normal 16" xfId="80"/>
    <cellStyle name="Normal 17" xfId="81"/>
    <cellStyle name="Normal 18" xfId="82"/>
    <cellStyle name="Normal 19" xfId="83"/>
    <cellStyle name="Normal 2" xfId="84"/>
    <cellStyle name="Normal 2 10" xfId="85"/>
    <cellStyle name="Normal 2 11" xfId="86"/>
    <cellStyle name="Normal 2 12" xfId="87"/>
    <cellStyle name="Normal 2 13" xfId="88"/>
    <cellStyle name="Normal 2 14" xfId="89"/>
    <cellStyle name="Normal 2 15" xfId="90"/>
    <cellStyle name="Normal 2 16" xfId="91"/>
    <cellStyle name="Normal 2 17" xfId="92"/>
    <cellStyle name="Normal 2 18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0" xfId="107"/>
    <cellStyle name="Normal 2 2 21" xfId="108"/>
    <cellStyle name="Normal 2 2 22" xfId="109"/>
    <cellStyle name="Normal 2 2 23" xfId="110"/>
    <cellStyle name="Normal 2 2 24" xfId="111"/>
    <cellStyle name="Normal 2 2 25" xfId="112"/>
    <cellStyle name="Normal 2 2 26" xfId="113"/>
    <cellStyle name="Normal 2 2 27" xfId="114"/>
    <cellStyle name="Normal 2 2 28" xfId="115"/>
    <cellStyle name="Normal 2 2 29" xfId="116"/>
    <cellStyle name="Normal 2 2 3" xfId="117"/>
    <cellStyle name="Normal 2 2 30" xfId="118"/>
    <cellStyle name="Normal 2 2 31" xfId="119"/>
    <cellStyle name="Normal 2 2 32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0" xfId="138"/>
    <cellStyle name="Normal 2 31" xfId="139"/>
    <cellStyle name="Normal 2 32" xfId="140"/>
    <cellStyle name="Normal 2 33" xfId="141"/>
    <cellStyle name="Normal 2 34" xfId="142"/>
    <cellStyle name="Normal 2 4" xfId="143"/>
    <cellStyle name="Normal 2 5" xfId="144"/>
    <cellStyle name="Normal 2 6" xfId="145"/>
    <cellStyle name="Normal 2 7" xfId="146"/>
    <cellStyle name="Normal 2 8" xfId="147"/>
    <cellStyle name="Normal 2 9" xfId="148"/>
    <cellStyle name="Normal 20" xfId="149"/>
    <cellStyle name="Normal 21" xfId="150"/>
    <cellStyle name="Normal 22" xfId="151"/>
    <cellStyle name="Normal 23" xfId="152"/>
    <cellStyle name="Normal 24" xfId="153"/>
    <cellStyle name="Normal 25" xfId="154"/>
    <cellStyle name="Normal 26" xfId="155"/>
    <cellStyle name="Normal 27" xfId="156"/>
    <cellStyle name="Normal 28" xfId="157"/>
    <cellStyle name="Normal 29" xfId="158"/>
    <cellStyle name="Normal 3" xfId="159"/>
    <cellStyle name="Normal 30" xfId="160"/>
    <cellStyle name="Normal 31" xfId="161"/>
    <cellStyle name="Normal 32" xfId="162"/>
    <cellStyle name="Normal 33" xfId="163"/>
    <cellStyle name="Normal 34" xfId="164"/>
    <cellStyle name="Normal 35" xfId="165"/>
    <cellStyle name="Normal 36" xfId="166"/>
    <cellStyle name="Normal 37" xfId="167"/>
    <cellStyle name="Normal 38" xfId="168"/>
    <cellStyle name="Normal 39" xfId="169"/>
    <cellStyle name="Normal 4" xfId="170"/>
    <cellStyle name="Normal 40" xfId="171"/>
    <cellStyle name="Normal 41" xfId="172"/>
    <cellStyle name="Normal 42" xfId="173"/>
    <cellStyle name="Normal 5" xfId="174"/>
    <cellStyle name="Normal 6" xfId="175"/>
    <cellStyle name="Normal 6 2" xfId="176"/>
    <cellStyle name="Normal 6 2 2" xfId="177"/>
    <cellStyle name="Normal 6 2 2 2" xfId="178"/>
    <cellStyle name="Normal 6 2 3" xfId="179"/>
    <cellStyle name="Normal 6 3" xfId="180"/>
    <cellStyle name="Normal 6 3 2" xfId="181"/>
    <cellStyle name="Normal 6 3 2 2" xfId="182"/>
    <cellStyle name="Normal 6 3 3" xfId="183"/>
    <cellStyle name="Normal 6 4" xfId="184"/>
    <cellStyle name="Normal 6 4 2" xfId="185"/>
    <cellStyle name="Normal 6 5" xfId="186"/>
    <cellStyle name="Normal 7" xfId="187"/>
    <cellStyle name="Normal 7 2" xfId="188"/>
    <cellStyle name="Normal 7 3" xfId="189"/>
    <cellStyle name="Normal 7 4" xfId="190"/>
    <cellStyle name="Normal 8" xfId="191"/>
    <cellStyle name="Normal 8 2" xfId="192"/>
    <cellStyle name="Normal 9" xfId="193"/>
    <cellStyle name="Normal_2005_racun d&amp;g" xfId="194"/>
    <cellStyle name="Normal_Kvartalna izvjesca-prazno_20_08_2008" xfId="195"/>
    <cellStyle name="Normal_TFI-KI" xfId="196"/>
    <cellStyle name="Normal_TFI-OSIG" xfId="197"/>
    <cellStyle name="Normal_TFI-POD" xfId="198"/>
    <cellStyle name="Note" xfId="199"/>
    <cellStyle name="Obično_ik" xfId="200"/>
    <cellStyle name="Output" xfId="201"/>
    <cellStyle name="Percent" xfId="202"/>
    <cellStyle name="Style 1" xfId="203"/>
    <cellStyle name="Title" xfId="204"/>
    <cellStyle name="Total" xfId="205"/>
    <cellStyle name="Total 2" xfId="206"/>
    <cellStyle name="Total 2 2" xfId="207"/>
    <cellStyle name="Total 2 3" xfId="208"/>
    <cellStyle name="Total 3" xfId="209"/>
    <cellStyle name="Warning Text" xfId="210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="110" zoomScaleSheetLayoutView="110" zoomScalePageLayoutView="0" workbookViewId="0" topLeftCell="A1">
      <selection activeCell="H49" sqref="H49:I49"/>
    </sheetView>
  </sheetViews>
  <sheetFormatPr defaultColWidth="9.140625" defaultRowHeight="12.75"/>
  <cols>
    <col min="1" max="1" width="9.140625" style="19" customWidth="1"/>
    <col min="2" max="2" width="12.00390625" style="19" customWidth="1"/>
    <col min="3" max="6" width="9.140625" style="19" customWidth="1"/>
    <col min="7" max="7" width="17.7109375" style="19" customWidth="1"/>
    <col min="8" max="8" width="17.00390625" style="19" customWidth="1"/>
    <col min="9" max="9" width="23.8515625" style="19" customWidth="1"/>
    <col min="10" max="16384" width="9.140625" style="19" customWidth="1"/>
  </cols>
  <sheetData>
    <row r="1" spans="1:9" ht="12.75">
      <c r="A1" s="69" t="s">
        <v>70</v>
      </c>
      <c r="B1" s="70"/>
      <c r="C1" s="70"/>
      <c r="D1" s="70"/>
      <c r="E1" s="70"/>
      <c r="F1" s="70"/>
      <c r="G1" s="70"/>
      <c r="H1" s="70"/>
      <c r="I1" s="71"/>
    </row>
    <row r="2" spans="1:10" ht="12.75">
      <c r="A2" s="141" t="s">
        <v>293</v>
      </c>
      <c r="B2" s="142"/>
      <c r="C2" s="142"/>
      <c r="D2" s="143"/>
      <c r="E2" s="59" t="s">
        <v>369</v>
      </c>
      <c r="F2" s="20"/>
      <c r="G2" s="21" t="s">
        <v>226</v>
      </c>
      <c r="H2" s="59" t="s">
        <v>370</v>
      </c>
      <c r="I2" s="72"/>
      <c r="J2" s="22"/>
    </row>
    <row r="3" spans="1:10" ht="12.75">
      <c r="A3" s="73"/>
      <c r="B3" s="23"/>
      <c r="C3" s="23"/>
      <c r="D3" s="23"/>
      <c r="E3" s="24"/>
      <c r="F3" s="24"/>
      <c r="G3" s="23"/>
      <c r="H3" s="23"/>
      <c r="I3" s="74"/>
      <c r="J3" s="22"/>
    </row>
    <row r="4" spans="1:10" ht="39.75" customHeight="1">
      <c r="A4" s="144" t="s">
        <v>356</v>
      </c>
      <c r="B4" s="145"/>
      <c r="C4" s="145"/>
      <c r="D4" s="145"/>
      <c r="E4" s="145"/>
      <c r="F4" s="145"/>
      <c r="G4" s="145"/>
      <c r="H4" s="145"/>
      <c r="I4" s="146"/>
      <c r="J4" s="22"/>
    </row>
    <row r="5" spans="1:10" ht="12.75">
      <c r="A5" s="75"/>
      <c r="B5" s="26"/>
      <c r="C5" s="26"/>
      <c r="D5" s="26"/>
      <c r="E5" s="27"/>
      <c r="F5" s="76"/>
      <c r="G5" s="28"/>
      <c r="H5" s="29"/>
      <c r="I5" s="77"/>
      <c r="J5" s="22"/>
    </row>
    <row r="6" spans="1:10" ht="12.75">
      <c r="A6" s="147" t="s">
        <v>144</v>
      </c>
      <c r="B6" s="148"/>
      <c r="C6" s="139" t="s">
        <v>371</v>
      </c>
      <c r="D6" s="140"/>
      <c r="E6" s="39"/>
      <c r="F6" s="39"/>
      <c r="G6" s="39"/>
      <c r="H6" s="39"/>
      <c r="I6" s="78"/>
      <c r="J6" s="22"/>
    </row>
    <row r="7" spans="1:10" ht="12.75">
      <c r="A7" s="79"/>
      <c r="B7" s="33"/>
      <c r="C7" s="25"/>
      <c r="D7" s="25"/>
      <c r="E7" s="39"/>
      <c r="F7" s="39"/>
      <c r="G7" s="39"/>
      <c r="H7" s="39"/>
      <c r="I7" s="78"/>
      <c r="J7" s="22"/>
    </row>
    <row r="8" spans="1:10" ht="12.75">
      <c r="A8" s="137" t="s">
        <v>71</v>
      </c>
      <c r="B8" s="138"/>
      <c r="C8" s="139" t="s">
        <v>372</v>
      </c>
      <c r="D8" s="140"/>
      <c r="E8" s="39"/>
      <c r="F8" s="39"/>
      <c r="G8" s="39"/>
      <c r="H8" s="39"/>
      <c r="I8" s="80"/>
      <c r="J8" s="22"/>
    </row>
    <row r="9" spans="1:10" ht="12.75">
      <c r="A9" s="58"/>
      <c r="B9" s="55"/>
      <c r="C9" s="30"/>
      <c r="D9" s="25"/>
      <c r="E9" s="25"/>
      <c r="F9" s="25"/>
      <c r="G9" s="25"/>
      <c r="H9" s="25"/>
      <c r="I9" s="80"/>
      <c r="J9" s="22"/>
    </row>
    <row r="10" spans="1:10" ht="12.75">
      <c r="A10" s="154" t="s">
        <v>1</v>
      </c>
      <c r="B10" s="155"/>
      <c r="C10" s="139" t="s">
        <v>373</v>
      </c>
      <c r="D10" s="140"/>
      <c r="E10" s="25"/>
      <c r="F10" s="25"/>
      <c r="G10" s="25"/>
      <c r="H10" s="25"/>
      <c r="I10" s="80"/>
      <c r="J10" s="22"/>
    </row>
    <row r="11" spans="1:10" ht="12.75">
      <c r="A11" s="156"/>
      <c r="B11" s="155"/>
      <c r="C11" s="25"/>
      <c r="D11" s="25"/>
      <c r="E11" s="25"/>
      <c r="F11" s="25"/>
      <c r="G11" s="25"/>
      <c r="H11" s="25"/>
      <c r="I11" s="80"/>
      <c r="J11" s="22"/>
    </row>
    <row r="12" spans="1:10" ht="12.75">
      <c r="A12" s="147" t="s">
        <v>72</v>
      </c>
      <c r="B12" s="148"/>
      <c r="C12" s="149" t="s">
        <v>374</v>
      </c>
      <c r="D12" s="150"/>
      <c r="E12" s="150"/>
      <c r="F12" s="150"/>
      <c r="G12" s="150"/>
      <c r="H12" s="150"/>
      <c r="I12" s="151"/>
      <c r="J12" s="22"/>
    </row>
    <row r="13" spans="1:10" ht="15.75">
      <c r="A13" s="152"/>
      <c r="B13" s="153"/>
      <c r="C13" s="153"/>
      <c r="D13" s="31"/>
      <c r="E13" s="31"/>
      <c r="F13" s="31"/>
      <c r="G13" s="31"/>
      <c r="H13" s="31"/>
      <c r="I13" s="81"/>
      <c r="J13" s="22"/>
    </row>
    <row r="14" spans="1:10" ht="12.75">
      <c r="A14" s="79"/>
      <c r="B14" s="33"/>
      <c r="C14" s="32"/>
      <c r="D14" s="25"/>
      <c r="E14" s="25"/>
      <c r="F14" s="25"/>
      <c r="G14" s="25"/>
      <c r="H14" s="25"/>
      <c r="I14" s="80"/>
      <c r="J14" s="22"/>
    </row>
    <row r="15" spans="1:10" ht="12.75">
      <c r="A15" s="147" t="s">
        <v>184</v>
      </c>
      <c r="B15" s="148"/>
      <c r="C15" s="157" t="s">
        <v>376</v>
      </c>
      <c r="D15" s="158"/>
      <c r="E15" s="25"/>
      <c r="F15" s="149" t="s">
        <v>375</v>
      </c>
      <c r="G15" s="150"/>
      <c r="H15" s="150"/>
      <c r="I15" s="151"/>
      <c r="J15" s="22"/>
    </row>
    <row r="16" spans="1:10" ht="12.75">
      <c r="A16" s="79"/>
      <c r="B16" s="33"/>
      <c r="C16" s="25"/>
      <c r="D16" s="25"/>
      <c r="E16" s="25"/>
      <c r="F16" s="25"/>
      <c r="G16" s="25"/>
      <c r="H16" s="25"/>
      <c r="I16" s="80"/>
      <c r="J16" s="22"/>
    </row>
    <row r="17" spans="1:10" ht="12.75">
      <c r="A17" s="147" t="s">
        <v>185</v>
      </c>
      <c r="B17" s="148"/>
      <c r="C17" s="149" t="s">
        <v>377</v>
      </c>
      <c r="D17" s="150"/>
      <c r="E17" s="150"/>
      <c r="F17" s="150"/>
      <c r="G17" s="150"/>
      <c r="H17" s="150"/>
      <c r="I17" s="151"/>
      <c r="J17" s="22"/>
    </row>
    <row r="18" spans="1:10" ht="12.75">
      <c r="A18" s="79"/>
      <c r="B18" s="33"/>
      <c r="C18" s="25"/>
      <c r="D18" s="25"/>
      <c r="E18" s="25"/>
      <c r="F18" s="25"/>
      <c r="G18" s="25"/>
      <c r="H18" s="25"/>
      <c r="I18" s="80"/>
      <c r="J18" s="22"/>
    </row>
    <row r="19" spans="1:10" ht="12.75">
      <c r="A19" s="147" t="s">
        <v>186</v>
      </c>
      <c r="B19" s="148"/>
      <c r="C19" s="160" t="s">
        <v>378</v>
      </c>
      <c r="D19" s="161"/>
      <c r="E19" s="161"/>
      <c r="F19" s="161"/>
      <c r="G19" s="161"/>
      <c r="H19" s="161"/>
      <c r="I19" s="162"/>
      <c r="J19" s="22"/>
    </row>
    <row r="20" spans="1:10" ht="12.75">
      <c r="A20" s="79"/>
      <c r="B20" s="33"/>
      <c r="C20" s="32"/>
      <c r="D20" s="25"/>
      <c r="E20" s="25"/>
      <c r="F20" s="25"/>
      <c r="G20" s="25"/>
      <c r="H20" s="25"/>
      <c r="I20" s="80"/>
      <c r="J20" s="22"/>
    </row>
    <row r="21" spans="1:10" ht="12.75">
      <c r="A21" s="147" t="s">
        <v>187</v>
      </c>
      <c r="B21" s="148"/>
      <c r="C21" s="160" t="s">
        <v>379</v>
      </c>
      <c r="D21" s="161"/>
      <c r="E21" s="161"/>
      <c r="F21" s="161"/>
      <c r="G21" s="161"/>
      <c r="H21" s="161"/>
      <c r="I21" s="162"/>
      <c r="J21" s="22"/>
    </row>
    <row r="22" spans="1:10" ht="12.75">
      <c r="A22" s="79"/>
      <c r="B22" s="33"/>
      <c r="C22" s="32"/>
      <c r="D22" s="25"/>
      <c r="E22" s="25"/>
      <c r="F22" s="25"/>
      <c r="G22" s="25"/>
      <c r="H22" s="25"/>
      <c r="I22" s="80"/>
      <c r="J22" s="22"/>
    </row>
    <row r="23" spans="1:10" ht="12.75">
      <c r="A23" s="147" t="s">
        <v>73</v>
      </c>
      <c r="B23" s="148"/>
      <c r="C23" s="60">
        <v>133</v>
      </c>
      <c r="D23" s="149" t="s">
        <v>380</v>
      </c>
      <c r="E23" s="163"/>
      <c r="F23" s="164"/>
      <c r="G23" s="147"/>
      <c r="H23" s="165"/>
      <c r="I23" s="82"/>
      <c r="J23" s="22"/>
    </row>
    <row r="24" spans="1:10" ht="12.75">
      <c r="A24" s="79"/>
      <c r="B24" s="33"/>
      <c r="C24" s="25"/>
      <c r="D24" s="35"/>
      <c r="E24" s="35"/>
      <c r="F24" s="35"/>
      <c r="G24" s="35"/>
      <c r="H24" s="25"/>
      <c r="I24" s="80"/>
      <c r="J24" s="22"/>
    </row>
    <row r="25" spans="1:10" ht="12.75">
      <c r="A25" s="147" t="s">
        <v>74</v>
      </c>
      <c r="B25" s="148"/>
      <c r="C25" s="60">
        <v>21</v>
      </c>
      <c r="D25" s="149" t="s">
        <v>381</v>
      </c>
      <c r="E25" s="163"/>
      <c r="F25" s="163"/>
      <c r="G25" s="164"/>
      <c r="H25" s="83" t="s">
        <v>75</v>
      </c>
      <c r="I25" s="61">
        <v>817</v>
      </c>
      <c r="J25" s="22"/>
    </row>
    <row r="26" spans="1:10" ht="12.75">
      <c r="A26" s="79"/>
      <c r="B26" s="33"/>
      <c r="C26" s="25"/>
      <c r="D26" s="35"/>
      <c r="E26" s="35"/>
      <c r="F26" s="35"/>
      <c r="G26" s="33"/>
      <c r="H26" s="33" t="s">
        <v>357</v>
      </c>
      <c r="I26" s="84"/>
      <c r="J26" s="22"/>
    </row>
    <row r="27" spans="1:10" ht="12.75">
      <c r="A27" s="147" t="s">
        <v>189</v>
      </c>
      <c r="B27" s="148"/>
      <c r="C27" s="63" t="s">
        <v>382</v>
      </c>
      <c r="D27" s="36"/>
      <c r="E27" s="85"/>
      <c r="F27" s="86"/>
      <c r="G27" s="159" t="s">
        <v>188</v>
      </c>
      <c r="H27" s="148"/>
      <c r="I27" s="62" t="s">
        <v>383</v>
      </c>
      <c r="J27" s="22"/>
    </row>
    <row r="28" spans="1:10" ht="12.75">
      <c r="A28" s="79"/>
      <c r="B28" s="33"/>
      <c r="C28" s="25"/>
      <c r="D28" s="86"/>
      <c r="E28" s="86"/>
      <c r="F28" s="86"/>
      <c r="G28" s="86"/>
      <c r="H28" s="25"/>
      <c r="I28" s="87"/>
      <c r="J28" s="22"/>
    </row>
    <row r="29" spans="1:10" ht="12.75">
      <c r="A29" s="166" t="s">
        <v>76</v>
      </c>
      <c r="B29" s="167"/>
      <c r="C29" s="168"/>
      <c r="D29" s="168"/>
      <c r="E29" s="169" t="s">
        <v>77</v>
      </c>
      <c r="F29" s="170"/>
      <c r="G29" s="170"/>
      <c r="H29" s="171" t="s">
        <v>78</v>
      </c>
      <c r="I29" s="172"/>
      <c r="J29" s="22"/>
    </row>
    <row r="30" spans="1:10" ht="12.75">
      <c r="A30" s="88"/>
      <c r="B30" s="85"/>
      <c r="C30" s="85"/>
      <c r="D30" s="37"/>
      <c r="E30" s="25"/>
      <c r="F30" s="25"/>
      <c r="G30" s="25"/>
      <c r="H30" s="38"/>
      <c r="I30" s="87"/>
      <c r="J30" s="22"/>
    </row>
    <row r="31" spans="1:10" ht="12.75">
      <c r="A31" s="173"/>
      <c r="B31" s="174"/>
      <c r="C31" s="174"/>
      <c r="D31" s="175"/>
      <c r="E31" s="173"/>
      <c r="F31" s="174"/>
      <c r="G31" s="174"/>
      <c r="H31" s="139"/>
      <c r="I31" s="140"/>
      <c r="J31" s="22"/>
    </row>
    <row r="32" spans="1:10" ht="12.75">
      <c r="A32" s="89"/>
      <c r="B32" s="64"/>
      <c r="C32" s="65"/>
      <c r="D32" s="176"/>
      <c r="E32" s="176"/>
      <c r="F32" s="176"/>
      <c r="G32" s="177"/>
      <c r="H32" s="37"/>
      <c r="I32" s="90"/>
      <c r="J32" s="22"/>
    </row>
    <row r="33" spans="1:10" ht="12.75">
      <c r="A33" s="173"/>
      <c r="B33" s="174"/>
      <c r="C33" s="174"/>
      <c r="D33" s="175"/>
      <c r="E33" s="173"/>
      <c r="F33" s="174"/>
      <c r="G33" s="174"/>
      <c r="H33" s="139"/>
      <c r="I33" s="140"/>
      <c r="J33" s="22"/>
    </row>
    <row r="34" spans="1:10" ht="12.75">
      <c r="A34" s="89"/>
      <c r="B34" s="64"/>
      <c r="C34" s="65"/>
      <c r="D34" s="66"/>
      <c r="E34" s="66"/>
      <c r="F34" s="66"/>
      <c r="G34" s="67"/>
      <c r="H34" s="37"/>
      <c r="I34" s="91"/>
      <c r="J34" s="22"/>
    </row>
    <row r="35" spans="1:10" ht="12.75">
      <c r="A35" s="173"/>
      <c r="B35" s="174"/>
      <c r="C35" s="174"/>
      <c r="D35" s="175"/>
      <c r="E35" s="173"/>
      <c r="F35" s="174"/>
      <c r="G35" s="174"/>
      <c r="H35" s="139"/>
      <c r="I35" s="140"/>
      <c r="J35" s="22"/>
    </row>
    <row r="36" spans="1:10" ht="12.75">
      <c r="A36" s="89"/>
      <c r="B36" s="64"/>
      <c r="C36" s="65"/>
      <c r="D36" s="66"/>
      <c r="E36" s="66"/>
      <c r="F36" s="66"/>
      <c r="G36" s="67"/>
      <c r="H36" s="37"/>
      <c r="I36" s="91"/>
      <c r="J36" s="22"/>
    </row>
    <row r="37" spans="1:10" ht="12.75">
      <c r="A37" s="173"/>
      <c r="B37" s="174"/>
      <c r="C37" s="174"/>
      <c r="D37" s="175"/>
      <c r="E37" s="173"/>
      <c r="F37" s="174"/>
      <c r="G37" s="174"/>
      <c r="H37" s="139"/>
      <c r="I37" s="140"/>
      <c r="J37" s="22"/>
    </row>
    <row r="38" spans="1:10" ht="12.75">
      <c r="A38" s="92"/>
      <c r="B38" s="68"/>
      <c r="C38" s="178"/>
      <c r="D38" s="179"/>
      <c r="E38" s="37"/>
      <c r="F38" s="178"/>
      <c r="G38" s="179"/>
      <c r="H38" s="37"/>
      <c r="I38" s="93"/>
      <c r="J38" s="22"/>
    </row>
    <row r="39" spans="1:10" ht="12.75">
      <c r="A39" s="173"/>
      <c r="B39" s="174"/>
      <c r="C39" s="174"/>
      <c r="D39" s="175"/>
      <c r="E39" s="173"/>
      <c r="F39" s="174"/>
      <c r="G39" s="174"/>
      <c r="H39" s="139"/>
      <c r="I39" s="140"/>
      <c r="J39" s="22"/>
    </row>
    <row r="40" spans="1:10" ht="12.75">
      <c r="A40" s="92"/>
      <c r="B40" s="68"/>
      <c r="C40" s="56"/>
      <c r="D40" s="57"/>
      <c r="E40" s="37"/>
      <c r="F40" s="56"/>
      <c r="G40" s="57"/>
      <c r="H40" s="37"/>
      <c r="I40" s="93"/>
      <c r="J40" s="22"/>
    </row>
    <row r="41" spans="1:10" ht="12.75">
      <c r="A41" s="173"/>
      <c r="B41" s="174"/>
      <c r="C41" s="174"/>
      <c r="D41" s="175"/>
      <c r="E41" s="173"/>
      <c r="F41" s="174"/>
      <c r="G41" s="174"/>
      <c r="H41" s="139"/>
      <c r="I41" s="140"/>
      <c r="J41" s="22"/>
    </row>
    <row r="42" spans="1:10" ht="12.75">
      <c r="A42" s="94"/>
      <c r="B42" s="49"/>
      <c r="C42" s="49"/>
      <c r="D42" s="49"/>
      <c r="E42" s="34"/>
      <c r="F42" s="49"/>
      <c r="G42" s="49"/>
      <c r="H42" s="50"/>
      <c r="I42" s="95"/>
      <c r="J42" s="22"/>
    </row>
    <row r="43" spans="1:10" ht="12.75">
      <c r="A43" s="96"/>
      <c r="B43" s="40"/>
      <c r="C43" s="41"/>
      <c r="D43" s="42"/>
      <c r="E43" s="25"/>
      <c r="F43" s="41"/>
      <c r="G43" s="42"/>
      <c r="H43" s="25"/>
      <c r="I43" s="80"/>
      <c r="J43" s="22"/>
    </row>
    <row r="44" spans="1:10" ht="12.75">
      <c r="A44" s="97"/>
      <c r="B44" s="43"/>
      <c r="C44" s="43"/>
      <c r="D44" s="30"/>
      <c r="E44" s="30"/>
      <c r="F44" s="43"/>
      <c r="G44" s="30"/>
      <c r="H44" s="30"/>
      <c r="I44" s="98"/>
      <c r="J44" s="22"/>
    </row>
    <row r="45" spans="1:10" ht="12.75">
      <c r="A45" s="154" t="s">
        <v>344</v>
      </c>
      <c r="B45" s="180"/>
      <c r="C45" s="139"/>
      <c r="D45" s="140"/>
      <c r="E45" s="25"/>
      <c r="F45" s="149"/>
      <c r="G45" s="174"/>
      <c r="H45" s="174"/>
      <c r="I45" s="175"/>
      <c r="J45" s="22"/>
    </row>
    <row r="46" spans="1:10" ht="12.75">
      <c r="A46" s="96"/>
      <c r="B46" s="40"/>
      <c r="C46" s="190"/>
      <c r="D46" s="191"/>
      <c r="E46" s="25"/>
      <c r="F46" s="190"/>
      <c r="G46" s="192"/>
      <c r="H46" s="44"/>
      <c r="I46" s="99"/>
      <c r="J46" s="22"/>
    </row>
    <row r="47" spans="1:10" ht="12.75">
      <c r="A47" s="154" t="s">
        <v>79</v>
      </c>
      <c r="B47" s="180"/>
      <c r="C47" s="149" t="s">
        <v>384</v>
      </c>
      <c r="D47" s="181"/>
      <c r="E47" s="181"/>
      <c r="F47" s="181"/>
      <c r="G47" s="181"/>
      <c r="H47" s="181"/>
      <c r="I47" s="182"/>
      <c r="J47" s="22"/>
    </row>
    <row r="48" spans="1:10" ht="12.75">
      <c r="A48" s="79"/>
      <c r="B48" s="33"/>
      <c r="C48" s="32" t="s">
        <v>145</v>
      </c>
      <c r="D48" s="25"/>
      <c r="E48" s="25"/>
      <c r="F48" s="25"/>
      <c r="G48" s="25"/>
      <c r="H48" s="25"/>
      <c r="I48" s="80"/>
      <c r="J48" s="22"/>
    </row>
    <row r="49" spans="1:10" ht="12.75">
      <c r="A49" s="154" t="s">
        <v>146</v>
      </c>
      <c r="B49" s="180"/>
      <c r="C49" s="183" t="s">
        <v>385</v>
      </c>
      <c r="D49" s="184"/>
      <c r="E49" s="185"/>
      <c r="F49" s="25"/>
      <c r="G49" s="83" t="s">
        <v>147</v>
      </c>
      <c r="H49" s="183" t="s">
        <v>386</v>
      </c>
      <c r="I49" s="185"/>
      <c r="J49" s="22"/>
    </row>
    <row r="50" spans="1:10" ht="12.75">
      <c r="A50" s="79"/>
      <c r="B50" s="33"/>
      <c r="C50" s="32"/>
      <c r="D50" s="25"/>
      <c r="E50" s="25"/>
      <c r="F50" s="25"/>
      <c r="G50" s="25"/>
      <c r="H50" s="25"/>
      <c r="I50" s="80"/>
      <c r="J50" s="22"/>
    </row>
    <row r="51" spans="1:10" ht="12.75">
      <c r="A51" s="154" t="s">
        <v>186</v>
      </c>
      <c r="B51" s="180"/>
      <c r="C51" s="193" t="s">
        <v>387</v>
      </c>
      <c r="D51" s="184"/>
      <c r="E51" s="184"/>
      <c r="F51" s="184"/>
      <c r="G51" s="184"/>
      <c r="H51" s="184"/>
      <c r="I51" s="185"/>
      <c r="J51" s="22"/>
    </row>
    <row r="52" spans="1:10" ht="12.75">
      <c r="A52" s="79"/>
      <c r="B52" s="33"/>
      <c r="C52" s="25"/>
      <c r="D52" s="25"/>
      <c r="E52" s="25"/>
      <c r="F52" s="25"/>
      <c r="G52" s="25"/>
      <c r="H52" s="25"/>
      <c r="I52" s="80"/>
      <c r="J52" s="22"/>
    </row>
    <row r="53" spans="1:10" ht="12.75">
      <c r="A53" s="147" t="s">
        <v>281</v>
      </c>
      <c r="B53" s="148"/>
      <c r="C53" s="183" t="s">
        <v>384</v>
      </c>
      <c r="D53" s="184"/>
      <c r="E53" s="184"/>
      <c r="F53" s="184"/>
      <c r="G53" s="184"/>
      <c r="H53" s="184"/>
      <c r="I53" s="151"/>
      <c r="J53" s="22"/>
    </row>
    <row r="54" spans="1:10" ht="12.75">
      <c r="A54" s="100"/>
      <c r="B54" s="30"/>
      <c r="C54" s="186" t="s">
        <v>0</v>
      </c>
      <c r="D54" s="186"/>
      <c r="E54" s="186"/>
      <c r="F54" s="186"/>
      <c r="G54" s="186"/>
      <c r="H54" s="186"/>
      <c r="I54" s="101"/>
      <c r="J54" s="22"/>
    </row>
    <row r="55" spans="1:10" ht="12.75">
      <c r="A55" s="100"/>
      <c r="B55" s="30"/>
      <c r="C55" s="45"/>
      <c r="D55" s="45"/>
      <c r="E55" s="45"/>
      <c r="F55" s="45"/>
      <c r="G55" s="45"/>
      <c r="H55" s="45"/>
      <c r="I55" s="101"/>
      <c r="J55" s="22"/>
    </row>
    <row r="56" spans="1:10" ht="12.75">
      <c r="A56" s="100"/>
      <c r="B56" s="196" t="s">
        <v>80</v>
      </c>
      <c r="C56" s="197"/>
      <c r="D56" s="197"/>
      <c r="E56" s="197"/>
      <c r="F56" s="53"/>
      <c r="G56" s="53"/>
      <c r="H56" s="53"/>
      <c r="I56" s="102"/>
      <c r="J56" s="22"/>
    </row>
    <row r="57" spans="1:10" ht="12.75">
      <c r="A57" s="100"/>
      <c r="B57" s="198" t="s">
        <v>358</v>
      </c>
      <c r="C57" s="199"/>
      <c r="D57" s="199"/>
      <c r="E57" s="199"/>
      <c r="F57" s="199"/>
      <c r="G57" s="199"/>
      <c r="H57" s="199"/>
      <c r="I57" s="200"/>
      <c r="J57" s="22"/>
    </row>
    <row r="58" spans="1:10" ht="12.75">
      <c r="A58" s="100"/>
      <c r="B58" s="198" t="s">
        <v>359</v>
      </c>
      <c r="C58" s="199"/>
      <c r="D58" s="199"/>
      <c r="E58" s="199"/>
      <c r="F58" s="199"/>
      <c r="G58" s="199"/>
      <c r="H58" s="199"/>
      <c r="I58" s="102"/>
      <c r="J58" s="22"/>
    </row>
    <row r="59" spans="1:10" ht="12.75">
      <c r="A59" s="100"/>
      <c r="B59" s="198" t="s">
        <v>360</v>
      </c>
      <c r="C59" s="199"/>
      <c r="D59" s="199"/>
      <c r="E59" s="199"/>
      <c r="F59" s="199"/>
      <c r="G59" s="199"/>
      <c r="H59" s="199"/>
      <c r="I59" s="200"/>
      <c r="J59" s="22"/>
    </row>
    <row r="60" spans="1:10" ht="12.75">
      <c r="A60" s="100"/>
      <c r="B60" s="198" t="s">
        <v>361</v>
      </c>
      <c r="C60" s="199"/>
      <c r="D60" s="199"/>
      <c r="E60" s="199"/>
      <c r="F60" s="199"/>
      <c r="G60" s="199"/>
      <c r="H60" s="199"/>
      <c r="I60" s="200"/>
      <c r="J60" s="22"/>
    </row>
    <row r="61" spans="1:10" ht="12.75">
      <c r="A61" s="100"/>
      <c r="B61" s="51"/>
      <c r="C61" s="51"/>
      <c r="D61" s="51"/>
      <c r="E61" s="51"/>
      <c r="F61" s="51"/>
      <c r="G61" s="51"/>
      <c r="H61" s="52"/>
      <c r="I61" s="103"/>
      <c r="J61" s="22"/>
    </row>
    <row r="62" spans="1:10" ht="13.5" thickBot="1">
      <c r="A62" s="104" t="s">
        <v>81</v>
      </c>
      <c r="B62" s="25"/>
      <c r="C62" s="25"/>
      <c r="D62" s="25"/>
      <c r="E62" s="25"/>
      <c r="F62" s="25"/>
      <c r="G62" s="46"/>
      <c r="H62" s="47"/>
      <c r="I62" s="105"/>
      <c r="J62" s="22"/>
    </row>
    <row r="63" spans="1:10" ht="12.75">
      <c r="A63" s="75"/>
      <c r="B63" s="25"/>
      <c r="C63" s="25"/>
      <c r="D63" s="25"/>
      <c r="E63" s="30" t="s">
        <v>148</v>
      </c>
      <c r="F63" s="85"/>
      <c r="G63" s="187" t="s">
        <v>149</v>
      </c>
      <c r="H63" s="188"/>
      <c r="I63" s="189"/>
      <c r="J63" s="22"/>
    </row>
    <row r="64" spans="1:10" ht="12.75">
      <c r="A64" s="106"/>
      <c r="B64" s="107"/>
      <c r="C64" s="108"/>
      <c r="D64" s="108"/>
      <c r="E64" s="108"/>
      <c r="F64" s="108"/>
      <c r="G64" s="194"/>
      <c r="H64" s="195"/>
      <c r="I64" s="109"/>
      <c r="J64" s="22"/>
    </row>
  </sheetData>
  <sheetProtection/>
  <mergeCells count="73">
    <mergeCell ref="G64:H64"/>
    <mergeCell ref="B56:E56"/>
    <mergeCell ref="B57:I57"/>
    <mergeCell ref="B58:H58"/>
    <mergeCell ref="B59:I59"/>
    <mergeCell ref="B60:I60"/>
    <mergeCell ref="G63:I63"/>
    <mergeCell ref="C46:D46"/>
    <mergeCell ref="F46:G46"/>
    <mergeCell ref="A51:B51"/>
    <mergeCell ref="C51:I51"/>
    <mergeCell ref="A53:B53"/>
    <mergeCell ref="C53:I53"/>
    <mergeCell ref="A47:B47"/>
    <mergeCell ref="C47:I47"/>
    <mergeCell ref="A49:B49"/>
    <mergeCell ref="C49:E49"/>
    <mergeCell ref="H49:I49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A35:D35"/>
    <mergeCell ref="E35:G35"/>
    <mergeCell ref="H35:I35"/>
    <mergeCell ref="A37:D37"/>
    <mergeCell ref="E37:G37"/>
    <mergeCell ref="H37:I37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G23:H23"/>
    <mergeCell ref="A25:B25"/>
    <mergeCell ref="D25:G25"/>
    <mergeCell ref="A29:D29"/>
    <mergeCell ref="E29:G29"/>
    <mergeCell ref="H29:I29"/>
    <mergeCell ref="A27:B27"/>
    <mergeCell ref="G27:H27"/>
    <mergeCell ref="C17:I17"/>
    <mergeCell ref="A19:B19"/>
    <mergeCell ref="C19:I19"/>
    <mergeCell ref="A21:B21"/>
    <mergeCell ref="C21:I21"/>
    <mergeCell ref="A17:B17"/>
    <mergeCell ref="A23:B23"/>
    <mergeCell ref="D23:F23"/>
    <mergeCell ref="F15:I15"/>
    <mergeCell ref="A13:C13"/>
    <mergeCell ref="A10:B11"/>
    <mergeCell ref="C10:D10"/>
    <mergeCell ref="A12:B12"/>
    <mergeCell ref="C12:I12"/>
    <mergeCell ref="A15:B15"/>
    <mergeCell ref="C15:D15"/>
    <mergeCell ref="A8:B8"/>
    <mergeCell ref="C8:D8"/>
    <mergeCell ref="A2:D2"/>
    <mergeCell ref="A4:I4"/>
    <mergeCell ref="A6:B6"/>
    <mergeCell ref="C6:D6"/>
  </mergeCells>
  <conditionalFormatting sqref="H30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zoomScaleSheetLayoutView="100" zoomScalePageLayoutView="0" workbookViewId="0" topLeftCell="A1">
      <selection activeCell="O9" sqref="O9"/>
    </sheetView>
  </sheetViews>
  <sheetFormatPr defaultColWidth="9.140625" defaultRowHeight="12.75"/>
  <cols>
    <col min="1" max="4" width="9.140625" style="111" customWidth="1"/>
    <col min="5" max="5" width="20.8515625" style="111" customWidth="1"/>
    <col min="6" max="16384" width="9.140625" style="111" customWidth="1"/>
  </cols>
  <sheetData>
    <row r="1" spans="1:12" ht="12.75">
      <c r="A1" s="223" t="s">
        <v>198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110"/>
    </row>
    <row r="2" spans="1:12" ht="12.75">
      <c r="A2" s="225" t="s">
        <v>427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110"/>
    </row>
    <row r="3" spans="1:12" ht="12.75">
      <c r="A3" s="288"/>
      <c r="B3" s="261"/>
      <c r="C3" s="261"/>
      <c r="D3" s="261"/>
      <c r="E3" s="261"/>
      <c r="F3" s="262"/>
      <c r="G3" s="262"/>
      <c r="H3" s="263"/>
      <c r="I3" s="261"/>
      <c r="J3" s="261"/>
      <c r="K3" s="264" t="s">
        <v>58</v>
      </c>
      <c r="L3" s="264"/>
    </row>
    <row r="4" spans="1:12" ht="12.75">
      <c r="A4" s="227" t="s">
        <v>2</v>
      </c>
      <c r="B4" s="228"/>
      <c r="C4" s="228"/>
      <c r="D4" s="228"/>
      <c r="E4" s="228"/>
      <c r="F4" s="227" t="s">
        <v>215</v>
      </c>
      <c r="G4" s="227" t="s">
        <v>364</v>
      </c>
      <c r="H4" s="228"/>
      <c r="I4" s="228"/>
      <c r="J4" s="227" t="s">
        <v>365</v>
      </c>
      <c r="K4" s="228"/>
      <c r="L4" s="228"/>
    </row>
    <row r="5" spans="1:12" ht="12.75">
      <c r="A5" s="228"/>
      <c r="B5" s="228"/>
      <c r="C5" s="228"/>
      <c r="D5" s="228"/>
      <c r="E5" s="228"/>
      <c r="F5" s="228"/>
      <c r="G5" s="119" t="s">
        <v>352</v>
      </c>
      <c r="H5" s="119" t="s">
        <v>353</v>
      </c>
      <c r="I5" s="119" t="s">
        <v>354</v>
      </c>
      <c r="J5" s="119" t="s">
        <v>352</v>
      </c>
      <c r="K5" s="119" t="s">
        <v>353</v>
      </c>
      <c r="L5" s="119" t="s">
        <v>354</v>
      </c>
    </row>
    <row r="6" spans="1:12" ht="12.75">
      <c r="A6" s="227">
        <v>1</v>
      </c>
      <c r="B6" s="227"/>
      <c r="C6" s="227"/>
      <c r="D6" s="227"/>
      <c r="E6" s="227"/>
      <c r="F6" s="120">
        <v>2</v>
      </c>
      <c r="G6" s="120">
        <v>3</v>
      </c>
      <c r="H6" s="120">
        <v>4</v>
      </c>
      <c r="I6" s="120" t="s">
        <v>56</v>
      </c>
      <c r="J6" s="120">
        <v>6</v>
      </c>
      <c r="K6" s="120">
        <v>7</v>
      </c>
      <c r="L6" s="120" t="s">
        <v>57</v>
      </c>
    </row>
    <row r="7" spans="1:12" ht="12.75">
      <c r="A7" s="229" t="s">
        <v>3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1"/>
    </row>
    <row r="8" spans="1:12" ht="12.75">
      <c r="A8" s="215" t="s">
        <v>150</v>
      </c>
      <c r="B8" s="221"/>
      <c r="C8" s="221"/>
      <c r="D8" s="216"/>
      <c r="E8" s="222"/>
      <c r="F8" s="8">
        <v>1</v>
      </c>
      <c r="G8" s="112">
        <f>G9+G10</f>
        <v>0</v>
      </c>
      <c r="H8" s="113">
        <f>H9+H10</f>
        <v>0</v>
      </c>
      <c r="I8" s="114">
        <f>SUM(G8:H8)</f>
        <v>0</v>
      </c>
      <c r="J8" s="112">
        <f>J9+J10</f>
        <v>0</v>
      </c>
      <c r="K8" s="113">
        <f>K9+K10</f>
        <v>0</v>
      </c>
      <c r="L8" s="114">
        <f>SUM(J8:K8)</f>
        <v>0</v>
      </c>
    </row>
    <row r="9" spans="1:12" ht="12.75">
      <c r="A9" s="207" t="s">
        <v>305</v>
      </c>
      <c r="B9" s="208"/>
      <c r="C9" s="208"/>
      <c r="D9" s="208"/>
      <c r="E9" s="209"/>
      <c r="F9" s="9">
        <v>2</v>
      </c>
      <c r="G9" s="4"/>
      <c r="H9" s="5">
        <v>0</v>
      </c>
      <c r="I9" s="115">
        <f aca="true" t="shared" si="0" ref="I9:I72">SUM(G9:H9)</f>
        <v>0</v>
      </c>
      <c r="J9" s="4"/>
      <c r="K9" s="5">
        <v>0</v>
      </c>
      <c r="L9" s="115">
        <f aca="true" t="shared" si="1" ref="L9:L72">SUM(J9:K9)</f>
        <v>0</v>
      </c>
    </row>
    <row r="10" spans="1:12" ht="12.75">
      <c r="A10" s="207" t="s">
        <v>306</v>
      </c>
      <c r="B10" s="208"/>
      <c r="C10" s="208"/>
      <c r="D10" s="208"/>
      <c r="E10" s="209"/>
      <c r="F10" s="9">
        <v>3</v>
      </c>
      <c r="G10" s="4"/>
      <c r="H10" s="5">
        <v>0</v>
      </c>
      <c r="I10" s="115">
        <f t="shared" si="0"/>
        <v>0</v>
      </c>
      <c r="J10" s="4"/>
      <c r="K10" s="5">
        <v>0</v>
      </c>
      <c r="L10" s="115">
        <f t="shared" si="1"/>
        <v>0</v>
      </c>
    </row>
    <row r="11" spans="1:12" ht="12.75">
      <c r="A11" s="201" t="s">
        <v>151</v>
      </c>
      <c r="B11" s="202"/>
      <c r="C11" s="202"/>
      <c r="D11" s="208"/>
      <c r="E11" s="209"/>
      <c r="F11" s="9">
        <v>4</v>
      </c>
      <c r="G11" s="116">
        <f>G12+G13</f>
        <v>0</v>
      </c>
      <c r="H11" s="117">
        <f>H12+H13</f>
        <v>32554385.150000002</v>
      </c>
      <c r="I11" s="115">
        <f t="shared" si="0"/>
        <v>32554385.150000002</v>
      </c>
      <c r="J11" s="116">
        <f>J12+J13</f>
        <v>0</v>
      </c>
      <c r="K11" s="117">
        <f>K12+K13</f>
        <v>33356659.93</v>
      </c>
      <c r="L11" s="115">
        <f t="shared" si="1"/>
        <v>33356659.93</v>
      </c>
    </row>
    <row r="12" spans="1:12" ht="12.75">
      <c r="A12" s="207" t="s">
        <v>307</v>
      </c>
      <c r="B12" s="208"/>
      <c r="C12" s="208"/>
      <c r="D12" s="208"/>
      <c r="E12" s="209"/>
      <c r="F12" s="9">
        <v>5</v>
      </c>
      <c r="G12" s="4"/>
      <c r="H12" s="5">
        <v>32284203.23</v>
      </c>
      <c r="I12" s="115">
        <f t="shared" si="0"/>
        <v>32284203.23</v>
      </c>
      <c r="J12" s="4"/>
      <c r="K12" s="5">
        <v>32284203.23</v>
      </c>
      <c r="L12" s="115">
        <f t="shared" si="1"/>
        <v>32284203.23</v>
      </c>
    </row>
    <row r="13" spans="1:12" ht="12.75">
      <c r="A13" s="207" t="s">
        <v>308</v>
      </c>
      <c r="B13" s="208"/>
      <c r="C13" s="208"/>
      <c r="D13" s="208"/>
      <c r="E13" s="209"/>
      <c r="F13" s="9">
        <v>6</v>
      </c>
      <c r="G13" s="4"/>
      <c r="H13" s="5">
        <v>270181.92</v>
      </c>
      <c r="I13" s="115">
        <f t="shared" si="0"/>
        <v>270181.92</v>
      </c>
      <c r="J13" s="4"/>
      <c r="K13" s="5">
        <v>1072456.7</v>
      </c>
      <c r="L13" s="115">
        <f t="shared" si="1"/>
        <v>1072456.7</v>
      </c>
    </row>
    <row r="14" spans="1:12" ht="12.75">
      <c r="A14" s="201" t="s">
        <v>152</v>
      </c>
      <c r="B14" s="202"/>
      <c r="C14" s="202"/>
      <c r="D14" s="208"/>
      <c r="E14" s="209"/>
      <c r="F14" s="9">
        <v>7</v>
      </c>
      <c r="G14" s="116">
        <f>G15+G16+G17</f>
        <v>0</v>
      </c>
      <c r="H14" s="117">
        <f>H15+H16+H17</f>
        <v>358594815.85</v>
      </c>
      <c r="I14" s="115">
        <f t="shared" si="0"/>
        <v>358594815.85</v>
      </c>
      <c r="J14" s="116">
        <f>J15+J16+J17</f>
        <v>0</v>
      </c>
      <c r="K14" s="117">
        <f>K15+K16+K17</f>
        <v>352355006.47999996</v>
      </c>
      <c r="L14" s="115">
        <f t="shared" si="1"/>
        <v>352355006.47999996</v>
      </c>
    </row>
    <row r="15" spans="1:12" ht="12.75">
      <c r="A15" s="207" t="s">
        <v>309</v>
      </c>
      <c r="B15" s="208"/>
      <c r="C15" s="208"/>
      <c r="D15" s="208"/>
      <c r="E15" s="209"/>
      <c r="F15" s="9">
        <v>8</v>
      </c>
      <c r="G15" s="4"/>
      <c r="H15" s="5">
        <v>341149391.57</v>
      </c>
      <c r="I15" s="115">
        <f t="shared" si="0"/>
        <v>341149391.57</v>
      </c>
      <c r="J15" s="4"/>
      <c r="K15" s="5">
        <v>335231255.76</v>
      </c>
      <c r="L15" s="115">
        <f t="shared" si="1"/>
        <v>335231255.76</v>
      </c>
    </row>
    <row r="16" spans="1:12" ht="12.75">
      <c r="A16" s="207" t="s">
        <v>310</v>
      </c>
      <c r="B16" s="208"/>
      <c r="C16" s="208"/>
      <c r="D16" s="208"/>
      <c r="E16" s="209"/>
      <c r="F16" s="9">
        <v>9</v>
      </c>
      <c r="G16" s="4"/>
      <c r="H16" s="5">
        <v>13666400.48</v>
      </c>
      <c r="I16" s="115">
        <f t="shared" si="0"/>
        <v>13666400.48</v>
      </c>
      <c r="J16" s="4"/>
      <c r="K16" s="5">
        <v>12063857.95</v>
      </c>
      <c r="L16" s="115">
        <f t="shared" si="1"/>
        <v>12063857.95</v>
      </c>
    </row>
    <row r="17" spans="1:12" ht="12.75">
      <c r="A17" s="207" t="s">
        <v>311</v>
      </c>
      <c r="B17" s="208"/>
      <c r="C17" s="208"/>
      <c r="D17" s="208"/>
      <c r="E17" s="209"/>
      <c r="F17" s="9">
        <v>10</v>
      </c>
      <c r="G17" s="4"/>
      <c r="H17" s="5">
        <v>3779023.8</v>
      </c>
      <c r="I17" s="115">
        <f t="shared" si="0"/>
        <v>3779023.8</v>
      </c>
      <c r="J17" s="4"/>
      <c r="K17" s="5">
        <v>5059892.77</v>
      </c>
      <c r="L17" s="115">
        <f t="shared" si="1"/>
        <v>5059892.77</v>
      </c>
    </row>
    <row r="18" spans="1:12" ht="12.75">
      <c r="A18" s="201" t="s">
        <v>153</v>
      </c>
      <c r="B18" s="202"/>
      <c r="C18" s="202"/>
      <c r="D18" s="208"/>
      <c r="E18" s="209"/>
      <c r="F18" s="9">
        <v>11</v>
      </c>
      <c r="G18" s="116">
        <f>G19+G20+G24+G43</f>
        <v>0</v>
      </c>
      <c r="H18" s="117">
        <f>H19+H20+H24+H43</f>
        <v>1135793738.2199998</v>
      </c>
      <c r="I18" s="115">
        <f t="shared" si="0"/>
        <v>1135793738.2199998</v>
      </c>
      <c r="J18" s="116">
        <f>J19+J20+J24+J43</f>
        <v>0</v>
      </c>
      <c r="K18" s="117">
        <f>K19+K20+K24+K43</f>
        <v>1171520756.4</v>
      </c>
      <c r="L18" s="115">
        <f t="shared" si="1"/>
        <v>1171520756.4</v>
      </c>
    </row>
    <row r="19" spans="1:12" ht="25.5" customHeight="1">
      <c r="A19" s="201" t="s">
        <v>312</v>
      </c>
      <c r="B19" s="202"/>
      <c r="C19" s="202"/>
      <c r="D19" s="208"/>
      <c r="E19" s="209"/>
      <c r="F19" s="9">
        <v>12</v>
      </c>
      <c r="G19" s="4"/>
      <c r="H19" s="5">
        <v>255273343.8</v>
      </c>
      <c r="I19" s="115">
        <f t="shared" si="0"/>
        <v>255273343.8</v>
      </c>
      <c r="J19" s="4"/>
      <c r="K19" s="5">
        <v>252320521.81</v>
      </c>
      <c r="L19" s="115">
        <f t="shared" si="1"/>
        <v>252320521.81</v>
      </c>
    </row>
    <row r="20" spans="1:12" ht="21" customHeight="1">
      <c r="A20" s="201" t="s">
        <v>154</v>
      </c>
      <c r="B20" s="202"/>
      <c r="C20" s="202"/>
      <c r="D20" s="208"/>
      <c r="E20" s="209"/>
      <c r="F20" s="9">
        <v>13</v>
      </c>
      <c r="G20" s="116">
        <f>SUM(G21:G23)</f>
        <v>0</v>
      </c>
      <c r="H20" s="117">
        <f>SUM(H21:H23)</f>
        <v>0</v>
      </c>
      <c r="I20" s="115">
        <f t="shared" si="0"/>
        <v>0</v>
      </c>
      <c r="J20" s="116">
        <f>SUM(J21:J23)</f>
        <v>0</v>
      </c>
      <c r="K20" s="117">
        <f>SUM(K21:K23)</f>
        <v>0</v>
      </c>
      <c r="L20" s="115">
        <f t="shared" si="1"/>
        <v>0</v>
      </c>
    </row>
    <row r="21" spans="1:12" ht="12.75">
      <c r="A21" s="207" t="s">
        <v>313</v>
      </c>
      <c r="B21" s="208"/>
      <c r="C21" s="208"/>
      <c r="D21" s="208"/>
      <c r="E21" s="209"/>
      <c r="F21" s="9">
        <v>14</v>
      </c>
      <c r="G21" s="4"/>
      <c r="H21" s="5"/>
      <c r="I21" s="115">
        <f t="shared" si="0"/>
        <v>0</v>
      </c>
      <c r="J21" s="4"/>
      <c r="K21" s="5"/>
      <c r="L21" s="115">
        <f t="shared" si="1"/>
        <v>0</v>
      </c>
    </row>
    <row r="22" spans="1:12" ht="12.75">
      <c r="A22" s="207" t="s">
        <v>314</v>
      </c>
      <c r="B22" s="208"/>
      <c r="C22" s="208"/>
      <c r="D22" s="208"/>
      <c r="E22" s="209"/>
      <c r="F22" s="9">
        <v>15</v>
      </c>
      <c r="G22" s="4"/>
      <c r="H22" s="5"/>
      <c r="I22" s="115">
        <f t="shared" si="0"/>
        <v>0</v>
      </c>
      <c r="J22" s="4"/>
      <c r="K22" s="5"/>
      <c r="L22" s="115">
        <f t="shared" si="1"/>
        <v>0</v>
      </c>
    </row>
    <row r="23" spans="1:12" ht="12.75">
      <c r="A23" s="207" t="s">
        <v>315</v>
      </c>
      <c r="B23" s="208"/>
      <c r="C23" s="208"/>
      <c r="D23" s="208"/>
      <c r="E23" s="209"/>
      <c r="F23" s="9">
        <v>16</v>
      </c>
      <c r="G23" s="4"/>
      <c r="H23" s="5"/>
      <c r="I23" s="115">
        <f t="shared" si="0"/>
        <v>0</v>
      </c>
      <c r="J23" s="4"/>
      <c r="K23" s="5"/>
      <c r="L23" s="115">
        <f t="shared" si="1"/>
        <v>0</v>
      </c>
    </row>
    <row r="24" spans="1:12" ht="12.75">
      <c r="A24" s="201" t="s">
        <v>155</v>
      </c>
      <c r="B24" s="202"/>
      <c r="C24" s="202"/>
      <c r="D24" s="208"/>
      <c r="E24" s="209"/>
      <c r="F24" s="9">
        <v>17</v>
      </c>
      <c r="G24" s="116">
        <f>G25+G28+G33+G39</f>
        <v>0</v>
      </c>
      <c r="H24" s="117">
        <f>H25+H28+H33+H39</f>
        <v>880520394.4199998</v>
      </c>
      <c r="I24" s="115">
        <f t="shared" si="0"/>
        <v>880520394.4199998</v>
      </c>
      <c r="J24" s="116">
        <f>J25+J28+J33+J39</f>
        <v>0</v>
      </c>
      <c r="K24" s="117">
        <f>K25+K28+K33+K39</f>
        <v>919200234.5900002</v>
      </c>
      <c r="L24" s="115">
        <f t="shared" si="1"/>
        <v>919200234.5900002</v>
      </c>
    </row>
    <row r="25" spans="1:12" ht="12.75">
      <c r="A25" s="207" t="s">
        <v>156</v>
      </c>
      <c r="B25" s="208"/>
      <c r="C25" s="208"/>
      <c r="D25" s="208"/>
      <c r="E25" s="209"/>
      <c r="F25" s="9">
        <v>18</v>
      </c>
      <c r="G25" s="116">
        <f>G26+G27</f>
        <v>0</v>
      </c>
      <c r="H25" s="117">
        <f>H26+H27</f>
        <v>3686503.5</v>
      </c>
      <c r="I25" s="115">
        <f>SUM(G25:H25)</f>
        <v>3686503.5</v>
      </c>
      <c r="J25" s="116">
        <f>J26+J27</f>
        <v>0</v>
      </c>
      <c r="K25" s="117">
        <f>K26+K27</f>
        <v>0</v>
      </c>
      <c r="L25" s="115">
        <f>SUM(J25:K25)</f>
        <v>0</v>
      </c>
    </row>
    <row r="26" spans="1:12" ht="22.5" customHeight="1">
      <c r="A26" s="207" t="s">
        <v>316</v>
      </c>
      <c r="B26" s="208"/>
      <c r="C26" s="208"/>
      <c r="D26" s="208"/>
      <c r="E26" s="209"/>
      <c r="F26" s="9">
        <v>19</v>
      </c>
      <c r="G26" s="4"/>
      <c r="H26" s="5">
        <v>3686503.5</v>
      </c>
      <c r="I26" s="115">
        <f t="shared" si="0"/>
        <v>3686503.5</v>
      </c>
      <c r="J26" s="4"/>
      <c r="K26" s="5"/>
      <c r="L26" s="115">
        <f t="shared" si="1"/>
        <v>0</v>
      </c>
    </row>
    <row r="27" spans="1:12" ht="12.75">
      <c r="A27" s="207" t="s">
        <v>317</v>
      </c>
      <c r="B27" s="208"/>
      <c r="C27" s="208"/>
      <c r="D27" s="208"/>
      <c r="E27" s="209"/>
      <c r="F27" s="9">
        <v>20</v>
      </c>
      <c r="G27" s="4"/>
      <c r="H27" s="5"/>
      <c r="I27" s="115">
        <f t="shared" si="0"/>
        <v>0</v>
      </c>
      <c r="J27" s="4"/>
      <c r="K27" s="5"/>
      <c r="L27" s="115">
        <f t="shared" si="1"/>
        <v>0</v>
      </c>
    </row>
    <row r="28" spans="1:12" ht="12.75">
      <c r="A28" s="207" t="s">
        <v>157</v>
      </c>
      <c r="B28" s="208"/>
      <c r="C28" s="208"/>
      <c r="D28" s="208"/>
      <c r="E28" s="209"/>
      <c r="F28" s="9">
        <v>21</v>
      </c>
      <c r="G28" s="116">
        <f>SUM(G29:G32)</f>
        <v>0</v>
      </c>
      <c r="H28" s="117">
        <f>SUM(H29:H32)</f>
        <v>346989120.72999996</v>
      </c>
      <c r="I28" s="115">
        <f>SUM(G28:H28)</f>
        <v>346989120.72999996</v>
      </c>
      <c r="J28" s="116">
        <f>SUM(J29:J32)</f>
        <v>0</v>
      </c>
      <c r="K28" s="117">
        <f>SUM(K29:K32)</f>
        <v>380549880.16</v>
      </c>
      <c r="L28" s="115">
        <f>SUM(J28:K28)</f>
        <v>380549880.16</v>
      </c>
    </row>
    <row r="29" spans="1:12" ht="12.75">
      <c r="A29" s="207" t="s">
        <v>318</v>
      </c>
      <c r="B29" s="208"/>
      <c r="C29" s="208"/>
      <c r="D29" s="208"/>
      <c r="E29" s="209"/>
      <c r="F29" s="9">
        <v>22</v>
      </c>
      <c r="G29" s="4"/>
      <c r="H29" s="5">
        <v>294538322.9</v>
      </c>
      <c r="I29" s="115">
        <f t="shared" si="0"/>
        <v>294538322.9</v>
      </c>
      <c r="J29" s="4"/>
      <c r="K29" s="5">
        <v>259456686.61</v>
      </c>
      <c r="L29" s="115">
        <f t="shared" si="1"/>
        <v>259456686.61</v>
      </c>
    </row>
    <row r="30" spans="1:12" ht="24" customHeight="1">
      <c r="A30" s="207" t="s">
        <v>319</v>
      </c>
      <c r="B30" s="208"/>
      <c r="C30" s="208"/>
      <c r="D30" s="208"/>
      <c r="E30" s="209"/>
      <c r="F30" s="9">
        <v>23</v>
      </c>
      <c r="G30" s="4"/>
      <c r="H30" s="5">
        <v>34483273.41</v>
      </c>
      <c r="I30" s="115">
        <f t="shared" si="0"/>
        <v>34483273.41</v>
      </c>
      <c r="J30" s="4"/>
      <c r="K30" s="5">
        <v>97580950.18</v>
      </c>
      <c r="L30" s="115">
        <f t="shared" si="1"/>
        <v>97580950.18</v>
      </c>
    </row>
    <row r="31" spans="1:12" ht="12.75">
      <c r="A31" s="207" t="s">
        <v>320</v>
      </c>
      <c r="B31" s="208"/>
      <c r="C31" s="208"/>
      <c r="D31" s="208"/>
      <c r="E31" s="209"/>
      <c r="F31" s="9">
        <v>24</v>
      </c>
      <c r="G31" s="4"/>
      <c r="H31" s="5">
        <v>17967524.42</v>
      </c>
      <c r="I31" s="115">
        <f t="shared" si="0"/>
        <v>17967524.42</v>
      </c>
      <c r="J31" s="4"/>
      <c r="K31" s="5">
        <v>23512243.37</v>
      </c>
      <c r="L31" s="115">
        <f t="shared" si="1"/>
        <v>23512243.37</v>
      </c>
    </row>
    <row r="32" spans="1:12" ht="12.75">
      <c r="A32" s="207" t="s">
        <v>321</v>
      </c>
      <c r="B32" s="208"/>
      <c r="C32" s="208"/>
      <c r="D32" s="208"/>
      <c r="E32" s="209"/>
      <c r="F32" s="9">
        <v>25</v>
      </c>
      <c r="G32" s="4"/>
      <c r="H32" s="5"/>
      <c r="I32" s="115">
        <f t="shared" si="0"/>
        <v>0</v>
      </c>
      <c r="J32" s="4"/>
      <c r="K32" s="5"/>
      <c r="L32" s="115">
        <f t="shared" si="1"/>
        <v>0</v>
      </c>
    </row>
    <row r="33" spans="1:12" ht="12.75">
      <c r="A33" s="207" t="s">
        <v>158</v>
      </c>
      <c r="B33" s="208"/>
      <c r="C33" s="208"/>
      <c r="D33" s="208"/>
      <c r="E33" s="209"/>
      <c r="F33" s="9">
        <v>26</v>
      </c>
      <c r="G33" s="116">
        <f>SUM(G34:G38)</f>
        <v>0</v>
      </c>
      <c r="H33" s="117">
        <f>SUM(H34:H38)</f>
        <v>0</v>
      </c>
      <c r="I33" s="115">
        <f t="shared" si="0"/>
        <v>0</v>
      </c>
      <c r="J33" s="116">
        <f>SUM(J34:J38)</f>
        <v>0</v>
      </c>
      <c r="K33" s="117">
        <f>SUM(K34:K38)</f>
        <v>0</v>
      </c>
      <c r="L33" s="115">
        <f t="shared" si="1"/>
        <v>0</v>
      </c>
    </row>
    <row r="34" spans="1:12" ht="12.75">
      <c r="A34" s="207" t="s">
        <v>322</v>
      </c>
      <c r="B34" s="208"/>
      <c r="C34" s="208"/>
      <c r="D34" s="208"/>
      <c r="E34" s="209"/>
      <c r="F34" s="9">
        <v>27</v>
      </c>
      <c r="G34" s="4"/>
      <c r="H34" s="5"/>
      <c r="I34" s="115">
        <f t="shared" si="0"/>
        <v>0</v>
      </c>
      <c r="J34" s="4"/>
      <c r="K34" s="5"/>
      <c r="L34" s="115">
        <f t="shared" si="1"/>
        <v>0</v>
      </c>
    </row>
    <row r="35" spans="1:12" ht="24" customHeight="1">
      <c r="A35" s="207" t="s">
        <v>323</v>
      </c>
      <c r="B35" s="208"/>
      <c r="C35" s="208"/>
      <c r="D35" s="208"/>
      <c r="E35" s="209"/>
      <c r="F35" s="9">
        <v>28</v>
      </c>
      <c r="G35" s="4"/>
      <c r="H35" s="5"/>
      <c r="I35" s="115">
        <f t="shared" si="0"/>
        <v>0</v>
      </c>
      <c r="J35" s="4"/>
      <c r="K35" s="5"/>
      <c r="L35" s="115">
        <f t="shared" si="1"/>
        <v>0</v>
      </c>
    </row>
    <row r="36" spans="1:12" ht="12.75">
      <c r="A36" s="207" t="s">
        <v>324</v>
      </c>
      <c r="B36" s="208"/>
      <c r="C36" s="208"/>
      <c r="D36" s="208"/>
      <c r="E36" s="209"/>
      <c r="F36" s="9">
        <v>29</v>
      </c>
      <c r="G36" s="4"/>
      <c r="H36" s="5"/>
      <c r="I36" s="115">
        <f t="shared" si="0"/>
        <v>0</v>
      </c>
      <c r="J36" s="4"/>
      <c r="K36" s="5"/>
      <c r="L36" s="115">
        <f t="shared" si="1"/>
        <v>0</v>
      </c>
    </row>
    <row r="37" spans="1:12" ht="12.75">
      <c r="A37" s="207" t="s">
        <v>325</v>
      </c>
      <c r="B37" s="208"/>
      <c r="C37" s="208"/>
      <c r="D37" s="208"/>
      <c r="E37" s="209"/>
      <c r="F37" s="9">
        <v>30</v>
      </c>
      <c r="G37" s="4"/>
      <c r="H37" s="5"/>
      <c r="I37" s="115">
        <f t="shared" si="0"/>
        <v>0</v>
      </c>
      <c r="J37" s="4"/>
      <c r="K37" s="5"/>
      <c r="L37" s="115">
        <f t="shared" si="1"/>
        <v>0</v>
      </c>
    </row>
    <row r="38" spans="1:12" ht="12.75">
      <c r="A38" s="207" t="s">
        <v>326</v>
      </c>
      <c r="B38" s="208"/>
      <c r="C38" s="208"/>
      <c r="D38" s="208"/>
      <c r="E38" s="209"/>
      <c r="F38" s="9">
        <v>31</v>
      </c>
      <c r="G38" s="4"/>
      <c r="H38" s="5"/>
      <c r="I38" s="115">
        <f t="shared" si="0"/>
        <v>0</v>
      </c>
      <c r="J38" s="4"/>
      <c r="K38" s="5"/>
      <c r="L38" s="115">
        <f t="shared" si="1"/>
        <v>0</v>
      </c>
    </row>
    <row r="39" spans="1:12" ht="12.75">
      <c r="A39" s="207" t="s">
        <v>159</v>
      </c>
      <c r="B39" s="208"/>
      <c r="C39" s="208"/>
      <c r="D39" s="208"/>
      <c r="E39" s="209"/>
      <c r="F39" s="9">
        <v>32</v>
      </c>
      <c r="G39" s="116">
        <f>SUM(G40:G42)</f>
        <v>0</v>
      </c>
      <c r="H39" s="117">
        <f>SUM(H40:H42)</f>
        <v>529844770.18999994</v>
      </c>
      <c r="I39" s="115">
        <f>SUM(G39:H39)</f>
        <v>529844770.18999994</v>
      </c>
      <c r="J39" s="116">
        <f>SUM(J40:J42)</f>
        <v>0</v>
      </c>
      <c r="K39" s="117">
        <f>SUM(K40:K42)</f>
        <v>538650354.4300001</v>
      </c>
      <c r="L39" s="115">
        <f>SUM(J39:K39)</f>
        <v>538650354.4300001</v>
      </c>
    </row>
    <row r="40" spans="1:12" ht="12.75">
      <c r="A40" s="207" t="s">
        <v>327</v>
      </c>
      <c r="B40" s="208"/>
      <c r="C40" s="208"/>
      <c r="D40" s="208"/>
      <c r="E40" s="209"/>
      <c r="F40" s="9">
        <v>33</v>
      </c>
      <c r="G40" s="4"/>
      <c r="H40" s="5">
        <v>42125579.06</v>
      </c>
      <c r="I40" s="115">
        <f t="shared" si="0"/>
        <v>42125579.06</v>
      </c>
      <c r="J40" s="4"/>
      <c r="K40" s="5">
        <v>84125579.06</v>
      </c>
      <c r="L40" s="115">
        <f t="shared" si="1"/>
        <v>84125579.06</v>
      </c>
    </row>
    <row r="41" spans="1:12" ht="12.75">
      <c r="A41" s="207" t="s">
        <v>328</v>
      </c>
      <c r="B41" s="208"/>
      <c r="C41" s="208"/>
      <c r="D41" s="208"/>
      <c r="E41" s="209"/>
      <c r="F41" s="9">
        <v>34</v>
      </c>
      <c r="G41" s="4"/>
      <c r="H41" s="5">
        <v>208025897.23</v>
      </c>
      <c r="I41" s="115">
        <f t="shared" si="0"/>
        <v>208025897.23</v>
      </c>
      <c r="J41" s="4"/>
      <c r="K41" s="5">
        <v>163704112.31</v>
      </c>
      <c r="L41" s="115">
        <f t="shared" si="1"/>
        <v>163704112.31</v>
      </c>
    </row>
    <row r="42" spans="1:12" ht="12.75">
      <c r="A42" s="207" t="s">
        <v>329</v>
      </c>
      <c r="B42" s="208"/>
      <c r="C42" s="208"/>
      <c r="D42" s="208"/>
      <c r="E42" s="209"/>
      <c r="F42" s="9">
        <v>35</v>
      </c>
      <c r="G42" s="4"/>
      <c r="H42" s="5">
        <v>279693293.9</v>
      </c>
      <c r="I42" s="115">
        <f t="shared" si="0"/>
        <v>279693293.9</v>
      </c>
      <c r="J42" s="4"/>
      <c r="K42" s="5">
        <v>290820663.06</v>
      </c>
      <c r="L42" s="115">
        <f t="shared" si="1"/>
        <v>290820663.06</v>
      </c>
    </row>
    <row r="43" spans="1:12" ht="24" customHeight="1">
      <c r="A43" s="201" t="s">
        <v>182</v>
      </c>
      <c r="B43" s="202"/>
      <c r="C43" s="202"/>
      <c r="D43" s="208"/>
      <c r="E43" s="209"/>
      <c r="F43" s="9">
        <v>36</v>
      </c>
      <c r="G43" s="4"/>
      <c r="H43" s="5"/>
      <c r="I43" s="115">
        <f t="shared" si="0"/>
        <v>0</v>
      </c>
      <c r="J43" s="4"/>
      <c r="K43" s="5"/>
      <c r="L43" s="115">
        <f t="shared" si="1"/>
        <v>0</v>
      </c>
    </row>
    <row r="44" spans="1:12" ht="24" customHeight="1">
      <c r="A44" s="201" t="s">
        <v>183</v>
      </c>
      <c r="B44" s="202"/>
      <c r="C44" s="202"/>
      <c r="D44" s="208"/>
      <c r="E44" s="209"/>
      <c r="F44" s="9">
        <v>37</v>
      </c>
      <c r="G44" s="4"/>
      <c r="H44" s="5"/>
      <c r="I44" s="115">
        <f t="shared" si="0"/>
        <v>0</v>
      </c>
      <c r="J44" s="4"/>
      <c r="K44" s="5"/>
      <c r="L44" s="115">
        <f t="shared" si="1"/>
        <v>0</v>
      </c>
    </row>
    <row r="45" spans="1:12" ht="12.75">
      <c r="A45" s="201" t="s">
        <v>160</v>
      </c>
      <c r="B45" s="202"/>
      <c r="C45" s="202"/>
      <c r="D45" s="208"/>
      <c r="E45" s="209"/>
      <c r="F45" s="9">
        <v>38</v>
      </c>
      <c r="G45" s="116">
        <f>SUM(G46:G52)</f>
        <v>0</v>
      </c>
      <c r="H45" s="117">
        <f>SUM(H46:H52)</f>
        <v>9158953.5</v>
      </c>
      <c r="I45" s="115">
        <f t="shared" si="0"/>
        <v>9158953.5</v>
      </c>
      <c r="J45" s="116">
        <f>SUM(J46:J52)</f>
        <v>0</v>
      </c>
      <c r="K45" s="117">
        <f>SUM(K46:K52)</f>
        <v>5050098.3</v>
      </c>
      <c r="L45" s="115">
        <f t="shared" si="1"/>
        <v>5050098.3</v>
      </c>
    </row>
    <row r="46" spans="1:12" ht="12.75">
      <c r="A46" s="207" t="s">
        <v>330</v>
      </c>
      <c r="B46" s="208"/>
      <c r="C46" s="208"/>
      <c r="D46" s="208"/>
      <c r="E46" s="209"/>
      <c r="F46" s="9">
        <v>39</v>
      </c>
      <c r="G46" s="4"/>
      <c r="H46" s="5">
        <v>1207162.12</v>
      </c>
      <c r="I46" s="115">
        <f t="shared" si="0"/>
        <v>1207162.12</v>
      </c>
      <c r="J46" s="4"/>
      <c r="K46" s="5">
        <v>1706095.22</v>
      </c>
      <c r="L46" s="115">
        <f t="shared" si="1"/>
        <v>1706095.22</v>
      </c>
    </row>
    <row r="47" spans="1:12" ht="12.75">
      <c r="A47" s="207" t="s">
        <v>331</v>
      </c>
      <c r="B47" s="208"/>
      <c r="C47" s="208"/>
      <c r="D47" s="208"/>
      <c r="E47" s="209"/>
      <c r="F47" s="9">
        <v>40</v>
      </c>
      <c r="G47" s="4"/>
      <c r="H47" s="5"/>
      <c r="I47" s="115">
        <f t="shared" si="0"/>
        <v>0</v>
      </c>
      <c r="J47" s="4"/>
      <c r="K47" s="5"/>
      <c r="L47" s="115">
        <f t="shared" si="1"/>
        <v>0</v>
      </c>
    </row>
    <row r="48" spans="1:12" ht="12.75">
      <c r="A48" s="207" t="s">
        <v>332</v>
      </c>
      <c r="B48" s="208"/>
      <c r="C48" s="208"/>
      <c r="D48" s="208"/>
      <c r="E48" s="209"/>
      <c r="F48" s="9">
        <v>41</v>
      </c>
      <c r="G48" s="4"/>
      <c r="H48" s="5">
        <v>7951791.38</v>
      </c>
      <c r="I48" s="115">
        <f t="shared" si="0"/>
        <v>7951791.38</v>
      </c>
      <c r="J48" s="4"/>
      <c r="K48" s="5">
        <v>3344003.08</v>
      </c>
      <c r="L48" s="115">
        <f t="shared" si="1"/>
        <v>3344003.08</v>
      </c>
    </row>
    <row r="49" spans="1:12" ht="21" customHeight="1">
      <c r="A49" s="207" t="s">
        <v>333</v>
      </c>
      <c r="B49" s="208"/>
      <c r="C49" s="208"/>
      <c r="D49" s="208"/>
      <c r="E49" s="209"/>
      <c r="F49" s="9">
        <v>42</v>
      </c>
      <c r="G49" s="4"/>
      <c r="H49" s="5"/>
      <c r="I49" s="115">
        <f t="shared" si="0"/>
        <v>0</v>
      </c>
      <c r="J49" s="4"/>
      <c r="K49" s="5"/>
      <c r="L49" s="115">
        <f t="shared" si="1"/>
        <v>0</v>
      </c>
    </row>
    <row r="50" spans="1:12" ht="12.75">
      <c r="A50" s="207" t="s">
        <v>282</v>
      </c>
      <c r="B50" s="208"/>
      <c r="C50" s="208"/>
      <c r="D50" s="208"/>
      <c r="E50" s="209"/>
      <c r="F50" s="9">
        <v>43</v>
      </c>
      <c r="G50" s="4"/>
      <c r="H50" s="5"/>
      <c r="I50" s="115">
        <f t="shared" si="0"/>
        <v>0</v>
      </c>
      <c r="J50" s="4"/>
      <c r="K50" s="5"/>
      <c r="L50" s="115">
        <f t="shared" si="1"/>
        <v>0</v>
      </c>
    </row>
    <row r="51" spans="1:12" ht="12.75">
      <c r="A51" s="207" t="s">
        <v>283</v>
      </c>
      <c r="B51" s="208"/>
      <c r="C51" s="208"/>
      <c r="D51" s="208"/>
      <c r="E51" s="209"/>
      <c r="F51" s="9">
        <v>44</v>
      </c>
      <c r="G51" s="4"/>
      <c r="H51" s="5"/>
      <c r="I51" s="115">
        <f t="shared" si="0"/>
        <v>0</v>
      </c>
      <c r="J51" s="4"/>
      <c r="K51" s="5"/>
      <c r="L51" s="115">
        <f t="shared" si="1"/>
        <v>0</v>
      </c>
    </row>
    <row r="52" spans="1:12" ht="21.75" customHeight="1">
      <c r="A52" s="207" t="s">
        <v>284</v>
      </c>
      <c r="B52" s="208"/>
      <c r="C52" s="208"/>
      <c r="D52" s="208"/>
      <c r="E52" s="209"/>
      <c r="F52" s="9">
        <v>45</v>
      </c>
      <c r="G52" s="4"/>
      <c r="H52" s="5"/>
      <c r="I52" s="115">
        <f t="shared" si="0"/>
        <v>0</v>
      </c>
      <c r="J52" s="4"/>
      <c r="K52" s="5"/>
      <c r="L52" s="115">
        <f t="shared" si="1"/>
        <v>0</v>
      </c>
    </row>
    <row r="53" spans="1:12" ht="12.75">
      <c r="A53" s="201" t="s">
        <v>161</v>
      </c>
      <c r="B53" s="202"/>
      <c r="C53" s="202"/>
      <c r="D53" s="208"/>
      <c r="E53" s="209"/>
      <c r="F53" s="9">
        <v>46</v>
      </c>
      <c r="G53" s="116">
        <f>G54+G55</f>
        <v>0</v>
      </c>
      <c r="H53" s="117">
        <f>H54+H55</f>
        <v>0</v>
      </c>
      <c r="I53" s="115">
        <f t="shared" si="0"/>
        <v>0</v>
      </c>
      <c r="J53" s="116">
        <f>J54+J55</f>
        <v>0</v>
      </c>
      <c r="K53" s="117">
        <f>K54+K55</f>
        <v>0</v>
      </c>
      <c r="L53" s="115">
        <f t="shared" si="1"/>
        <v>0</v>
      </c>
    </row>
    <row r="54" spans="1:12" ht="12.75">
      <c r="A54" s="207" t="s">
        <v>334</v>
      </c>
      <c r="B54" s="208"/>
      <c r="C54" s="208"/>
      <c r="D54" s="208"/>
      <c r="E54" s="209"/>
      <c r="F54" s="9">
        <v>47</v>
      </c>
      <c r="G54" s="4"/>
      <c r="H54" s="5"/>
      <c r="I54" s="115">
        <f t="shared" si="0"/>
        <v>0</v>
      </c>
      <c r="J54" s="4"/>
      <c r="K54" s="5"/>
      <c r="L54" s="115">
        <f t="shared" si="1"/>
        <v>0</v>
      </c>
    </row>
    <row r="55" spans="1:12" ht="12.75">
      <c r="A55" s="207" t="s">
        <v>335</v>
      </c>
      <c r="B55" s="208"/>
      <c r="C55" s="208"/>
      <c r="D55" s="208"/>
      <c r="E55" s="209"/>
      <c r="F55" s="9">
        <v>48</v>
      </c>
      <c r="G55" s="4"/>
      <c r="H55" s="5"/>
      <c r="I55" s="115">
        <f t="shared" si="0"/>
        <v>0</v>
      </c>
      <c r="J55" s="4"/>
      <c r="K55" s="5"/>
      <c r="L55" s="115">
        <f t="shared" si="1"/>
        <v>0</v>
      </c>
    </row>
    <row r="56" spans="1:12" ht="12.75">
      <c r="A56" s="201" t="s">
        <v>162</v>
      </c>
      <c r="B56" s="202"/>
      <c r="C56" s="202"/>
      <c r="D56" s="208"/>
      <c r="E56" s="209"/>
      <c r="F56" s="9">
        <v>49</v>
      </c>
      <c r="G56" s="116">
        <f>G57+G60+G61</f>
        <v>0</v>
      </c>
      <c r="H56" s="117">
        <f>H57+H60+H61</f>
        <v>110433473.68</v>
      </c>
      <c r="I56" s="115">
        <f t="shared" si="0"/>
        <v>110433473.68</v>
      </c>
      <c r="J56" s="116">
        <f>J57+J60+J61</f>
        <v>0</v>
      </c>
      <c r="K56" s="117">
        <f>K57+K60+K61</f>
        <v>121027258.72999999</v>
      </c>
      <c r="L56" s="115">
        <f t="shared" si="1"/>
        <v>121027258.72999999</v>
      </c>
    </row>
    <row r="57" spans="1:12" ht="12.75">
      <c r="A57" s="201" t="s">
        <v>163</v>
      </c>
      <c r="B57" s="202"/>
      <c r="C57" s="202"/>
      <c r="D57" s="208"/>
      <c r="E57" s="209"/>
      <c r="F57" s="9">
        <v>50</v>
      </c>
      <c r="G57" s="116">
        <f>G58+G59</f>
        <v>0</v>
      </c>
      <c r="H57" s="117">
        <f>H58+H59</f>
        <v>74242939.3</v>
      </c>
      <c r="I57" s="115">
        <f>SUM(G57:H57)</f>
        <v>74242939.3</v>
      </c>
      <c r="J57" s="116">
        <f>J58+J59</f>
        <v>0</v>
      </c>
      <c r="K57" s="117">
        <f>K58+K59</f>
        <v>67821131.46</v>
      </c>
      <c r="L57" s="115">
        <f>SUM(J57:K57)</f>
        <v>67821131.46</v>
      </c>
    </row>
    <row r="58" spans="1:12" ht="12.75">
      <c r="A58" s="207" t="s">
        <v>285</v>
      </c>
      <c r="B58" s="208"/>
      <c r="C58" s="208"/>
      <c r="D58" s="208"/>
      <c r="E58" s="209"/>
      <c r="F58" s="9">
        <v>51</v>
      </c>
      <c r="G58" s="4"/>
      <c r="H58" s="5">
        <v>74040941.58</v>
      </c>
      <c r="I58" s="115">
        <f t="shared" si="0"/>
        <v>74040941.58</v>
      </c>
      <c r="J58" s="4"/>
      <c r="K58" s="5">
        <v>67737128.33</v>
      </c>
      <c r="L58" s="115">
        <f t="shared" si="1"/>
        <v>67737128.33</v>
      </c>
    </row>
    <row r="59" spans="1:12" ht="12.75">
      <c r="A59" s="207" t="s">
        <v>268</v>
      </c>
      <c r="B59" s="208"/>
      <c r="C59" s="208"/>
      <c r="D59" s="208"/>
      <c r="E59" s="209"/>
      <c r="F59" s="9">
        <v>52</v>
      </c>
      <c r="G59" s="4"/>
      <c r="H59" s="5">
        <v>201997.72</v>
      </c>
      <c r="I59" s="115">
        <f t="shared" si="0"/>
        <v>201997.72</v>
      </c>
      <c r="J59" s="4"/>
      <c r="K59" s="5">
        <v>84003.13</v>
      </c>
      <c r="L59" s="115">
        <f t="shared" si="1"/>
        <v>84003.13</v>
      </c>
    </row>
    <row r="60" spans="1:12" ht="12.75">
      <c r="A60" s="201" t="s">
        <v>269</v>
      </c>
      <c r="B60" s="202"/>
      <c r="C60" s="202"/>
      <c r="D60" s="208"/>
      <c r="E60" s="209"/>
      <c r="F60" s="9">
        <v>53</v>
      </c>
      <c r="G60" s="4"/>
      <c r="H60" s="5">
        <v>8263.64</v>
      </c>
      <c r="I60" s="115">
        <f t="shared" si="0"/>
        <v>8263.64</v>
      </c>
      <c r="J60" s="4"/>
      <c r="K60" s="5"/>
      <c r="L60" s="115">
        <f t="shared" si="1"/>
        <v>0</v>
      </c>
    </row>
    <row r="61" spans="1:12" ht="12.75">
      <c r="A61" s="201" t="s">
        <v>164</v>
      </c>
      <c r="B61" s="202"/>
      <c r="C61" s="202"/>
      <c r="D61" s="208"/>
      <c r="E61" s="209"/>
      <c r="F61" s="9">
        <v>54</v>
      </c>
      <c r="G61" s="116">
        <f>SUM(G62:G64)</f>
        <v>0</v>
      </c>
      <c r="H61" s="117">
        <f>SUM(H62:H64)</f>
        <v>36182270.74</v>
      </c>
      <c r="I61" s="115">
        <f t="shared" si="0"/>
        <v>36182270.74</v>
      </c>
      <c r="J61" s="116">
        <f>SUM(J62:J64)</f>
        <v>0</v>
      </c>
      <c r="K61" s="117">
        <f>SUM(K62:K64)</f>
        <v>53206127.269999996</v>
      </c>
      <c r="L61" s="115">
        <f t="shared" si="1"/>
        <v>53206127.269999996</v>
      </c>
    </row>
    <row r="62" spans="1:12" ht="12.75">
      <c r="A62" s="207" t="s">
        <v>279</v>
      </c>
      <c r="B62" s="208"/>
      <c r="C62" s="208"/>
      <c r="D62" s="208"/>
      <c r="E62" s="209"/>
      <c r="F62" s="9">
        <v>55</v>
      </c>
      <c r="G62" s="4"/>
      <c r="H62" s="5">
        <v>12261581.98</v>
      </c>
      <c r="I62" s="115">
        <f t="shared" si="0"/>
        <v>12261581.98</v>
      </c>
      <c r="J62" s="4"/>
      <c r="K62" s="5">
        <v>14574835.34</v>
      </c>
      <c r="L62" s="115">
        <f t="shared" si="1"/>
        <v>14574835.34</v>
      </c>
    </row>
    <row r="63" spans="1:12" ht="12.75">
      <c r="A63" s="207" t="s">
        <v>280</v>
      </c>
      <c r="B63" s="208"/>
      <c r="C63" s="208"/>
      <c r="D63" s="208"/>
      <c r="E63" s="209"/>
      <c r="F63" s="9">
        <v>56</v>
      </c>
      <c r="G63" s="4"/>
      <c r="H63" s="5">
        <v>5306226.39</v>
      </c>
      <c r="I63" s="115">
        <f t="shared" si="0"/>
        <v>5306226.39</v>
      </c>
      <c r="J63" s="4"/>
      <c r="K63" s="5">
        <v>4047157.07</v>
      </c>
      <c r="L63" s="115">
        <f t="shared" si="1"/>
        <v>4047157.07</v>
      </c>
    </row>
    <row r="64" spans="1:12" ht="12.75">
      <c r="A64" s="207" t="s">
        <v>336</v>
      </c>
      <c r="B64" s="208"/>
      <c r="C64" s="208"/>
      <c r="D64" s="208"/>
      <c r="E64" s="209"/>
      <c r="F64" s="9">
        <v>57</v>
      </c>
      <c r="G64" s="4"/>
      <c r="H64" s="5">
        <v>18614462.37</v>
      </c>
      <c r="I64" s="115">
        <f t="shared" si="0"/>
        <v>18614462.37</v>
      </c>
      <c r="J64" s="4"/>
      <c r="K64" s="5">
        <v>34584134.86</v>
      </c>
      <c r="L64" s="115">
        <f t="shared" si="1"/>
        <v>34584134.86</v>
      </c>
    </row>
    <row r="65" spans="1:12" ht="12.75">
      <c r="A65" s="201" t="s">
        <v>165</v>
      </c>
      <c r="B65" s="202"/>
      <c r="C65" s="202"/>
      <c r="D65" s="208"/>
      <c r="E65" s="209"/>
      <c r="F65" s="9">
        <v>58</v>
      </c>
      <c r="G65" s="116">
        <f>G66+G70+G71</f>
        <v>0</v>
      </c>
      <c r="H65" s="117">
        <f>H66+H70+H71</f>
        <v>57668352.03</v>
      </c>
      <c r="I65" s="115">
        <f t="shared" si="0"/>
        <v>57668352.03</v>
      </c>
      <c r="J65" s="116">
        <f>J66+J70+J71</f>
        <v>0</v>
      </c>
      <c r="K65" s="117">
        <f>K66+K70+K71</f>
        <v>80214292.53999999</v>
      </c>
      <c r="L65" s="115">
        <f t="shared" si="1"/>
        <v>80214292.53999999</v>
      </c>
    </row>
    <row r="66" spans="1:12" ht="12.75">
      <c r="A66" s="201" t="s">
        <v>166</v>
      </c>
      <c r="B66" s="202"/>
      <c r="C66" s="202"/>
      <c r="D66" s="208"/>
      <c r="E66" s="209"/>
      <c r="F66" s="9">
        <v>59</v>
      </c>
      <c r="G66" s="116">
        <f>SUM(G67:G69)</f>
        <v>0</v>
      </c>
      <c r="H66" s="117">
        <f>SUM(H67:H69)</f>
        <v>23369590.08</v>
      </c>
      <c r="I66" s="115">
        <f t="shared" si="0"/>
        <v>23369590.08</v>
      </c>
      <c r="J66" s="116">
        <f>SUM(J67:J69)</f>
        <v>0</v>
      </c>
      <c r="K66" s="117">
        <f>SUM(K67:K69)</f>
        <v>27876838.549999997</v>
      </c>
      <c r="L66" s="115">
        <f t="shared" si="1"/>
        <v>27876838.549999997</v>
      </c>
    </row>
    <row r="67" spans="1:12" ht="12.75">
      <c r="A67" s="207" t="s">
        <v>337</v>
      </c>
      <c r="B67" s="208"/>
      <c r="C67" s="208"/>
      <c r="D67" s="208"/>
      <c r="E67" s="209"/>
      <c r="F67" s="9">
        <v>60</v>
      </c>
      <c r="G67" s="4"/>
      <c r="H67" s="5">
        <v>23327584.22</v>
      </c>
      <c r="I67" s="115">
        <f t="shared" si="0"/>
        <v>23327584.22</v>
      </c>
      <c r="J67" s="4"/>
      <c r="K67" s="5">
        <v>27836469.56</v>
      </c>
      <c r="L67" s="115">
        <f t="shared" si="1"/>
        <v>27836469.56</v>
      </c>
    </row>
    <row r="68" spans="1:12" ht="12.75">
      <c r="A68" s="207" t="s">
        <v>338</v>
      </c>
      <c r="B68" s="208"/>
      <c r="C68" s="208"/>
      <c r="D68" s="208"/>
      <c r="E68" s="209"/>
      <c r="F68" s="9">
        <v>61</v>
      </c>
      <c r="G68" s="4"/>
      <c r="H68" s="5"/>
      <c r="I68" s="115">
        <f t="shared" si="0"/>
        <v>0</v>
      </c>
      <c r="J68" s="4"/>
      <c r="K68" s="5"/>
      <c r="L68" s="115">
        <f t="shared" si="1"/>
        <v>0</v>
      </c>
    </row>
    <row r="69" spans="1:12" ht="12.75">
      <c r="A69" s="207" t="s">
        <v>339</v>
      </c>
      <c r="B69" s="208"/>
      <c r="C69" s="208"/>
      <c r="D69" s="208"/>
      <c r="E69" s="209"/>
      <c r="F69" s="9">
        <v>62</v>
      </c>
      <c r="G69" s="4"/>
      <c r="H69" s="5">
        <v>42005.86</v>
      </c>
      <c r="I69" s="115">
        <f t="shared" si="0"/>
        <v>42005.86</v>
      </c>
      <c r="J69" s="4"/>
      <c r="K69" s="5">
        <v>40368.99</v>
      </c>
      <c r="L69" s="115">
        <f t="shared" si="1"/>
        <v>40368.99</v>
      </c>
    </row>
    <row r="70" spans="1:12" ht="12.75">
      <c r="A70" s="201" t="s">
        <v>340</v>
      </c>
      <c r="B70" s="202"/>
      <c r="C70" s="202"/>
      <c r="D70" s="208"/>
      <c r="E70" s="209"/>
      <c r="F70" s="9">
        <v>63</v>
      </c>
      <c r="G70" s="4"/>
      <c r="H70" s="5"/>
      <c r="I70" s="115">
        <f t="shared" si="0"/>
        <v>0</v>
      </c>
      <c r="J70" s="4"/>
      <c r="K70" s="5"/>
      <c r="L70" s="115">
        <f t="shared" si="1"/>
        <v>0</v>
      </c>
    </row>
    <row r="71" spans="1:12" ht="12.75">
      <c r="A71" s="201" t="s">
        <v>341</v>
      </c>
      <c r="B71" s="202"/>
      <c r="C71" s="202"/>
      <c r="D71" s="208"/>
      <c r="E71" s="209"/>
      <c r="F71" s="9">
        <v>64</v>
      </c>
      <c r="G71" s="4"/>
      <c r="H71" s="5">
        <v>34298761.95</v>
      </c>
      <c r="I71" s="115">
        <f t="shared" si="0"/>
        <v>34298761.95</v>
      </c>
      <c r="J71" s="4"/>
      <c r="K71" s="5">
        <v>52337453.99</v>
      </c>
      <c r="L71" s="115">
        <f t="shared" si="1"/>
        <v>52337453.99</v>
      </c>
    </row>
    <row r="72" spans="1:12" ht="24.75" customHeight="1">
      <c r="A72" s="201" t="s">
        <v>167</v>
      </c>
      <c r="B72" s="202"/>
      <c r="C72" s="202"/>
      <c r="D72" s="208"/>
      <c r="E72" s="209"/>
      <c r="F72" s="9">
        <v>65</v>
      </c>
      <c r="G72" s="116">
        <f>SUM(G73:G75)</f>
        <v>0</v>
      </c>
      <c r="H72" s="117">
        <f>SUM(H73:H75)</f>
        <v>3594570.52</v>
      </c>
      <c r="I72" s="115">
        <f t="shared" si="0"/>
        <v>3594570.52</v>
      </c>
      <c r="J72" s="116">
        <f>SUM(J73:J75)</f>
        <v>0</v>
      </c>
      <c r="K72" s="117">
        <f>SUM(K73:K75)</f>
        <v>907472.76</v>
      </c>
      <c r="L72" s="115">
        <f t="shared" si="1"/>
        <v>907472.76</v>
      </c>
    </row>
    <row r="73" spans="1:12" ht="12.75">
      <c r="A73" s="207" t="s">
        <v>342</v>
      </c>
      <c r="B73" s="208"/>
      <c r="C73" s="208"/>
      <c r="D73" s="208"/>
      <c r="E73" s="209"/>
      <c r="F73" s="9">
        <v>66</v>
      </c>
      <c r="G73" s="4"/>
      <c r="H73" s="5">
        <v>239051.47</v>
      </c>
      <c r="I73" s="115">
        <f>SUM(G73:H73)</f>
        <v>239051.47</v>
      </c>
      <c r="J73" s="4"/>
      <c r="K73" s="5">
        <v>440698.04</v>
      </c>
      <c r="L73" s="115">
        <f>SUM(J73:K73)</f>
        <v>440698.04</v>
      </c>
    </row>
    <row r="74" spans="1:12" ht="12.75">
      <c r="A74" s="207" t="s">
        <v>343</v>
      </c>
      <c r="B74" s="208"/>
      <c r="C74" s="208"/>
      <c r="D74" s="208"/>
      <c r="E74" s="209"/>
      <c r="F74" s="9">
        <v>67</v>
      </c>
      <c r="G74" s="4"/>
      <c r="H74" s="5"/>
      <c r="I74" s="115">
        <f>SUM(G74:H74)</f>
        <v>0</v>
      </c>
      <c r="J74" s="4"/>
      <c r="K74" s="5"/>
      <c r="L74" s="115">
        <f>SUM(J74:K74)</f>
        <v>0</v>
      </c>
    </row>
    <row r="75" spans="1:12" ht="12.75">
      <c r="A75" s="207" t="s">
        <v>355</v>
      </c>
      <c r="B75" s="208"/>
      <c r="C75" s="208"/>
      <c r="D75" s="208"/>
      <c r="E75" s="209"/>
      <c r="F75" s="9">
        <v>68</v>
      </c>
      <c r="G75" s="4"/>
      <c r="H75" s="5">
        <v>3355519.05</v>
      </c>
      <c r="I75" s="115">
        <f>SUM(G75:H75)</f>
        <v>3355519.05</v>
      </c>
      <c r="J75" s="4"/>
      <c r="K75" s="5">
        <v>466774.72</v>
      </c>
      <c r="L75" s="115">
        <f>SUM(J75:K75)</f>
        <v>466774.72</v>
      </c>
    </row>
    <row r="76" spans="1:12" ht="12.75">
      <c r="A76" s="201" t="s">
        <v>168</v>
      </c>
      <c r="B76" s="202"/>
      <c r="C76" s="202"/>
      <c r="D76" s="208"/>
      <c r="E76" s="209"/>
      <c r="F76" s="9">
        <v>69</v>
      </c>
      <c r="G76" s="116">
        <f>G8+G11+G14+G18+G44+G45+G53+G56+G65+G72</f>
        <v>0</v>
      </c>
      <c r="H76" s="117">
        <f>H8+H11+H14+H18+H44+H45+H53+H56+H65+H72</f>
        <v>1707798288.9499998</v>
      </c>
      <c r="I76" s="115">
        <f>SUM(G76:H76)</f>
        <v>1707798288.9499998</v>
      </c>
      <c r="J76" s="116">
        <f>J8+J11+J14+J18+J44+J45+J53+J56+J65+J72</f>
        <v>0</v>
      </c>
      <c r="K76" s="117">
        <f>K8+K11+K14+K18+K44+K45+K53+K56+K65+K72</f>
        <v>1764431545.1399999</v>
      </c>
      <c r="L76" s="115">
        <f>SUM(J76:K76)</f>
        <v>1764431545.1399999</v>
      </c>
    </row>
    <row r="77" spans="1:12" ht="12.75">
      <c r="A77" s="204" t="s">
        <v>33</v>
      </c>
      <c r="B77" s="205"/>
      <c r="C77" s="205"/>
      <c r="D77" s="210"/>
      <c r="E77" s="217"/>
      <c r="F77" s="10">
        <v>70</v>
      </c>
      <c r="G77" s="6"/>
      <c r="H77" s="7"/>
      <c r="I77" s="118">
        <f>SUM(G77:H77)</f>
        <v>0</v>
      </c>
      <c r="J77" s="6"/>
      <c r="K77" s="7"/>
      <c r="L77" s="118">
        <f>SUM(J77:K77)</f>
        <v>0</v>
      </c>
    </row>
    <row r="78" spans="1:12" ht="12.75">
      <c r="A78" s="218" t="s">
        <v>216</v>
      </c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20"/>
    </row>
    <row r="79" spans="1:12" ht="12.75">
      <c r="A79" s="215" t="s">
        <v>169</v>
      </c>
      <c r="B79" s="221"/>
      <c r="C79" s="221"/>
      <c r="D79" s="216"/>
      <c r="E79" s="222"/>
      <c r="F79" s="8">
        <v>71</v>
      </c>
      <c r="G79" s="112">
        <f>G80+G84+G85+G89+G93+G96</f>
        <v>0</v>
      </c>
      <c r="H79" s="113">
        <f>H80+H84+H85+H89+H93+H96</f>
        <v>604386170.91</v>
      </c>
      <c r="I79" s="114">
        <f>SUM(G79:H79)</f>
        <v>604386170.91</v>
      </c>
      <c r="J79" s="112">
        <f>J80+J84+J85+J89+J93+J96</f>
        <v>0</v>
      </c>
      <c r="K79" s="113">
        <f>K80+K84+K85+K89+K93+K96</f>
        <v>677636281.95</v>
      </c>
      <c r="L79" s="114">
        <f>SUM(J79:K79)</f>
        <v>677636281.95</v>
      </c>
    </row>
    <row r="80" spans="1:12" ht="12.75">
      <c r="A80" s="201" t="s">
        <v>170</v>
      </c>
      <c r="B80" s="202"/>
      <c r="C80" s="202"/>
      <c r="D80" s="208"/>
      <c r="E80" s="209"/>
      <c r="F80" s="9">
        <v>72</v>
      </c>
      <c r="G80" s="116">
        <f>SUM(G81:G83)</f>
        <v>0</v>
      </c>
      <c r="H80" s="117">
        <f>SUM(H81:H83)</f>
        <v>50000000</v>
      </c>
      <c r="I80" s="115">
        <f aca="true" t="shared" si="2" ref="I80:I128">SUM(G80:H80)</f>
        <v>50000000</v>
      </c>
      <c r="J80" s="116">
        <f>SUM(J81:J83)</f>
        <v>0</v>
      </c>
      <c r="K80" s="117">
        <f>SUM(K81:K83)</f>
        <v>50000000</v>
      </c>
      <c r="L80" s="115">
        <f aca="true" t="shared" si="3" ref="L80:L128">SUM(J80:K80)</f>
        <v>50000000</v>
      </c>
    </row>
    <row r="81" spans="1:12" ht="12.75">
      <c r="A81" s="207" t="s">
        <v>34</v>
      </c>
      <c r="B81" s="208"/>
      <c r="C81" s="208"/>
      <c r="D81" s="208"/>
      <c r="E81" s="209"/>
      <c r="F81" s="9">
        <v>73</v>
      </c>
      <c r="G81" s="4"/>
      <c r="H81" s="5">
        <v>50000000</v>
      </c>
      <c r="I81" s="115">
        <f t="shared" si="2"/>
        <v>50000000</v>
      </c>
      <c r="J81" s="4"/>
      <c r="K81" s="5">
        <v>50000000</v>
      </c>
      <c r="L81" s="115">
        <f t="shared" si="3"/>
        <v>50000000</v>
      </c>
    </row>
    <row r="82" spans="1:12" ht="12.75">
      <c r="A82" s="207" t="s">
        <v>35</v>
      </c>
      <c r="B82" s="208"/>
      <c r="C82" s="208"/>
      <c r="D82" s="208"/>
      <c r="E82" s="209"/>
      <c r="F82" s="9">
        <v>74</v>
      </c>
      <c r="G82" s="4"/>
      <c r="H82" s="5"/>
      <c r="I82" s="115">
        <f t="shared" si="2"/>
        <v>0</v>
      </c>
      <c r="J82" s="4"/>
      <c r="K82" s="5"/>
      <c r="L82" s="115">
        <f t="shared" si="3"/>
        <v>0</v>
      </c>
    </row>
    <row r="83" spans="1:12" ht="12.75">
      <c r="A83" s="207" t="s">
        <v>36</v>
      </c>
      <c r="B83" s="208"/>
      <c r="C83" s="208"/>
      <c r="D83" s="208"/>
      <c r="E83" s="209"/>
      <c r="F83" s="9">
        <v>75</v>
      </c>
      <c r="G83" s="4"/>
      <c r="H83" s="5"/>
      <c r="I83" s="115">
        <f t="shared" si="2"/>
        <v>0</v>
      </c>
      <c r="J83" s="4"/>
      <c r="K83" s="5"/>
      <c r="L83" s="115">
        <f t="shared" si="3"/>
        <v>0</v>
      </c>
    </row>
    <row r="84" spans="1:12" ht="12.75">
      <c r="A84" s="201" t="s">
        <v>37</v>
      </c>
      <c r="B84" s="202"/>
      <c r="C84" s="202"/>
      <c r="D84" s="208"/>
      <c r="E84" s="209"/>
      <c r="F84" s="9">
        <v>76</v>
      </c>
      <c r="G84" s="4"/>
      <c r="H84" s="5"/>
      <c r="I84" s="115">
        <f t="shared" si="2"/>
        <v>0</v>
      </c>
      <c r="J84" s="4"/>
      <c r="K84" s="5"/>
      <c r="L84" s="115">
        <f t="shared" si="3"/>
        <v>0</v>
      </c>
    </row>
    <row r="85" spans="1:12" ht="12.75">
      <c r="A85" s="201" t="s">
        <v>171</v>
      </c>
      <c r="B85" s="202"/>
      <c r="C85" s="202"/>
      <c r="D85" s="208"/>
      <c r="E85" s="209"/>
      <c r="F85" s="9">
        <v>77</v>
      </c>
      <c r="G85" s="116">
        <f>SUM(G86:G88)</f>
        <v>0</v>
      </c>
      <c r="H85" s="117">
        <f>SUM(H86:H88)</f>
        <v>322248048.31</v>
      </c>
      <c r="I85" s="115">
        <f t="shared" si="2"/>
        <v>322248048.31</v>
      </c>
      <c r="J85" s="116">
        <f>SUM(J86:J88)</f>
        <v>0</v>
      </c>
      <c r="K85" s="117">
        <f>SUM(K86:K88)</f>
        <v>314584902.63</v>
      </c>
      <c r="L85" s="115">
        <f t="shared" si="3"/>
        <v>314584902.63</v>
      </c>
    </row>
    <row r="86" spans="1:12" ht="12.75">
      <c r="A86" s="207" t="s">
        <v>38</v>
      </c>
      <c r="B86" s="208"/>
      <c r="C86" s="208"/>
      <c r="D86" s="208"/>
      <c r="E86" s="209"/>
      <c r="F86" s="9">
        <v>78</v>
      </c>
      <c r="G86" s="4"/>
      <c r="H86" s="5">
        <v>281725714.2</v>
      </c>
      <c r="I86" s="115">
        <f t="shared" si="2"/>
        <v>281725714.2</v>
      </c>
      <c r="J86" s="4"/>
      <c r="K86" s="5">
        <v>285296723.45</v>
      </c>
      <c r="L86" s="115">
        <f t="shared" si="3"/>
        <v>285296723.45</v>
      </c>
    </row>
    <row r="87" spans="1:12" ht="12.75">
      <c r="A87" s="207" t="s">
        <v>39</v>
      </c>
      <c r="B87" s="208"/>
      <c r="C87" s="208"/>
      <c r="D87" s="208"/>
      <c r="E87" s="209"/>
      <c r="F87" s="9">
        <v>79</v>
      </c>
      <c r="G87" s="4"/>
      <c r="H87" s="5">
        <v>40522334.11</v>
      </c>
      <c r="I87" s="115">
        <f t="shared" si="2"/>
        <v>40522334.11</v>
      </c>
      <c r="J87" s="4"/>
      <c r="K87" s="5">
        <v>29288179.18</v>
      </c>
      <c r="L87" s="115">
        <f t="shared" si="3"/>
        <v>29288179.18</v>
      </c>
    </row>
    <row r="88" spans="1:12" ht="12.75">
      <c r="A88" s="207" t="s">
        <v>40</v>
      </c>
      <c r="B88" s="208"/>
      <c r="C88" s="208"/>
      <c r="D88" s="208"/>
      <c r="E88" s="209"/>
      <c r="F88" s="9">
        <v>80</v>
      </c>
      <c r="G88" s="4"/>
      <c r="H88" s="5"/>
      <c r="I88" s="115">
        <f t="shared" si="2"/>
        <v>0</v>
      </c>
      <c r="J88" s="4"/>
      <c r="K88" s="5"/>
      <c r="L88" s="115">
        <f t="shared" si="3"/>
        <v>0</v>
      </c>
    </row>
    <row r="89" spans="1:12" ht="12.75">
      <c r="A89" s="201" t="s">
        <v>172</v>
      </c>
      <c r="B89" s="202"/>
      <c r="C89" s="202"/>
      <c r="D89" s="208"/>
      <c r="E89" s="209"/>
      <c r="F89" s="9">
        <v>81</v>
      </c>
      <c r="G89" s="116">
        <f>SUM(G90:G92)</f>
        <v>0</v>
      </c>
      <c r="H89" s="117">
        <f>SUM(H90:H92)</f>
        <v>138761535.26</v>
      </c>
      <c r="I89" s="115">
        <f t="shared" si="2"/>
        <v>138761535.26</v>
      </c>
      <c r="J89" s="116">
        <f>SUM(J90:J92)</f>
        <v>0</v>
      </c>
      <c r="K89" s="117">
        <f>SUM(K90:K92)</f>
        <v>138761535.26</v>
      </c>
      <c r="L89" s="115">
        <f t="shared" si="3"/>
        <v>138761535.26</v>
      </c>
    </row>
    <row r="90" spans="1:12" ht="12.75">
      <c r="A90" s="207" t="s">
        <v>41</v>
      </c>
      <c r="B90" s="208"/>
      <c r="C90" s="208"/>
      <c r="D90" s="208"/>
      <c r="E90" s="209"/>
      <c r="F90" s="9">
        <v>82</v>
      </c>
      <c r="G90" s="4"/>
      <c r="H90" s="5">
        <v>91154569.28</v>
      </c>
      <c r="I90" s="115">
        <f t="shared" si="2"/>
        <v>91154569.28</v>
      </c>
      <c r="J90" s="4"/>
      <c r="K90" s="5">
        <v>91154569.28</v>
      </c>
      <c r="L90" s="115">
        <f t="shared" si="3"/>
        <v>91154569.28</v>
      </c>
    </row>
    <row r="91" spans="1:12" ht="12.75">
      <c r="A91" s="207" t="s">
        <v>42</v>
      </c>
      <c r="B91" s="208"/>
      <c r="C91" s="208"/>
      <c r="D91" s="208"/>
      <c r="E91" s="209"/>
      <c r="F91" s="9">
        <v>83</v>
      </c>
      <c r="G91" s="4"/>
      <c r="H91" s="5"/>
      <c r="I91" s="115">
        <f t="shared" si="2"/>
        <v>0</v>
      </c>
      <c r="J91" s="4"/>
      <c r="K91" s="5"/>
      <c r="L91" s="115">
        <f t="shared" si="3"/>
        <v>0</v>
      </c>
    </row>
    <row r="92" spans="1:12" ht="12.75">
      <c r="A92" s="207" t="s">
        <v>43</v>
      </c>
      <c r="B92" s="208"/>
      <c r="C92" s="208"/>
      <c r="D92" s="208"/>
      <c r="E92" s="209"/>
      <c r="F92" s="9">
        <v>84</v>
      </c>
      <c r="G92" s="4"/>
      <c r="H92" s="5">
        <v>47606965.98</v>
      </c>
      <c r="I92" s="115">
        <f t="shared" si="2"/>
        <v>47606965.98</v>
      </c>
      <c r="J92" s="4"/>
      <c r="K92" s="5">
        <v>47606965.98</v>
      </c>
      <c r="L92" s="115">
        <f t="shared" si="3"/>
        <v>47606965.98</v>
      </c>
    </row>
    <row r="93" spans="1:12" ht="12.75">
      <c r="A93" s="201" t="s">
        <v>173</v>
      </c>
      <c r="B93" s="202"/>
      <c r="C93" s="202"/>
      <c r="D93" s="208"/>
      <c r="E93" s="209"/>
      <c r="F93" s="9">
        <v>85</v>
      </c>
      <c r="G93" s="116">
        <f>SUM(G94:G95)</f>
        <v>0</v>
      </c>
      <c r="H93" s="117">
        <f>SUM(H94:H95)</f>
        <v>47515556.08</v>
      </c>
      <c r="I93" s="115">
        <f t="shared" si="2"/>
        <v>47515556.08</v>
      </c>
      <c r="J93" s="116">
        <f>SUM(J94:J95)</f>
        <v>0</v>
      </c>
      <c r="K93" s="117">
        <f>SUM(K94:K95)</f>
        <v>81376587.34</v>
      </c>
      <c r="L93" s="115">
        <f t="shared" si="3"/>
        <v>81376587.34</v>
      </c>
    </row>
    <row r="94" spans="1:12" ht="12.75">
      <c r="A94" s="207" t="s">
        <v>4</v>
      </c>
      <c r="B94" s="208"/>
      <c r="C94" s="208"/>
      <c r="D94" s="208"/>
      <c r="E94" s="209"/>
      <c r="F94" s="9">
        <v>86</v>
      </c>
      <c r="G94" s="4"/>
      <c r="H94" s="5">
        <v>47515556.08</v>
      </c>
      <c r="I94" s="115">
        <f t="shared" si="2"/>
        <v>47515556.08</v>
      </c>
      <c r="J94" s="4"/>
      <c r="K94" s="5">
        <v>81376587.34</v>
      </c>
      <c r="L94" s="115">
        <f t="shared" si="3"/>
        <v>81376587.34</v>
      </c>
    </row>
    <row r="95" spans="1:12" ht="12.75">
      <c r="A95" s="207" t="s">
        <v>227</v>
      </c>
      <c r="B95" s="208"/>
      <c r="C95" s="208"/>
      <c r="D95" s="208"/>
      <c r="E95" s="209"/>
      <c r="F95" s="9">
        <v>87</v>
      </c>
      <c r="G95" s="4"/>
      <c r="H95" s="5"/>
      <c r="I95" s="115">
        <f t="shared" si="2"/>
        <v>0</v>
      </c>
      <c r="J95" s="4"/>
      <c r="K95" s="5"/>
      <c r="L95" s="115">
        <f t="shared" si="3"/>
        <v>0</v>
      </c>
    </row>
    <row r="96" spans="1:12" ht="12.75">
      <c r="A96" s="201" t="s">
        <v>174</v>
      </c>
      <c r="B96" s="202"/>
      <c r="C96" s="202"/>
      <c r="D96" s="208"/>
      <c r="E96" s="209"/>
      <c r="F96" s="9">
        <v>88</v>
      </c>
      <c r="G96" s="116">
        <f>SUM(G97:G98)</f>
        <v>0</v>
      </c>
      <c r="H96" s="117">
        <f>SUM(H97:H98)</f>
        <v>45861031.26</v>
      </c>
      <c r="I96" s="115">
        <f t="shared" si="2"/>
        <v>45861031.26</v>
      </c>
      <c r="J96" s="116">
        <f>SUM(J97:J98)</f>
        <v>0</v>
      </c>
      <c r="K96" s="117">
        <f>SUM(K97:K98)</f>
        <v>92913256.72</v>
      </c>
      <c r="L96" s="115">
        <f t="shared" si="3"/>
        <v>92913256.72</v>
      </c>
    </row>
    <row r="97" spans="1:12" ht="12.75">
      <c r="A97" s="207" t="s">
        <v>228</v>
      </c>
      <c r="B97" s="208"/>
      <c r="C97" s="208"/>
      <c r="D97" s="208"/>
      <c r="E97" s="209"/>
      <c r="F97" s="9">
        <v>89</v>
      </c>
      <c r="G97" s="4"/>
      <c r="H97" s="5">
        <v>45861031.26</v>
      </c>
      <c r="I97" s="115">
        <f t="shared" si="2"/>
        <v>45861031.26</v>
      </c>
      <c r="J97" s="4"/>
      <c r="K97" s="5">
        <v>92913256.72</v>
      </c>
      <c r="L97" s="115">
        <f t="shared" si="3"/>
        <v>92913256.72</v>
      </c>
    </row>
    <row r="98" spans="1:12" ht="12.75">
      <c r="A98" s="207" t="s">
        <v>286</v>
      </c>
      <c r="B98" s="208"/>
      <c r="C98" s="208"/>
      <c r="D98" s="208"/>
      <c r="E98" s="209"/>
      <c r="F98" s="9">
        <v>90</v>
      </c>
      <c r="G98" s="4"/>
      <c r="H98" s="5"/>
      <c r="I98" s="115">
        <f t="shared" si="2"/>
        <v>0</v>
      </c>
      <c r="J98" s="4"/>
      <c r="K98" s="5"/>
      <c r="L98" s="115">
        <f t="shared" si="3"/>
        <v>0</v>
      </c>
    </row>
    <row r="99" spans="1:12" ht="12.75">
      <c r="A99" s="201" t="s">
        <v>287</v>
      </c>
      <c r="B99" s="202"/>
      <c r="C99" s="202"/>
      <c r="D99" s="208"/>
      <c r="E99" s="209"/>
      <c r="F99" s="9">
        <v>91</v>
      </c>
      <c r="G99" s="4"/>
      <c r="H99" s="5"/>
      <c r="I99" s="115">
        <f t="shared" si="2"/>
        <v>0</v>
      </c>
      <c r="J99" s="4"/>
      <c r="K99" s="5"/>
      <c r="L99" s="115">
        <f t="shared" si="3"/>
        <v>0</v>
      </c>
    </row>
    <row r="100" spans="1:12" ht="12.75">
      <c r="A100" s="201" t="s">
        <v>175</v>
      </c>
      <c r="B100" s="202"/>
      <c r="C100" s="202"/>
      <c r="D100" s="208"/>
      <c r="E100" s="209"/>
      <c r="F100" s="9">
        <v>92</v>
      </c>
      <c r="G100" s="116">
        <f>SUM(G101:G106)</f>
        <v>0</v>
      </c>
      <c r="H100" s="117">
        <f>SUM(H101:H106)</f>
        <v>860287636.4200001</v>
      </c>
      <c r="I100" s="115">
        <f t="shared" si="2"/>
        <v>860287636.4200001</v>
      </c>
      <c r="J100" s="116">
        <f>SUM(J101:J106)</f>
        <v>0</v>
      </c>
      <c r="K100" s="117">
        <f>SUM(K101:K106)</f>
        <v>846118504.3199999</v>
      </c>
      <c r="L100" s="115">
        <f t="shared" si="3"/>
        <v>846118504.3199999</v>
      </c>
    </row>
    <row r="101" spans="1:12" ht="12.75">
      <c r="A101" s="207" t="s">
        <v>229</v>
      </c>
      <c r="B101" s="208"/>
      <c r="C101" s="208"/>
      <c r="D101" s="208"/>
      <c r="E101" s="209"/>
      <c r="F101" s="9">
        <v>93</v>
      </c>
      <c r="G101" s="4"/>
      <c r="H101" s="5">
        <v>328766246.75</v>
      </c>
      <c r="I101" s="115">
        <f t="shared" si="2"/>
        <v>328766246.75</v>
      </c>
      <c r="J101" s="4"/>
      <c r="K101" s="5">
        <v>329978367.24</v>
      </c>
      <c r="L101" s="115">
        <f t="shared" si="3"/>
        <v>329978367.24</v>
      </c>
    </row>
    <row r="102" spans="1:12" ht="12.75">
      <c r="A102" s="207" t="s">
        <v>230</v>
      </c>
      <c r="B102" s="208"/>
      <c r="C102" s="208"/>
      <c r="D102" s="208"/>
      <c r="E102" s="209"/>
      <c r="F102" s="9">
        <v>94</v>
      </c>
      <c r="G102" s="4"/>
      <c r="H102" s="5"/>
      <c r="I102" s="115">
        <f t="shared" si="2"/>
        <v>0</v>
      </c>
      <c r="J102" s="4"/>
      <c r="K102" s="5"/>
      <c r="L102" s="115">
        <f t="shared" si="3"/>
        <v>0</v>
      </c>
    </row>
    <row r="103" spans="1:12" ht="12.75">
      <c r="A103" s="207" t="s">
        <v>231</v>
      </c>
      <c r="B103" s="208"/>
      <c r="C103" s="208"/>
      <c r="D103" s="208"/>
      <c r="E103" s="209"/>
      <c r="F103" s="9">
        <v>95</v>
      </c>
      <c r="G103" s="4"/>
      <c r="H103" s="5">
        <v>531521389.67</v>
      </c>
      <c r="I103" s="115">
        <f t="shared" si="2"/>
        <v>531521389.67</v>
      </c>
      <c r="J103" s="4"/>
      <c r="K103" s="5">
        <v>516140137.08</v>
      </c>
      <c r="L103" s="115">
        <f t="shared" si="3"/>
        <v>516140137.08</v>
      </c>
    </row>
    <row r="104" spans="1:12" ht="19.5" customHeight="1">
      <c r="A104" s="207" t="s">
        <v>190</v>
      </c>
      <c r="B104" s="208"/>
      <c r="C104" s="208"/>
      <c r="D104" s="208"/>
      <c r="E104" s="209"/>
      <c r="F104" s="9">
        <v>96</v>
      </c>
      <c r="G104" s="4"/>
      <c r="H104" s="5"/>
      <c r="I104" s="115">
        <f t="shared" si="2"/>
        <v>0</v>
      </c>
      <c r="J104" s="4"/>
      <c r="K104" s="5"/>
      <c r="L104" s="115">
        <f t="shared" si="3"/>
        <v>0</v>
      </c>
    </row>
    <row r="105" spans="1:12" ht="12.75">
      <c r="A105" s="207" t="s">
        <v>288</v>
      </c>
      <c r="B105" s="208"/>
      <c r="C105" s="208"/>
      <c r="D105" s="208"/>
      <c r="E105" s="209"/>
      <c r="F105" s="9">
        <v>97</v>
      </c>
      <c r="G105" s="4"/>
      <c r="H105" s="5"/>
      <c r="I105" s="115">
        <f t="shared" si="2"/>
        <v>0</v>
      </c>
      <c r="J105" s="4"/>
      <c r="K105" s="5"/>
      <c r="L105" s="115">
        <f t="shared" si="3"/>
        <v>0</v>
      </c>
    </row>
    <row r="106" spans="1:12" ht="12.75">
      <c r="A106" s="207" t="s">
        <v>289</v>
      </c>
      <c r="B106" s="208"/>
      <c r="C106" s="208"/>
      <c r="D106" s="208"/>
      <c r="E106" s="209"/>
      <c r="F106" s="9">
        <v>98</v>
      </c>
      <c r="G106" s="4"/>
      <c r="H106" s="5"/>
      <c r="I106" s="115">
        <f t="shared" si="2"/>
        <v>0</v>
      </c>
      <c r="J106" s="4"/>
      <c r="K106" s="5"/>
      <c r="L106" s="115">
        <f t="shared" si="3"/>
        <v>0</v>
      </c>
    </row>
    <row r="107" spans="1:12" ht="33" customHeight="1">
      <c r="A107" s="201" t="s">
        <v>290</v>
      </c>
      <c r="B107" s="202"/>
      <c r="C107" s="202"/>
      <c r="D107" s="208"/>
      <c r="E107" s="209"/>
      <c r="F107" s="9">
        <v>99</v>
      </c>
      <c r="G107" s="4"/>
      <c r="H107" s="5"/>
      <c r="I107" s="115">
        <f t="shared" si="2"/>
        <v>0</v>
      </c>
      <c r="J107" s="4"/>
      <c r="K107" s="5"/>
      <c r="L107" s="115">
        <f t="shared" si="3"/>
        <v>0</v>
      </c>
    </row>
    <row r="108" spans="1:12" ht="12.75">
      <c r="A108" s="201" t="s">
        <v>176</v>
      </c>
      <c r="B108" s="202"/>
      <c r="C108" s="202"/>
      <c r="D108" s="208"/>
      <c r="E108" s="209"/>
      <c r="F108" s="9">
        <v>100</v>
      </c>
      <c r="G108" s="116">
        <f>SUM(G109:G110)</f>
        <v>0</v>
      </c>
      <c r="H108" s="117">
        <f>SUM(H109:H110)</f>
        <v>0</v>
      </c>
      <c r="I108" s="115">
        <f t="shared" si="2"/>
        <v>0</v>
      </c>
      <c r="J108" s="116">
        <f>SUM(J109:J110)</f>
        <v>0</v>
      </c>
      <c r="K108" s="117">
        <f>SUM(K109:K110)</f>
        <v>0</v>
      </c>
      <c r="L108" s="115">
        <f t="shared" si="3"/>
        <v>0</v>
      </c>
    </row>
    <row r="109" spans="1:12" ht="12.75">
      <c r="A109" s="207" t="s">
        <v>232</v>
      </c>
      <c r="B109" s="208"/>
      <c r="C109" s="208"/>
      <c r="D109" s="208"/>
      <c r="E109" s="209"/>
      <c r="F109" s="9">
        <v>101</v>
      </c>
      <c r="G109" s="4"/>
      <c r="H109" s="5"/>
      <c r="I109" s="115">
        <f t="shared" si="2"/>
        <v>0</v>
      </c>
      <c r="J109" s="4"/>
      <c r="K109" s="5"/>
      <c r="L109" s="115">
        <f t="shared" si="3"/>
        <v>0</v>
      </c>
    </row>
    <row r="110" spans="1:12" ht="12.75">
      <c r="A110" s="207" t="s">
        <v>233</v>
      </c>
      <c r="B110" s="208"/>
      <c r="C110" s="208"/>
      <c r="D110" s="208"/>
      <c r="E110" s="209"/>
      <c r="F110" s="9">
        <v>102</v>
      </c>
      <c r="G110" s="4"/>
      <c r="H110" s="5"/>
      <c r="I110" s="115">
        <f t="shared" si="2"/>
        <v>0</v>
      </c>
      <c r="J110" s="4"/>
      <c r="K110" s="5"/>
      <c r="L110" s="115">
        <f t="shared" si="3"/>
        <v>0</v>
      </c>
    </row>
    <row r="111" spans="1:12" ht="12.75">
      <c r="A111" s="201" t="s">
        <v>177</v>
      </c>
      <c r="B111" s="202"/>
      <c r="C111" s="202"/>
      <c r="D111" s="208"/>
      <c r="E111" s="209"/>
      <c r="F111" s="9">
        <v>103</v>
      </c>
      <c r="G111" s="116">
        <f>SUM(G112:G113)</f>
        <v>0</v>
      </c>
      <c r="H111" s="117">
        <f>SUM(H112:H113)</f>
        <v>83936253.47</v>
      </c>
      <c r="I111" s="115">
        <f t="shared" si="2"/>
        <v>83936253.47</v>
      </c>
      <c r="J111" s="116">
        <f>SUM(J112:J113)</f>
        <v>0</v>
      </c>
      <c r="K111" s="117">
        <f>SUM(K112:K113)</f>
        <v>91370369.6</v>
      </c>
      <c r="L111" s="115">
        <f t="shared" si="3"/>
        <v>91370369.6</v>
      </c>
    </row>
    <row r="112" spans="1:12" ht="12.75">
      <c r="A112" s="207" t="s">
        <v>234</v>
      </c>
      <c r="B112" s="208"/>
      <c r="C112" s="208"/>
      <c r="D112" s="208"/>
      <c r="E112" s="209"/>
      <c r="F112" s="9">
        <v>104</v>
      </c>
      <c r="G112" s="4"/>
      <c r="H112" s="5">
        <v>80367433.98</v>
      </c>
      <c r="I112" s="115">
        <f t="shared" si="2"/>
        <v>80367433.98</v>
      </c>
      <c r="J112" s="4"/>
      <c r="K112" s="5">
        <v>78866903.02</v>
      </c>
      <c r="L112" s="115">
        <f t="shared" si="3"/>
        <v>78866903.02</v>
      </c>
    </row>
    <row r="113" spans="1:12" ht="12.75">
      <c r="A113" s="207" t="s">
        <v>235</v>
      </c>
      <c r="B113" s="208"/>
      <c r="C113" s="208"/>
      <c r="D113" s="208"/>
      <c r="E113" s="209"/>
      <c r="F113" s="9">
        <v>105</v>
      </c>
      <c r="G113" s="4"/>
      <c r="H113" s="5">
        <v>3568819.49</v>
      </c>
      <c r="I113" s="115">
        <f t="shared" si="2"/>
        <v>3568819.49</v>
      </c>
      <c r="J113" s="4"/>
      <c r="K113" s="5">
        <v>12503466.58</v>
      </c>
      <c r="L113" s="115">
        <f t="shared" si="3"/>
        <v>12503466.58</v>
      </c>
    </row>
    <row r="114" spans="1:12" ht="12.75">
      <c r="A114" s="201" t="s">
        <v>291</v>
      </c>
      <c r="B114" s="202"/>
      <c r="C114" s="202"/>
      <c r="D114" s="208"/>
      <c r="E114" s="209"/>
      <c r="F114" s="9">
        <v>106</v>
      </c>
      <c r="G114" s="4"/>
      <c r="H114" s="5"/>
      <c r="I114" s="115">
        <f t="shared" si="2"/>
        <v>0</v>
      </c>
      <c r="J114" s="4"/>
      <c r="K114" s="5"/>
      <c r="L114" s="115">
        <f t="shared" si="3"/>
        <v>0</v>
      </c>
    </row>
    <row r="115" spans="1:12" ht="12.75">
      <c r="A115" s="201" t="s">
        <v>178</v>
      </c>
      <c r="B115" s="202"/>
      <c r="C115" s="202"/>
      <c r="D115" s="208"/>
      <c r="E115" s="209"/>
      <c r="F115" s="9">
        <v>107</v>
      </c>
      <c r="G115" s="116">
        <f>SUM(G116:G118)</f>
        <v>0</v>
      </c>
      <c r="H115" s="117">
        <f>SUM(H116:H118)</f>
        <v>26951189.38</v>
      </c>
      <c r="I115" s="115">
        <f t="shared" si="2"/>
        <v>26951189.38</v>
      </c>
      <c r="J115" s="116">
        <f>SUM(J116:J118)</f>
        <v>0</v>
      </c>
      <c r="K115" s="117">
        <f>SUM(K116:K118)</f>
        <v>19504378.62</v>
      </c>
      <c r="L115" s="115">
        <f t="shared" si="3"/>
        <v>19504378.62</v>
      </c>
    </row>
    <row r="116" spans="1:12" ht="12.75">
      <c r="A116" s="207" t="s">
        <v>217</v>
      </c>
      <c r="B116" s="208"/>
      <c r="C116" s="208"/>
      <c r="D116" s="208"/>
      <c r="E116" s="209"/>
      <c r="F116" s="9">
        <v>108</v>
      </c>
      <c r="G116" s="4"/>
      <c r="H116" s="5">
        <v>26928281.13</v>
      </c>
      <c r="I116" s="115">
        <f t="shared" si="2"/>
        <v>26928281.13</v>
      </c>
      <c r="J116" s="4"/>
      <c r="K116" s="5">
        <v>19451631.21</v>
      </c>
      <c r="L116" s="115">
        <f t="shared" si="3"/>
        <v>19451631.21</v>
      </c>
    </row>
    <row r="117" spans="1:12" ht="12.75">
      <c r="A117" s="207" t="s">
        <v>218</v>
      </c>
      <c r="B117" s="208"/>
      <c r="C117" s="208"/>
      <c r="D117" s="208"/>
      <c r="E117" s="209"/>
      <c r="F117" s="9">
        <v>109</v>
      </c>
      <c r="G117" s="4"/>
      <c r="H117" s="5"/>
      <c r="I117" s="115">
        <f t="shared" si="2"/>
        <v>0</v>
      </c>
      <c r="J117" s="4"/>
      <c r="K117" s="5"/>
      <c r="L117" s="115">
        <f t="shared" si="3"/>
        <v>0</v>
      </c>
    </row>
    <row r="118" spans="1:12" ht="12.75">
      <c r="A118" s="207" t="s">
        <v>219</v>
      </c>
      <c r="B118" s="208"/>
      <c r="C118" s="208"/>
      <c r="D118" s="208"/>
      <c r="E118" s="209"/>
      <c r="F118" s="9">
        <v>110</v>
      </c>
      <c r="G118" s="4"/>
      <c r="H118" s="5">
        <v>22908.25</v>
      </c>
      <c r="I118" s="115">
        <f t="shared" si="2"/>
        <v>22908.25</v>
      </c>
      <c r="J118" s="4"/>
      <c r="K118" s="5">
        <v>52747.41</v>
      </c>
      <c r="L118" s="115">
        <f t="shared" si="3"/>
        <v>52747.41</v>
      </c>
    </row>
    <row r="119" spans="1:12" ht="12.75">
      <c r="A119" s="201" t="s">
        <v>179</v>
      </c>
      <c r="B119" s="202"/>
      <c r="C119" s="202"/>
      <c r="D119" s="208"/>
      <c r="E119" s="209"/>
      <c r="F119" s="9">
        <v>111</v>
      </c>
      <c r="G119" s="116">
        <f>SUM(G120:G123)</f>
        <v>0</v>
      </c>
      <c r="H119" s="117">
        <f>SUM(H120:H123)</f>
        <v>98852031.63999999</v>
      </c>
      <c r="I119" s="115">
        <f t="shared" si="2"/>
        <v>98852031.63999999</v>
      </c>
      <c r="J119" s="116">
        <f>SUM(J120:J123)</f>
        <v>0</v>
      </c>
      <c r="K119" s="117">
        <f>SUM(K120:K123)</f>
        <v>94425264.49000001</v>
      </c>
      <c r="L119" s="115">
        <f t="shared" si="3"/>
        <v>94425264.49000001</v>
      </c>
    </row>
    <row r="120" spans="1:12" ht="12.75">
      <c r="A120" s="207" t="s">
        <v>220</v>
      </c>
      <c r="B120" s="208"/>
      <c r="C120" s="208"/>
      <c r="D120" s="208"/>
      <c r="E120" s="209"/>
      <c r="F120" s="9">
        <v>112</v>
      </c>
      <c r="G120" s="4"/>
      <c r="H120" s="5">
        <v>14967813.73</v>
      </c>
      <c r="I120" s="115">
        <f t="shared" si="2"/>
        <v>14967813.73</v>
      </c>
      <c r="J120" s="4"/>
      <c r="K120" s="5">
        <v>2861066.55</v>
      </c>
      <c r="L120" s="115">
        <f t="shared" si="3"/>
        <v>2861066.55</v>
      </c>
    </row>
    <row r="121" spans="1:12" ht="12.75">
      <c r="A121" s="207" t="s">
        <v>221</v>
      </c>
      <c r="B121" s="208"/>
      <c r="C121" s="208"/>
      <c r="D121" s="208"/>
      <c r="E121" s="209"/>
      <c r="F121" s="9">
        <v>113</v>
      </c>
      <c r="G121" s="4"/>
      <c r="H121" s="5">
        <v>1208236.34</v>
      </c>
      <c r="I121" s="115">
        <f t="shared" si="2"/>
        <v>1208236.34</v>
      </c>
      <c r="J121" s="4"/>
      <c r="K121" s="5">
        <v>1185736.4</v>
      </c>
      <c r="L121" s="115">
        <f t="shared" si="3"/>
        <v>1185736.4</v>
      </c>
    </row>
    <row r="122" spans="1:12" ht="12.75">
      <c r="A122" s="207" t="s">
        <v>222</v>
      </c>
      <c r="B122" s="208"/>
      <c r="C122" s="208"/>
      <c r="D122" s="208"/>
      <c r="E122" s="209"/>
      <c r="F122" s="9">
        <v>114</v>
      </c>
      <c r="G122" s="4"/>
      <c r="H122" s="5"/>
      <c r="I122" s="115">
        <f t="shared" si="2"/>
        <v>0</v>
      </c>
      <c r="J122" s="4"/>
      <c r="K122" s="5"/>
      <c r="L122" s="115">
        <f t="shared" si="3"/>
        <v>0</v>
      </c>
    </row>
    <row r="123" spans="1:12" ht="12.75">
      <c r="A123" s="207" t="s">
        <v>223</v>
      </c>
      <c r="B123" s="208"/>
      <c r="C123" s="208"/>
      <c r="D123" s="208"/>
      <c r="E123" s="209"/>
      <c r="F123" s="9">
        <v>115</v>
      </c>
      <c r="G123" s="4"/>
      <c r="H123" s="5">
        <v>82675981.57</v>
      </c>
      <c r="I123" s="115">
        <f t="shared" si="2"/>
        <v>82675981.57</v>
      </c>
      <c r="J123" s="4"/>
      <c r="K123" s="5">
        <v>90378461.54</v>
      </c>
      <c r="L123" s="115">
        <f t="shared" si="3"/>
        <v>90378461.54</v>
      </c>
    </row>
    <row r="124" spans="1:12" ht="26.25" customHeight="1">
      <c r="A124" s="201" t="s">
        <v>180</v>
      </c>
      <c r="B124" s="202"/>
      <c r="C124" s="202"/>
      <c r="D124" s="208"/>
      <c r="E124" s="209"/>
      <c r="F124" s="9">
        <v>116</v>
      </c>
      <c r="G124" s="116">
        <f>SUM(G125:G126)</f>
        <v>0</v>
      </c>
      <c r="H124" s="117">
        <f>SUM(H125:H126)</f>
        <v>33385007.13</v>
      </c>
      <c r="I124" s="115">
        <f t="shared" si="2"/>
        <v>33385007.13</v>
      </c>
      <c r="J124" s="116">
        <f>SUM(J125:J126)</f>
        <v>0</v>
      </c>
      <c r="K124" s="117">
        <f>SUM(K125:K126)</f>
        <v>35376746.16</v>
      </c>
      <c r="L124" s="115">
        <f t="shared" si="3"/>
        <v>35376746.16</v>
      </c>
    </row>
    <row r="125" spans="1:12" ht="12.75">
      <c r="A125" s="207" t="s">
        <v>224</v>
      </c>
      <c r="B125" s="208"/>
      <c r="C125" s="208"/>
      <c r="D125" s="208"/>
      <c r="E125" s="209"/>
      <c r="F125" s="9">
        <v>117</v>
      </c>
      <c r="G125" s="4"/>
      <c r="H125" s="5"/>
      <c r="I125" s="115">
        <f t="shared" si="2"/>
        <v>0</v>
      </c>
      <c r="J125" s="4"/>
      <c r="K125" s="5"/>
      <c r="L125" s="115">
        <f t="shared" si="3"/>
        <v>0</v>
      </c>
    </row>
    <row r="126" spans="1:12" ht="12.75">
      <c r="A126" s="207" t="s">
        <v>225</v>
      </c>
      <c r="B126" s="208"/>
      <c r="C126" s="208"/>
      <c r="D126" s="208"/>
      <c r="E126" s="209"/>
      <c r="F126" s="9">
        <v>118</v>
      </c>
      <c r="G126" s="4"/>
      <c r="H126" s="5">
        <v>33385007.13</v>
      </c>
      <c r="I126" s="115">
        <f t="shared" si="2"/>
        <v>33385007.13</v>
      </c>
      <c r="J126" s="4"/>
      <c r="K126" s="5">
        <v>35376746.16</v>
      </c>
      <c r="L126" s="115">
        <f t="shared" si="3"/>
        <v>35376746.16</v>
      </c>
    </row>
    <row r="127" spans="1:12" ht="12.75">
      <c r="A127" s="201" t="s">
        <v>181</v>
      </c>
      <c r="B127" s="202"/>
      <c r="C127" s="202"/>
      <c r="D127" s="208"/>
      <c r="E127" s="209"/>
      <c r="F127" s="9">
        <v>119</v>
      </c>
      <c r="G127" s="116">
        <f>G79+G99+G100+G107+G108+G111+G114+G115+G119+G124</f>
        <v>0</v>
      </c>
      <c r="H127" s="117">
        <f>H79+H99+H100+H107+H108+H111+H114+H115+H119+H124</f>
        <v>1707798288.9500003</v>
      </c>
      <c r="I127" s="115">
        <f t="shared" si="2"/>
        <v>1707798288.9500003</v>
      </c>
      <c r="J127" s="116">
        <f>J79+J99+J100+J107+J108+J111+J114+J115+J119+J124</f>
        <v>0</v>
      </c>
      <c r="K127" s="117">
        <f>K79+K99+K100+K107+K108+K111+K114+K115+K119+K124</f>
        <v>1764431545.1399999</v>
      </c>
      <c r="L127" s="115">
        <f t="shared" si="3"/>
        <v>1764431545.1399999</v>
      </c>
    </row>
    <row r="128" spans="1:12" ht="12.75">
      <c r="A128" s="204" t="s">
        <v>33</v>
      </c>
      <c r="B128" s="205"/>
      <c r="C128" s="205"/>
      <c r="D128" s="210"/>
      <c r="E128" s="211"/>
      <c r="F128" s="11">
        <v>120</v>
      </c>
      <c r="G128" s="6"/>
      <c r="H128" s="7"/>
      <c r="I128" s="118">
        <f t="shared" si="2"/>
        <v>0</v>
      </c>
      <c r="J128" s="6"/>
      <c r="K128" s="7"/>
      <c r="L128" s="118">
        <f t="shared" si="3"/>
        <v>0</v>
      </c>
    </row>
    <row r="129" spans="1:12" ht="12.75">
      <c r="A129" s="212" t="s">
        <v>362</v>
      </c>
      <c r="B129" s="213"/>
      <c r="C129" s="213"/>
      <c r="D129" s="213"/>
      <c r="E129" s="213"/>
      <c r="F129" s="213"/>
      <c r="G129" s="213"/>
      <c r="H129" s="213"/>
      <c r="I129" s="213"/>
      <c r="J129" s="213"/>
      <c r="K129" s="213"/>
      <c r="L129" s="214"/>
    </row>
    <row r="130" spans="1:12" ht="12.75">
      <c r="A130" s="215" t="s">
        <v>55</v>
      </c>
      <c r="B130" s="216"/>
      <c r="C130" s="216"/>
      <c r="D130" s="216"/>
      <c r="E130" s="216"/>
      <c r="F130" s="8">
        <v>121</v>
      </c>
      <c r="G130" s="112">
        <f>SUM(G131:G132)</f>
        <v>0</v>
      </c>
      <c r="H130" s="113">
        <f>SUM(H131:H132)</f>
        <v>0</v>
      </c>
      <c r="I130" s="114">
        <f>G130+H130</f>
        <v>0</v>
      </c>
      <c r="J130" s="112">
        <f>SUM(J131:J132)</f>
        <v>0</v>
      </c>
      <c r="K130" s="113">
        <f>SUM(K131:K132)</f>
        <v>0</v>
      </c>
      <c r="L130" s="114">
        <f>J130+K130</f>
        <v>0</v>
      </c>
    </row>
    <row r="131" spans="1:12" ht="12.75">
      <c r="A131" s="201" t="s">
        <v>96</v>
      </c>
      <c r="B131" s="202"/>
      <c r="C131" s="202"/>
      <c r="D131" s="202"/>
      <c r="E131" s="203"/>
      <c r="F131" s="9">
        <v>122</v>
      </c>
      <c r="G131" s="4"/>
      <c r="H131" s="254"/>
      <c r="I131" s="115">
        <f>G131+H131</f>
        <v>0</v>
      </c>
      <c r="J131" s="4"/>
      <c r="K131" s="5"/>
      <c r="L131" s="115">
        <f>J131+K131</f>
        <v>0</v>
      </c>
    </row>
    <row r="132" spans="1:12" ht="12.75">
      <c r="A132" s="204" t="s">
        <v>97</v>
      </c>
      <c r="B132" s="205"/>
      <c r="C132" s="205"/>
      <c r="D132" s="205"/>
      <c r="E132" s="206"/>
      <c r="F132" s="10">
        <v>123</v>
      </c>
      <c r="G132" s="6"/>
      <c r="H132" s="7"/>
      <c r="I132" s="118">
        <f>G132+H132</f>
        <v>0</v>
      </c>
      <c r="J132" s="6"/>
      <c r="K132" s="7"/>
      <c r="L132" s="118">
        <f>J132+K132</f>
        <v>0</v>
      </c>
    </row>
    <row r="133" spans="1:12" ht="12.75">
      <c r="A133" s="16" t="s">
        <v>363</v>
      </c>
      <c r="B133" s="1"/>
      <c r="C133" s="1"/>
      <c r="D133" s="1"/>
      <c r="E133" s="1"/>
      <c r="F133" s="1"/>
      <c r="G133" s="1"/>
      <c r="H133" s="2"/>
      <c r="I133" s="2"/>
      <c r="J133" s="2"/>
      <c r="K133" s="2"/>
      <c r="L133" s="3"/>
    </row>
  </sheetData>
  <sheetProtection/>
  <mergeCells count="135"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14:E14"/>
    <mergeCell ref="A17:E17"/>
    <mergeCell ref="A18:E18"/>
    <mergeCell ref="A19:E19"/>
    <mergeCell ref="A20:E20"/>
    <mergeCell ref="A21:E21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80:E80"/>
    <mergeCell ref="A81:E81"/>
    <mergeCell ref="A82:E82"/>
    <mergeCell ref="A83:E83"/>
    <mergeCell ref="A84:E84"/>
    <mergeCell ref="A85:E85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</mergeCells>
  <conditionalFormatting sqref="G95:L95 G98:L98">
    <cfRule type="cellIs" priority="2" dxfId="0" operator="greaterThan" stopIfTrue="1">
      <formula>0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77" max="255" man="1"/>
  </rowBreaks>
  <ignoredErrors>
    <ignoredError sqref="A8:L8 A129:L130 A109:H128 J109:L128 A108:L108 A94:H107 J94:L107 A81:H93 J81:L93 A78:L80 A60:H77 J60:L77 A44:H59 J44:L59 A25:H43 J25:L43 A24:L24 A9:H23 J9:L23" formula="1"/>
    <ignoredError sqref="I109:I128 I94:I107 I81:I93 I60:I77 I44:I59 I25:I43 I9:I23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1">
      <selection activeCell="N98" sqref="N98"/>
    </sheetView>
  </sheetViews>
  <sheetFormatPr defaultColWidth="9.140625" defaultRowHeight="12.75"/>
  <cols>
    <col min="1" max="6" width="9.140625" style="111" customWidth="1"/>
    <col min="7" max="7" width="7.421875" style="111" customWidth="1"/>
    <col min="8" max="8" width="10.28125" style="111" customWidth="1"/>
    <col min="9" max="9" width="9.140625" style="111" customWidth="1"/>
    <col min="10" max="10" width="7.7109375" style="111" customWidth="1"/>
    <col min="11" max="11" width="10.421875" style="111" customWidth="1"/>
    <col min="12" max="16384" width="9.140625" style="111" customWidth="1"/>
  </cols>
  <sheetData>
    <row r="1" spans="1:12" ht="15.75">
      <c r="A1" s="233" t="s">
        <v>366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ht="12.75">
      <c r="A2" s="225" t="s">
        <v>389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12" ht="12.75">
      <c r="A3" s="17"/>
      <c r="B3" s="18"/>
      <c r="C3" s="18"/>
      <c r="D3" s="48"/>
      <c r="E3" s="48"/>
      <c r="F3" s="48"/>
      <c r="G3" s="48"/>
      <c r="H3" s="48"/>
      <c r="I3" s="12"/>
      <c r="J3" s="12"/>
      <c r="K3" s="234" t="s">
        <v>58</v>
      </c>
      <c r="L3" s="234"/>
    </row>
    <row r="4" spans="1:12" ht="12.75" customHeight="1">
      <c r="A4" s="227" t="s">
        <v>2</v>
      </c>
      <c r="B4" s="228"/>
      <c r="C4" s="228"/>
      <c r="D4" s="228"/>
      <c r="E4" s="228"/>
      <c r="F4" s="227" t="s">
        <v>215</v>
      </c>
      <c r="G4" s="227" t="s">
        <v>364</v>
      </c>
      <c r="H4" s="228"/>
      <c r="I4" s="228"/>
      <c r="J4" s="227" t="s">
        <v>365</v>
      </c>
      <c r="K4" s="228"/>
      <c r="L4" s="228"/>
    </row>
    <row r="5" spans="1:12" ht="12.75">
      <c r="A5" s="228"/>
      <c r="B5" s="228"/>
      <c r="C5" s="228"/>
      <c r="D5" s="228"/>
      <c r="E5" s="228"/>
      <c r="F5" s="228"/>
      <c r="G5" s="119" t="s">
        <v>352</v>
      </c>
      <c r="H5" s="119" t="s">
        <v>353</v>
      </c>
      <c r="I5" s="119" t="s">
        <v>354</v>
      </c>
      <c r="J5" s="119" t="s">
        <v>352</v>
      </c>
      <c r="K5" s="119" t="s">
        <v>353</v>
      </c>
      <c r="L5" s="119" t="s">
        <v>354</v>
      </c>
    </row>
    <row r="6" spans="1:12" ht="12.75">
      <c r="A6" s="227">
        <v>1</v>
      </c>
      <c r="B6" s="227"/>
      <c r="C6" s="227"/>
      <c r="D6" s="227"/>
      <c r="E6" s="227"/>
      <c r="F6" s="120">
        <v>2</v>
      </c>
      <c r="G6" s="120">
        <v>3</v>
      </c>
      <c r="H6" s="120">
        <v>4</v>
      </c>
      <c r="I6" s="120" t="s">
        <v>56</v>
      </c>
      <c r="J6" s="120">
        <v>6</v>
      </c>
      <c r="K6" s="120">
        <v>7</v>
      </c>
      <c r="L6" s="120" t="s">
        <v>57</v>
      </c>
    </row>
    <row r="7" spans="1:12" ht="12.75">
      <c r="A7" s="215" t="s">
        <v>98</v>
      </c>
      <c r="B7" s="216"/>
      <c r="C7" s="216"/>
      <c r="D7" s="216"/>
      <c r="E7" s="222"/>
      <c r="F7" s="8">
        <v>124</v>
      </c>
      <c r="G7" s="112">
        <f>SUM(G8:G15)</f>
        <v>0</v>
      </c>
      <c r="H7" s="113">
        <f>SUM(H8:H15)</f>
        <v>151707488.11</v>
      </c>
      <c r="I7" s="114">
        <f>G7+H7</f>
        <v>151707488.11</v>
      </c>
      <c r="J7" s="112">
        <f>SUM(J8:J15)</f>
        <v>0</v>
      </c>
      <c r="K7" s="113">
        <f>SUM(K8:K15)</f>
        <v>153475506.28000003</v>
      </c>
      <c r="L7" s="114">
        <f>J7+K7</f>
        <v>153475506.28000003</v>
      </c>
    </row>
    <row r="8" spans="1:12" ht="12.75">
      <c r="A8" s="207" t="s">
        <v>191</v>
      </c>
      <c r="B8" s="208"/>
      <c r="C8" s="208"/>
      <c r="D8" s="208"/>
      <c r="E8" s="209"/>
      <c r="F8" s="9">
        <v>125</v>
      </c>
      <c r="G8" s="4"/>
      <c r="H8" s="268">
        <v>167695528.90000004</v>
      </c>
      <c r="I8" s="115">
        <f aca="true" t="shared" si="0" ref="I8:I71">G8+H8</f>
        <v>167695528.90000004</v>
      </c>
      <c r="J8" s="4"/>
      <c r="K8" s="269">
        <v>169384089.65000004</v>
      </c>
      <c r="L8" s="115">
        <f aca="true" t="shared" si="1" ref="L8:L71">J8+K8</f>
        <v>169384089.65000004</v>
      </c>
    </row>
    <row r="9" spans="1:12" ht="12.75">
      <c r="A9" s="207" t="s">
        <v>192</v>
      </c>
      <c r="B9" s="208"/>
      <c r="C9" s="208"/>
      <c r="D9" s="208"/>
      <c r="E9" s="209"/>
      <c r="F9" s="9">
        <v>126</v>
      </c>
      <c r="G9" s="4"/>
      <c r="H9" s="268">
        <v>140000</v>
      </c>
      <c r="I9" s="115">
        <f t="shared" si="0"/>
        <v>140000</v>
      </c>
      <c r="J9" s="4"/>
      <c r="K9" s="269">
        <v>0</v>
      </c>
      <c r="L9" s="115">
        <f t="shared" si="1"/>
        <v>0</v>
      </c>
    </row>
    <row r="10" spans="1:12" ht="25.5" customHeight="1">
      <c r="A10" s="207" t="s">
        <v>193</v>
      </c>
      <c r="B10" s="208"/>
      <c r="C10" s="208"/>
      <c r="D10" s="208"/>
      <c r="E10" s="209"/>
      <c r="F10" s="9">
        <v>127</v>
      </c>
      <c r="G10" s="4"/>
      <c r="H10" s="268">
        <v>-6522927.76</v>
      </c>
      <c r="I10" s="115">
        <f t="shared" si="0"/>
        <v>-6522927.76</v>
      </c>
      <c r="J10" s="4"/>
      <c r="K10" s="269">
        <v>-538612.1000000015</v>
      </c>
      <c r="L10" s="115">
        <f t="shared" si="1"/>
        <v>-538612.1000000015</v>
      </c>
    </row>
    <row r="11" spans="1:12" ht="12.75">
      <c r="A11" s="207" t="s">
        <v>194</v>
      </c>
      <c r="B11" s="208"/>
      <c r="C11" s="208"/>
      <c r="D11" s="208"/>
      <c r="E11" s="209"/>
      <c r="F11" s="9">
        <v>128</v>
      </c>
      <c r="G11" s="4"/>
      <c r="H11" s="268">
        <v>-852480.6799999997</v>
      </c>
      <c r="I11" s="115">
        <f t="shared" si="0"/>
        <v>-852480.6799999997</v>
      </c>
      <c r="J11" s="4"/>
      <c r="K11" s="269">
        <v>-1010250.8700000001</v>
      </c>
      <c r="L11" s="115">
        <f t="shared" si="1"/>
        <v>-1010250.8700000001</v>
      </c>
    </row>
    <row r="12" spans="1:12" ht="12.75">
      <c r="A12" s="207" t="s">
        <v>195</v>
      </c>
      <c r="B12" s="208"/>
      <c r="C12" s="208"/>
      <c r="D12" s="208"/>
      <c r="E12" s="209"/>
      <c r="F12" s="9">
        <v>129</v>
      </c>
      <c r="G12" s="4"/>
      <c r="H12" s="268">
        <v>-14590.740000000002</v>
      </c>
      <c r="I12" s="115">
        <f t="shared" si="0"/>
        <v>-14590.740000000002</v>
      </c>
      <c r="J12" s="4"/>
      <c r="K12" s="269">
        <v>0</v>
      </c>
      <c r="L12" s="115">
        <f t="shared" si="1"/>
        <v>0</v>
      </c>
    </row>
    <row r="13" spans="1:12" ht="12.75">
      <c r="A13" s="207" t="s">
        <v>196</v>
      </c>
      <c r="B13" s="208"/>
      <c r="C13" s="208"/>
      <c r="D13" s="208"/>
      <c r="E13" s="209"/>
      <c r="F13" s="9">
        <v>130</v>
      </c>
      <c r="G13" s="4"/>
      <c r="H13" s="268">
        <v>-8707901.19</v>
      </c>
      <c r="I13" s="115">
        <f t="shared" si="0"/>
        <v>-8707901.19</v>
      </c>
      <c r="J13" s="4"/>
      <c r="K13" s="269">
        <v>-14411438.65</v>
      </c>
      <c r="L13" s="115">
        <f t="shared" si="1"/>
        <v>-14411438.65</v>
      </c>
    </row>
    <row r="14" spans="1:12" ht="12.75">
      <c r="A14" s="207" t="s">
        <v>197</v>
      </c>
      <c r="B14" s="208"/>
      <c r="C14" s="208"/>
      <c r="D14" s="208"/>
      <c r="E14" s="209"/>
      <c r="F14" s="9">
        <v>131</v>
      </c>
      <c r="G14" s="4"/>
      <c r="H14" s="268">
        <v>-28218.54999999999</v>
      </c>
      <c r="I14" s="115">
        <f t="shared" si="0"/>
        <v>-28218.54999999999</v>
      </c>
      <c r="J14" s="4"/>
      <c r="K14" s="269">
        <v>61145.31</v>
      </c>
      <c r="L14" s="115">
        <f t="shared" si="1"/>
        <v>61145.31</v>
      </c>
    </row>
    <row r="15" spans="1:12" ht="12.75">
      <c r="A15" s="207" t="s">
        <v>236</v>
      </c>
      <c r="B15" s="208"/>
      <c r="C15" s="208"/>
      <c r="D15" s="208"/>
      <c r="E15" s="209"/>
      <c r="F15" s="9">
        <v>132</v>
      </c>
      <c r="G15" s="4"/>
      <c r="H15" s="268">
        <v>-1921.8700000000008</v>
      </c>
      <c r="I15" s="115">
        <f t="shared" si="0"/>
        <v>-1921.8700000000008</v>
      </c>
      <c r="J15" s="4"/>
      <c r="K15" s="269">
        <v>-9427.06</v>
      </c>
      <c r="L15" s="115">
        <f t="shared" si="1"/>
        <v>-9427.06</v>
      </c>
    </row>
    <row r="16" spans="1:12" ht="24.75" customHeight="1">
      <c r="A16" s="301" t="s">
        <v>411</v>
      </c>
      <c r="B16" s="284"/>
      <c r="C16" s="284"/>
      <c r="D16" s="284"/>
      <c r="E16" s="310"/>
      <c r="F16" s="9">
        <v>133</v>
      </c>
      <c r="G16" s="116">
        <f>G17+G18+G22+G23+G24+G28+G29</f>
        <v>0</v>
      </c>
      <c r="H16" s="117">
        <f>H17+H18+H22+H23+H24+H28+H29</f>
        <v>30217965.85</v>
      </c>
      <c r="I16" s="115">
        <f t="shared" si="0"/>
        <v>30217965.85</v>
      </c>
      <c r="J16" s="116">
        <f>J17+J18+J22+J23+J24+J28+J29</f>
        <v>0</v>
      </c>
      <c r="K16" s="117">
        <f>K17+K18+K22+K23+K24+K28+K29</f>
        <v>11702342.969999997</v>
      </c>
      <c r="L16" s="115">
        <f t="shared" si="1"/>
        <v>11702342.969999997</v>
      </c>
    </row>
    <row r="17" spans="1:12" ht="27.75" customHeight="1">
      <c r="A17" s="207" t="s">
        <v>412</v>
      </c>
      <c r="B17" s="208"/>
      <c r="C17" s="208"/>
      <c r="D17" s="208"/>
      <c r="E17" s="209"/>
      <c r="F17" s="9">
        <v>134</v>
      </c>
      <c r="G17" s="4"/>
      <c r="H17" s="5"/>
      <c r="I17" s="115">
        <f t="shared" si="0"/>
        <v>0</v>
      </c>
      <c r="J17" s="4"/>
      <c r="K17" s="5"/>
      <c r="L17" s="115">
        <f t="shared" si="1"/>
        <v>0</v>
      </c>
    </row>
    <row r="18" spans="1:12" ht="26.25" customHeight="1">
      <c r="A18" s="207" t="s">
        <v>199</v>
      </c>
      <c r="B18" s="208"/>
      <c r="C18" s="208"/>
      <c r="D18" s="208"/>
      <c r="E18" s="209"/>
      <c r="F18" s="9">
        <v>135</v>
      </c>
      <c r="G18" s="116">
        <f>SUM(G19:G21)</f>
        <v>0</v>
      </c>
      <c r="H18" s="117">
        <f>SUM(H19:H21)</f>
        <v>23737347.2</v>
      </c>
      <c r="I18" s="115">
        <f t="shared" si="0"/>
        <v>23737347.2</v>
      </c>
      <c r="J18" s="116">
        <f>SUM(J19:J21)</f>
        <v>0</v>
      </c>
      <c r="K18" s="117">
        <f>SUM(K19:K21)</f>
        <v>3741205.6899999995</v>
      </c>
      <c r="L18" s="115">
        <f t="shared" si="1"/>
        <v>3741205.6899999995</v>
      </c>
    </row>
    <row r="19" spans="1:12" ht="12.75">
      <c r="A19" s="207" t="s">
        <v>237</v>
      </c>
      <c r="B19" s="208"/>
      <c r="C19" s="208"/>
      <c r="D19" s="208"/>
      <c r="E19" s="209"/>
      <c r="F19" s="9">
        <v>136</v>
      </c>
      <c r="G19" s="4"/>
      <c r="H19" s="270">
        <v>3623119.410000001</v>
      </c>
      <c r="I19" s="115">
        <f t="shared" si="0"/>
        <v>3623119.410000001</v>
      </c>
      <c r="J19" s="4"/>
      <c r="K19" s="271">
        <v>3741205.6899999995</v>
      </c>
      <c r="L19" s="115">
        <f t="shared" si="1"/>
        <v>3741205.6899999995</v>
      </c>
    </row>
    <row r="20" spans="1:12" ht="24" customHeight="1">
      <c r="A20" s="207" t="s">
        <v>54</v>
      </c>
      <c r="B20" s="208"/>
      <c r="C20" s="208"/>
      <c r="D20" s="208"/>
      <c r="E20" s="209"/>
      <c r="F20" s="9">
        <v>137</v>
      </c>
      <c r="G20" s="4"/>
      <c r="H20" s="270">
        <v>20094046.07</v>
      </c>
      <c r="I20" s="115">
        <f t="shared" si="0"/>
        <v>20094046.07</v>
      </c>
      <c r="J20" s="4"/>
      <c r="K20" s="271">
        <v>0</v>
      </c>
      <c r="L20" s="115">
        <f t="shared" si="1"/>
        <v>0</v>
      </c>
    </row>
    <row r="21" spans="1:12" ht="12.75">
      <c r="A21" s="207" t="s">
        <v>238</v>
      </c>
      <c r="B21" s="208"/>
      <c r="C21" s="208"/>
      <c r="D21" s="208"/>
      <c r="E21" s="209"/>
      <c r="F21" s="9">
        <v>138</v>
      </c>
      <c r="G21" s="4"/>
      <c r="H21" s="270">
        <v>20181.72</v>
      </c>
      <c r="I21" s="115">
        <f t="shared" si="0"/>
        <v>20181.72</v>
      </c>
      <c r="J21" s="4"/>
      <c r="K21" s="271">
        <v>0</v>
      </c>
      <c r="L21" s="115">
        <f t="shared" si="1"/>
        <v>0</v>
      </c>
    </row>
    <row r="22" spans="1:12" ht="12.75">
      <c r="A22" s="207" t="s">
        <v>239</v>
      </c>
      <c r="B22" s="208"/>
      <c r="C22" s="208"/>
      <c r="D22" s="208"/>
      <c r="E22" s="209"/>
      <c r="F22" s="9">
        <v>139</v>
      </c>
      <c r="G22" s="4"/>
      <c r="H22" s="272">
        <v>6334321.01</v>
      </c>
      <c r="I22" s="115">
        <f t="shared" si="0"/>
        <v>6334321.01</v>
      </c>
      <c r="J22" s="4"/>
      <c r="K22" s="273">
        <v>7730050.829999998</v>
      </c>
      <c r="L22" s="115">
        <f t="shared" si="1"/>
        <v>7730050.829999998</v>
      </c>
    </row>
    <row r="23" spans="1:12" ht="23.25" customHeight="1">
      <c r="A23" s="207" t="s">
        <v>267</v>
      </c>
      <c r="B23" s="208"/>
      <c r="C23" s="208"/>
      <c r="D23" s="208"/>
      <c r="E23" s="209"/>
      <c r="F23" s="9">
        <v>140</v>
      </c>
      <c r="G23" s="4"/>
      <c r="H23" s="5"/>
      <c r="I23" s="115">
        <f t="shared" si="0"/>
        <v>0</v>
      </c>
      <c r="J23" s="4"/>
      <c r="K23" s="5"/>
      <c r="L23" s="115">
        <f t="shared" si="1"/>
        <v>0</v>
      </c>
    </row>
    <row r="24" spans="1:12" ht="24.75" customHeight="1">
      <c r="A24" s="207" t="s">
        <v>413</v>
      </c>
      <c r="B24" s="208"/>
      <c r="C24" s="208"/>
      <c r="D24" s="208"/>
      <c r="E24" s="209"/>
      <c r="F24" s="9">
        <v>141</v>
      </c>
      <c r="G24" s="116">
        <f>SUM(G25:G27)</f>
        <v>0</v>
      </c>
      <c r="H24" s="117">
        <f>SUM(H25:H27)</f>
        <v>0</v>
      </c>
      <c r="I24" s="115">
        <f t="shared" si="0"/>
        <v>0</v>
      </c>
      <c r="J24" s="116">
        <f>SUM(J25:J27)</f>
        <v>0</v>
      </c>
      <c r="K24" s="117">
        <f>SUM(K25:K27)</f>
        <v>0</v>
      </c>
      <c r="L24" s="115">
        <f t="shared" si="1"/>
        <v>0</v>
      </c>
    </row>
    <row r="25" spans="1:12" ht="12.75">
      <c r="A25" s="207" t="s">
        <v>240</v>
      </c>
      <c r="B25" s="208"/>
      <c r="C25" s="208"/>
      <c r="D25" s="208"/>
      <c r="E25" s="209"/>
      <c r="F25" s="9">
        <v>142</v>
      </c>
      <c r="G25" s="4"/>
      <c r="H25" s="5"/>
      <c r="I25" s="115">
        <f t="shared" si="0"/>
        <v>0</v>
      </c>
      <c r="J25" s="4"/>
      <c r="K25" s="5"/>
      <c r="L25" s="115">
        <f t="shared" si="1"/>
        <v>0</v>
      </c>
    </row>
    <row r="26" spans="1:12" ht="12.75">
      <c r="A26" s="207" t="s">
        <v>241</v>
      </c>
      <c r="B26" s="208"/>
      <c r="C26" s="208"/>
      <c r="D26" s="208"/>
      <c r="E26" s="209"/>
      <c r="F26" s="9">
        <v>143</v>
      </c>
      <c r="G26" s="4"/>
      <c r="H26" s="5"/>
      <c r="I26" s="115">
        <f t="shared" si="0"/>
        <v>0</v>
      </c>
      <c r="J26" s="4"/>
      <c r="K26" s="5"/>
      <c r="L26" s="115">
        <f t="shared" si="1"/>
        <v>0</v>
      </c>
    </row>
    <row r="27" spans="1:12" ht="12.75">
      <c r="A27" s="207" t="s">
        <v>7</v>
      </c>
      <c r="B27" s="208"/>
      <c r="C27" s="208"/>
      <c r="D27" s="208"/>
      <c r="E27" s="209"/>
      <c r="F27" s="9">
        <v>144</v>
      </c>
      <c r="G27" s="4"/>
      <c r="H27" s="5"/>
      <c r="I27" s="115">
        <f t="shared" si="0"/>
        <v>0</v>
      </c>
      <c r="J27" s="4"/>
      <c r="K27" s="5"/>
      <c r="L27" s="115">
        <f t="shared" si="1"/>
        <v>0</v>
      </c>
    </row>
    <row r="28" spans="1:12" ht="12.75">
      <c r="A28" s="207" t="s">
        <v>8</v>
      </c>
      <c r="B28" s="208"/>
      <c r="C28" s="208"/>
      <c r="D28" s="208"/>
      <c r="E28" s="209"/>
      <c r="F28" s="9">
        <v>145</v>
      </c>
      <c r="G28" s="4"/>
      <c r="H28" s="274">
        <v>332288.62</v>
      </c>
      <c r="I28" s="115">
        <f t="shared" si="0"/>
        <v>332288.62</v>
      </c>
      <c r="J28" s="4"/>
      <c r="K28" s="275">
        <v>231086.45</v>
      </c>
      <c r="L28" s="115">
        <f t="shared" si="1"/>
        <v>231086.45</v>
      </c>
    </row>
    <row r="29" spans="1:12" ht="12.75">
      <c r="A29" s="207" t="s">
        <v>9</v>
      </c>
      <c r="B29" s="208"/>
      <c r="C29" s="208"/>
      <c r="D29" s="208"/>
      <c r="E29" s="209"/>
      <c r="F29" s="9">
        <v>146</v>
      </c>
      <c r="G29" s="4"/>
      <c r="H29" s="274">
        <v>-185990.98000000045</v>
      </c>
      <c r="I29" s="115">
        <f t="shared" si="0"/>
        <v>-185990.98000000045</v>
      </c>
      <c r="J29" s="4"/>
      <c r="K29" s="275">
        <v>0</v>
      </c>
      <c r="L29" s="115">
        <f t="shared" si="1"/>
        <v>0</v>
      </c>
    </row>
    <row r="30" spans="1:12" ht="12.75">
      <c r="A30" s="201" t="s">
        <v>10</v>
      </c>
      <c r="B30" s="208"/>
      <c r="C30" s="208"/>
      <c r="D30" s="208"/>
      <c r="E30" s="209"/>
      <c r="F30" s="9">
        <v>147</v>
      </c>
      <c r="G30" s="4"/>
      <c r="H30" s="274">
        <v>246544.20999999996</v>
      </c>
      <c r="I30" s="115">
        <f t="shared" si="0"/>
        <v>246544.20999999996</v>
      </c>
      <c r="J30" s="4"/>
      <c r="K30" s="275">
        <v>292972.72</v>
      </c>
      <c r="L30" s="115">
        <f t="shared" si="1"/>
        <v>292972.72</v>
      </c>
    </row>
    <row r="31" spans="1:12" ht="18" customHeight="1">
      <c r="A31" s="201" t="s">
        <v>11</v>
      </c>
      <c r="B31" s="208"/>
      <c r="C31" s="208"/>
      <c r="D31" s="208"/>
      <c r="E31" s="209"/>
      <c r="F31" s="9">
        <v>148</v>
      </c>
      <c r="G31" s="4"/>
      <c r="H31" s="274">
        <v>4428954.28</v>
      </c>
      <c r="I31" s="115">
        <f t="shared" si="0"/>
        <v>4428954.28</v>
      </c>
      <c r="J31" s="4"/>
      <c r="K31" s="275">
        <v>3613931.799999999</v>
      </c>
      <c r="L31" s="115">
        <f t="shared" si="1"/>
        <v>3613931.799999999</v>
      </c>
    </row>
    <row r="32" spans="1:12" ht="12.75">
      <c r="A32" s="201" t="s">
        <v>12</v>
      </c>
      <c r="B32" s="208"/>
      <c r="C32" s="208"/>
      <c r="D32" s="208"/>
      <c r="E32" s="209"/>
      <c r="F32" s="9">
        <v>149</v>
      </c>
      <c r="G32" s="4"/>
      <c r="H32" s="274">
        <v>1085058.1600000001</v>
      </c>
      <c r="I32" s="115">
        <f t="shared" si="0"/>
        <v>1085058.1600000001</v>
      </c>
      <c r="J32" s="4"/>
      <c r="K32" s="275">
        <v>4662113.95</v>
      </c>
      <c r="L32" s="115">
        <f t="shared" si="1"/>
        <v>4662113.95</v>
      </c>
    </row>
    <row r="33" spans="1:12" ht="12.75">
      <c r="A33" s="201" t="s">
        <v>100</v>
      </c>
      <c r="B33" s="208"/>
      <c r="C33" s="208"/>
      <c r="D33" s="208"/>
      <c r="E33" s="209"/>
      <c r="F33" s="9">
        <v>150</v>
      </c>
      <c r="G33" s="116">
        <f>G34+G38</f>
        <v>0</v>
      </c>
      <c r="H33" s="117">
        <f>H34+H38</f>
        <v>-79771541.05999999</v>
      </c>
      <c r="I33" s="115">
        <f t="shared" si="0"/>
        <v>-79771541.05999999</v>
      </c>
      <c r="J33" s="116">
        <f>J34+J38</f>
        <v>0</v>
      </c>
      <c r="K33" s="117">
        <f>K34+K38</f>
        <v>-48622636.38000002</v>
      </c>
      <c r="L33" s="115">
        <f t="shared" si="1"/>
        <v>-48622636.38000002</v>
      </c>
    </row>
    <row r="34" spans="1:12" ht="12.75">
      <c r="A34" s="207" t="s">
        <v>101</v>
      </c>
      <c r="B34" s="208"/>
      <c r="C34" s="208"/>
      <c r="D34" s="208"/>
      <c r="E34" s="209"/>
      <c r="F34" s="9">
        <v>151</v>
      </c>
      <c r="G34" s="116">
        <f>SUM(G35:G37)</f>
        <v>0</v>
      </c>
      <c r="H34" s="117">
        <f>SUM(H35:H37)</f>
        <v>-64628478.239999995</v>
      </c>
      <c r="I34" s="115">
        <f t="shared" si="0"/>
        <v>-64628478.239999995</v>
      </c>
      <c r="J34" s="116">
        <f>SUM(J35:J37)</f>
        <v>0</v>
      </c>
      <c r="K34" s="117">
        <f>SUM(K35:K37)</f>
        <v>-61978051.60000002</v>
      </c>
      <c r="L34" s="115">
        <f t="shared" si="1"/>
        <v>-61978051.60000002</v>
      </c>
    </row>
    <row r="35" spans="1:12" ht="12.75">
      <c r="A35" s="207" t="s">
        <v>13</v>
      </c>
      <c r="B35" s="208"/>
      <c r="C35" s="208"/>
      <c r="D35" s="208"/>
      <c r="E35" s="209"/>
      <c r="F35" s="9">
        <v>152</v>
      </c>
      <c r="G35" s="4"/>
      <c r="H35" s="276">
        <v>-73639835.00999999</v>
      </c>
      <c r="I35" s="115">
        <f t="shared" si="0"/>
        <v>-73639835.00999999</v>
      </c>
      <c r="J35" s="4"/>
      <c r="K35" s="277">
        <v>-62180497.83000001</v>
      </c>
      <c r="L35" s="115">
        <f t="shared" si="1"/>
        <v>-62180497.83000001</v>
      </c>
    </row>
    <row r="36" spans="1:12" ht="12.75">
      <c r="A36" s="207" t="s">
        <v>14</v>
      </c>
      <c r="B36" s="208"/>
      <c r="C36" s="208"/>
      <c r="D36" s="208"/>
      <c r="E36" s="209"/>
      <c r="F36" s="9">
        <v>153</v>
      </c>
      <c r="G36" s="4"/>
      <c r="H36" s="276">
        <v>0</v>
      </c>
      <c r="I36" s="115">
        <f t="shared" si="0"/>
        <v>0</v>
      </c>
      <c r="J36" s="4"/>
      <c r="K36" s="277">
        <v>0</v>
      </c>
      <c r="L36" s="115">
        <f t="shared" si="1"/>
        <v>0</v>
      </c>
    </row>
    <row r="37" spans="1:12" ht="12.75">
      <c r="A37" s="207" t="s">
        <v>15</v>
      </c>
      <c r="B37" s="208"/>
      <c r="C37" s="208"/>
      <c r="D37" s="208"/>
      <c r="E37" s="209"/>
      <c r="F37" s="9">
        <v>154</v>
      </c>
      <c r="G37" s="4"/>
      <c r="H37" s="276">
        <v>9011356.77</v>
      </c>
      <c r="I37" s="115">
        <f t="shared" si="0"/>
        <v>9011356.77</v>
      </c>
      <c r="J37" s="4"/>
      <c r="K37" s="277">
        <v>202446.22999999998</v>
      </c>
      <c r="L37" s="115">
        <f t="shared" si="1"/>
        <v>202446.22999999998</v>
      </c>
    </row>
    <row r="38" spans="1:12" ht="12.75">
      <c r="A38" s="207" t="s">
        <v>102</v>
      </c>
      <c r="B38" s="208"/>
      <c r="C38" s="208"/>
      <c r="D38" s="208"/>
      <c r="E38" s="209"/>
      <c r="F38" s="9">
        <v>155</v>
      </c>
      <c r="G38" s="116">
        <f>SUM(G39:G41)</f>
        <v>0</v>
      </c>
      <c r="H38" s="117">
        <f>SUM(H39:H41)</f>
        <v>-15143062.819999998</v>
      </c>
      <c r="I38" s="115">
        <f t="shared" si="0"/>
        <v>-15143062.819999998</v>
      </c>
      <c r="J38" s="116">
        <f>SUM(J39:J41)</f>
        <v>0</v>
      </c>
      <c r="K38" s="117">
        <f>SUM(K39:K41)</f>
        <v>13355415.22</v>
      </c>
      <c r="L38" s="115">
        <f t="shared" si="1"/>
        <v>13355415.22</v>
      </c>
    </row>
    <row r="39" spans="1:12" ht="12.75">
      <c r="A39" s="207" t="s">
        <v>16</v>
      </c>
      <c r="B39" s="208"/>
      <c r="C39" s="208"/>
      <c r="D39" s="208"/>
      <c r="E39" s="209"/>
      <c r="F39" s="9">
        <v>156</v>
      </c>
      <c r="G39" s="4"/>
      <c r="H39" s="278">
        <v>-8165611.939999998</v>
      </c>
      <c r="I39" s="115">
        <f t="shared" si="0"/>
        <v>-8165611.939999998</v>
      </c>
      <c r="J39" s="4"/>
      <c r="K39" s="279">
        <v>13202868.32</v>
      </c>
      <c r="L39" s="115">
        <f t="shared" si="1"/>
        <v>13202868.32</v>
      </c>
    </row>
    <row r="40" spans="1:12" ht="12.75">
      <c r="A40" s="207" t="s">
        <v>17</v>
      </c>
      <c r="B40" s="208"/>
      <c r="C40" s="208"/>
      <c r="D40" s="208"/>
      <c r="E40" s="209"/>
      <c r="F40" s="9">
        <v>157</v>
      </c>
      <c r="G40" s="4"/>
      <c r="H40" s="278">
        <v>0</v>
      </c>
      <c r="I40" s="115">
        <f t="shared" si="0"/>
        <v>0</v>
      </c>
      <c r="J40" s="4"/>
      <c r="K40" s="279">
        <v>0</v>
      </c>
      <c r="L40" s="115">
        <f t="shared" si="1"/>
        <v>0</v>
      </c>
    </row>
    <row r="41" spans="1:12" ht="12.75">
      <c r="A41" s="207" t="s">
        <v>18</v>
      </c>
      <c r="B41" s="208"/>
      <c r="C41" s="208"/>
      <c r="D41" s="208"/>
      <c r="E41" s="209"/>
      <c r="F41" s="9">
        <v>158</v>
      </c>
      <c r="G41" s="4"/>
      <c r="H41" s="278">
        <v>-6977450.880000001</v>
      </c>
      <c r="I41" s="115">
        <f t="shared" si="0"/>
        <v>-6977450.880000001</v>
      </c>
      <c r="J41" s="4"/>
      <c r="K41" s="279">
        <v>152546.90000000037</v>
      </c>
      <c r="L41" s="115">
        <f t="shared" si="1"/>
        <v>152546.90000000037</v>
      </c>
    </row>
    <row r="42" spans="1:12" ht="22.5" customHeight="1">
      <c r="A42" s="201" t="s">
        <v>414</v>
      </c>
      <c r="B42" s="208"/>
      <c r="C42" s="208"/>
      <c r="D42" s="208"/>
      <c r="E42" s="209"/>
      <c r="F42" s="9">
        <v>159</v>
      </c>
      <c r="G42" s="116">
        <f>G43+G46</f>
        <v>0</v>
      </c>
      <c r="H42" s="117">
        <f>H43+H46</f>
        <v>39803.37</v>
      </c>
      <c r="I42" s="115">
        <f t="shared" si="0"/>
        <v>39803.37</v>
      </c>
      <c r="J42" s="116">
        <f>J43+J46</f>
        <v>0</v>
      </c>
      <c r="K42" s="117">
        <f>K43+K46</f>
        <v>0</v>
      </c>
      <c r="L42" s="115">
        <f t="shared" si="1"/>
        <v>0</v>
      </c>
    </row>
    <row r="43" spans="1:12" ht="24.75" customHeight="1">
      <c r="A43" s="207" t="s">
        <v>415</v>
      </c>
      <c r="B43" s="208"/>
      <c r="C43" s="208"/>
      <c r="D43" s="208"/>
      <c r="E43" s="209"/>
      <c r="F43" s="9">
        <v>160</v>
      </c>
      <c r="G43" s="116">
        <f>SUM(G44:G45)</f>
        <v>0</v>
      </c>
      <c r="H43" s="117">
        <f>SUM(H44:H45)</f>
        <v>0</v>
      </c>
      <c r="I43" s="115">
        <f t="shared" si="0"/>
        <v>0</v>
      </c>
      <c r="J43" s="116">
        <f>SUM(J44:J45)</f>
        <v>0</v>
      </c>
      <c r="K43" s="117">
        <f>SUM(K44:K45)</f>
        <v>0</v>
      </c>
      <c r="L43" s="115">
        <f t="shared" si="1"/>
        <v>0</v>
      </c>
    </row>
    <row r="44" spans="1:12" ht="12.75">
      <c r="A44" s="207" t="s">
        <v>19</v>
      </c>
      <c r="B44" s="208"/>
      <c r="C44" s="208"/>
      <c r="D44" s="208"/>
      <c r="E44" s="209"/>
      <c r="F44" s="9">
        <v>161</v>
      </c>
      <c r="G44" s="4"/>
      <c r="H44" s="5"/>
      <c r="I44" s="115">
        <f t="shared" si="0"/>
        <v>0</v>
      </c>
      <c r="J44" s="4"/>
      <c r="K44" s="5"/>
      <c r="L44" s="115">
        <f t="shared" si="1"/>
        <v>0</v>
      </c>
    </row>
    <row r="45" spans="1:12" ht="12.75">
      <c r="A45" s="207" t="s">
        <v>20</v>
      </c>
      <c r="B45" s="208"/>
      <c r="C45" s="208"/>
      <c r="D45" s="208"/>
      <c r="E45" s="209"/>
      <c r="F45" s="9">
        <v>162</v>
      </c>
      <c r="G45" s="4"/>
      <c r="H45" s="5"/>
      <c r="I45" s="115">
        <f t="shared" si="0"/>
        <v>0</v>
      </c>
      <c r="J45" s="4"/>
      <c r="K45" s="5"/>
      <c r="L45" s="115">
        <f t="shared" si="1"/>
        <v>0</v>
      </c>
    </row>
    <row r="46" spans="1:12" ht="21.75" customHeight="1">
      <c r="A46" s="207" t="s">
        <v>103</v>
      </c>
      <c r="B46" s="208"/>
      <c r="C46" s="208"/>
      <c r="D46" s="208"/>
      <c r="E46" s="209"/>
      <c r="F46" s="9">
        <v>163</v>
      </c>
      <c r="G46" s="116">
        <f>SUM(G47:G49)</f>
        <v>0</v>
      </c>
      <c r="H46" s="117">
        <f>SUM(H47:H49)</f>
        <v>39803.37</v>
      </c>
      <c r="I46" s="115">
        <f t="shared" si="0"/>
        <v>39803.37</v>
      </c>
      <c r="J46" s="116">
        <f>SUM(J47:J49)</f>
        <v>0</v>
      </c>
      <c r="K46" s="117">
        <f>SUM(K47:K49)</f>
        <v>0</v>
      </c>
      <c r="L46" s="115">
        <f t="shared" si="1"/>
        <v>0</v>
      </c>
    </row>
    <row r="47" spans="1:12" ht="12.75">
      <c r="A47" s="207" t="s">
        <v>21</v>
      </c>
      <c r="B47" s="208"/>
      <c r="C47" s="208"/>
      <c r="D47" s="208"/>
      <c r="E47" s="209"/>
      <c r="F47" s="9">
        <v>164</v>
      </c>
      <c r="G47" s="4"/>
      <c r="H47" s="280">
        <v>39803.37</v>
      </c>
      <c r="I47" s="115">
        <f t="shared" si="0"/>
        <v>39803.37</v>
      </c>
      <c r="J47" s="4"/>
      <c r="K47" s="5"/>
      <c r="L47" s="115">
        <f t="shared" si="1"/>
        <v>0</v>
      </c>
    </row>
    <row r="48" spans="1:12" ht="12.75">
      <c r="A48" s="207" t="s">
        <v>22</v>
      </c>
      <c r="B48" s="208"/>
      <c r="C48" s="208"/>
      <c r="D48" s="208"/>
      <c r="E48" s="209"/>
      <c r="F48" s="9">
        <v>165</v>
      </c>
      <c r="G48" s="4"/>
      <c r="H48" s="5"/>
      <c r="I48" s="115">
        <f t="shared" si="0"/>
        <v>0</v>
      </c>
      <c r="J48" s="4"/>
      <c r="K48" s="5"/>
      <c r="L48" s="115">
        <f t="shared" si="1"/>
        <v>0</v>
      </c>
    </row>
    <row r="49" spans="1:12" ht="12.75">
      <c r="A49" s="207" t="s">
        <v>23</v>
      </c>
      <c r="B49" s="208"/>
      <c r="C49" s="208"/>
      <c r="D49" s="208"/>
      <c r="E49" s="209"/>
      <c r="F49" s="9">
        <v>166</v>
      </c>
      <c r="G49" s="4"/>
      <c r="H49" s="5"/>
      <c r="I49" s="115">
        <f t="shared" si="0"/>
        <v>0</v>
      </c>
      <c r="J49" s="4"/>
      <c r="K49" s="5"/>
      <c r="L49" s="115">
        <f t="shared" si="1"/>
        <v>0</v>
      </c>
    </row>
    <row r="50" spans="1:12" ht="24" customHeight="1">
      <c r="A50" s="201" t="s">
        <v>204</v>
      </c>
      <c r="B50" s="208"/>
      <c r="C50" s="208"/>
      <c r="D50" s="208"/>
      <c r="E50" s="209"/>
      <c r="F50" s="9">
        <v>167</v>
      </c>
      <c r="G50" s="116">
        <f>SUM(G51:G53)</f>
        <v>0</v>
      </c>
      <c r="H50" s="117">
        <f>SUM(H51:H53)</f>
        <v>0</v>
      </c>
      <c r="I50" s="115">
        <f t="shared" si="0"/>
        <v>0</v>
      </c>
      <c r="J50" s="116">
        <f>SUM(J51:J53)</f>
        <v>0</v>
      </c>
      <c r="K50" s="117">
        <f>SUM(K51:K53)</f>
        <v>0</v>
      </c>
      <c r="L50" s="115">
        <f t="shared" si="1"/>
        <v>0</v>
      </c>
    </row>
    <row r="51" spans="1:12" ht="12.75">
      <c r="A51" s="207" t="s">
        <v>24</v>
      </c>
      <c r="B51" s="208"/>
      <c r="C51" s="208"/>
      <c r="D51" s="208"/>
      <c r="E51" s="209"/>
      <c r="F51" s="9">
        <v>168</v>
      </c>
      <c r="G51" s="4"/>
      <c r="H51" s="5"/>
      <c r="I51" s="115">
        <f t="shared" si="0"/>
        <v>0</v>
      </c>
      <c r="J51" s="4"/>
      <c r="K51" s="5"/>
      <c r="L51" s="115">
        <f t="shared" si="1"/>
        <v>0</v>
      </c>
    </row>
    <row r="52" spans="1:12" ht="12.75">
      <c r="A52" s="207" t="s">
        <v>25</v>
      </c>
      <c r="B52" s="208"/>
      <c r="C52" s="208"/>
      <c r="D52" s="208"/>
      <c r="E52" s="209"/>
      <c r="F52" s="9">
        <v>169</v>
      </c>
      <c r="G52" s="4"/>
      <c r="H52" s="5"/>
      <c r="I52" s="115">
        <f t="shared" si="0"/>
        <v>0</v>
      </c>
      <c r="J52" s="4"/>
      <c r="K52" s="5"/>
      <c r="L52" s="115">
        <f t="shared" si="1"/>
        <v>0</v>
      </c>
    </row>
    <row r="53" spans="1:12" ht="12.75">
      <c r="A53" s="207" t="s">
        <v>26</v>
      </c>
      <c r="B53" s="208"/>
      <c r="C53" s="208"/>
      <c r="D53" s="208"/>
      <c r="E53" s="209"/>
      <c r="F53" s="9">
        <v>170</v>
      </c>
      <c r="G53" s="4"/>
      <c r="H53" s="5"/>
      <c r="I53" s="115">
        <f t="shared" si="0"/>
        <v>0</v>
      </c>
      <c r="J53" s="4"/>
      <c r="K53" s="5"/>
      <c r="L53" s="115">
        <f t="shared" si="1"/>
        <v>0</v>
      </c>
    </row>
    <row r="54" spans="1:12" ht="24" customHeight="1">
      <c r="A54" s="201" t="s">
        <v>104</v>
      </c>
      <c r="B54" s="208"/>
      <c r="C54" s="208"/>
      <c r="D54" s="208"/>
      <c r="E54" s="209"/>
      <c r="F54" s="9">
        <v>171</v>
      </c>
      <c r="G54" s="116">
        <f>SUM(G55:G56)</f>
        <v>0</v>
      </c>
      <c r="H54" s="117">
        <f>SUM(H55:H56)</f>
        <v>0</v>
      </c>
      <c r="I54" s="115">
        <f t="shared" si="0"/>
        <v>0</v>
      </c>
      <c r="J54" s="116">
        <f>SUM(J55:J56)</f>
        <v>0</v>
      </c>
      <c r="K54" s="117">
        <f>SUM(K55:K56)</f>
        <v>0</v>
      </c>
      <c r="L54" s="115">
        <f t="shared" si="1"/>
        <v>0</v>
      </c>
    </row>
    <row r="55" spans="1:12" ht="12.75">
      <c r="A55" s="207" t="s">
        <v>27</v>
      </c>
      <c r="B55" s="208"/>
      <c r="C55" s="208"/>
      <c r="D55" s="208"/>
      <c r="E55" s="209"/>
      <c r="F55" s="9">
        <v>172</v>
      </c>
      <c r="G55" s="4"/>
      <c r="H55" s="5"/>
      <c r="I55" s="115">
        <f t="shared" si="0"/>
        <v>0</v>
      </c>
      <c r="J55" s="4"/>
      <c r="K55" s="5"/>
      <c r="L55" s="115">
        <f t="shared" si="1"/>
        <v>0</v>
      </c>
    </row>
    <row r="56" spans="1:12" ht="12.75">
      <c r="A56" s="207" t="s">
        <v>28</v>
      </c>
      <c r="B56" s="208"/>
      <c r="C56" s="208"/>
      <c r="D56" s="208"/>
      <c r="E56" s="209"/>
      <c r="F56" s="9">
        <v>173</v>
      </c>
      <c r="G56" s="4"/>
      <c r="H56" s="5"/>
      <c r="I56" s="115">
        <f t="shared" si="0"/>
        <v>0</v>
      </c>
      <c r="J56" s="4"/>
      <c r="K56" s="5"/>
      <c r="L56" s="115">
        <f t="shared" si="1"/>
        <v>0</v>
      </c>
    </row>
    <row r="57" spans="1:12" ht="21" customHeight="1">
      <c r="A57" s="201" t="s">
        <v>105</v>
      </c>
      <c r="B57" s="208"/>
      <c r="C57" s="208"/>
      <c r="D57" s="208"/>
      <c r="E57" s="209"/>
      <c r="F57" s="9">
        <v>174</v>
      </c>
      <c r="G57" s="116">
        <f>G58+G62</f>
        <v>0</v>
      </c>
      <c r="H57" s="117">
        <f>H58+H62</f>
        <v>-54635949.719999984</v>
      </c>
      <c r="I57" s="115">
        <f t="shared" si="0"/>
        <v>-54635949.719999984</v>
      </c>
      <c r="J57" s="116">
        <f>J58+J62</f>
        <v>0</v>
      </c>
      <c r="K57" s="117">
        <f>K58+K62</f>
        <v>-94366738.35</v>
      </c>
      <c r="L57" s="115">
        <f t="shared" si="1"/>
        <v>-94366738.35</v>
      </c>
    </row>
    <row r="58" spans="1:12" ht="12.75">
      <c r="A58" s="207" t="s">
        <v>106</v>
      </c>
      <c r="B58" s="208"/>
      <c r="C58" s="208"/>
      <c r="D58" s="208"/>
      <c r="E58" s="209"/>
      <c r="F58" s="9">
        <v>175</v>
      </c>
      <c r="G58" s="116">
        <f>SUM(G59:G61)</f>
        <v>0</v>
      </c>
      <c r="H58" s="117">
        <f>SUM(H59:H61)</f>
        <v>-24102382.07</v>
      </c>
      <c r="I58" s="115">
        <f t="shared" si="0"/>
        <v>-24102382.07</v>
      </c>
      <c r="J58" s="116">
        <f>SUM(J59:J61)</f>
        <v>0</v>
      </c>
      <c r="K58" s="117">
        <f>SUM(K59:K61)</f>
        <v>-23672357.630000003</v>
      </c>
      <c r="L58" s="115">
        <f t="shared" si="1"/>
        <v>-23672357.630000003</v>
      </c>
    </row>
    <row r="59" spans="1:12" ht="12.75">
      <c r="A59" s="207" t="s">
        <v>29</v>
      </c>
      <c r="B59" s="208"/>
      <c r="C59" s="208"/>
      <c r="D59" s="208"/>
      <c r="E59" s="209"/>
      <c r="F59" s="9">
        <v>176</v>
      </c>
      <c r="G59" s="4"/>
      <c r="H59" s="283">
        <v>-2340589.1899999995</v>
      </c>
      <c r="I59" s="115">
        <f t="shared" si="0"/>
        <v>-2340589.1899999995</v>
      </c>
      <c r="J59" s="4"/>
      <c r="K59" s="285">
        <v>-2537912.92</v>
      </c>
      <c r="L59" s="115">
        <f t="shared" si="1"/>
        <v>-2537912.92</v>
      </c>
    </row>
    <row r="60" spans="1:12" ht="12.75">
      <c r="A60" s="207" t="s">
        <v>30</v>
      </c>
      <c r="B60" s="208"/>
      <c r="C60" s="208"/>
      <c r="D60" s="208"/>
      <c r="E60" s="209"/>
      <c r="F60" s="9">
        <v>177</v>
      </c>
      <c r="G60" s="4"/>
      <c r="H60" s="283">
        <v>-21761792.88</v>
      </c>
      <c r="I60" s="115">
        <f t="shared" si="0"/>
        <v>-21761792.88</v>
      </c>
      <c r="J60" s="4"/>
      <c r="K60" s="285">
        <v>-21134444.71</v>
      </c>
      <c r="L60" s="115">
        <f t="shared" si="1"/>
        <v>-21134444.71</v>
      </c>
    </row>
    <row r="61" spans="1:12" ht="12.75">
      <c r="A61" s="207" t="s">
        <v>31</v>
      </c>
      <c r="B61" s="208"/>
      <c r="C61" s="208"/>
      <c r="D61" s="208"/>
      <c r="E61" s="209"/>
      <c r="F61" s="9">
        <v>178</v>
      </c>
      <c r="G61" s="4"/>
      <c r="H61" s="283">
        <v>0</v>
      </c>
      <c r="I61" s="115">
        <f t="shared" si="0"/>
        <v>0</v>
      </c>
      <c r="J61" s="4"/>
      <c r="K61" s="285">
        <v>0</v>
      </c>
      <c r="L61" s="115">
        <f t="shared" si="1"/>
        <v>0</v>
      </c>
    </row>
    <row r="62" spans="1:12" ht="24" customHeight="1">
      <c r="A62" s="207" t="s">
        <v>416</v>
      </c>
      <c r="B62" s="208"/>
      <c r="C62" s="208"/>
      <c r="D62" s="208"/>
      <c r="E62" s="209"/>
      <c r="F62" s="9">
        <v>179</v>
      </c>
      <c r="G62" s="116">
        <f>SUM(G63:G65)</f>
        <v>0</v>
      </c>
      <c r="H62" s="117">
        <f>SUM(H63:H65)</f>
        <v>-30533567.649999987</v>
      </c>
      <c r="I62" s="115">
        <f t="shared" si="0"/>
        <v>-30533567.649999987</v>
      </c>
      <c r="J62" s="116">
        <f>SUM(J63:J65)</f>
        <v>0</v>
      </c>
      <c r="K62" s="117">
        <f>SUM(K63:K65)</f>
        <v>-70694380.72</v>
      </c>
      <c r="L62" s="115">
        <f t="shared" si="1"/>
        <v>-70694380.72</v>
      </c>
    </row>
    <row r="63" spans="1:12" ht="12.75">
      <c r="A63" s="207" t="s">
        <v>32</v>
      </c>
      <c r="B63" s="208"/>
      <c r="C63" s="208"/>
      <c r="D63" s="208"/>
      <c r="E63" s="209"/>
      <c r="F63" s="9">
        <v>180</v>
      </c>
      <c r="G63" s="4"/>
      <c r="H63" s="281">
        <v>-3070378.7700000005</v>
      </c>
      <c r="I63" s="115">
        <f t="shared" si="0"/>
        <v>-3070378.7700000005</v>
      </c>
      <c r="J63" s="4"/>
      <c r="K63" s="282">
        <v>-2777442.2399999993</v>
      </c>
      <c r="L63" s="115">
        <f t="shared" si="1"/>
        <v>-2777442.2399999993</v>
      </c>
    </row>
    <row r="64" spans="1:12" ht="12.75">
      <c r="A64" s="207" t="s">
        <v>47</v>
      </c>
      <c r="B64" s="208"/>
      <c r="C64" s="208"/>
      <c r="D64" s="208"/>
      <c r="E64" s="209"/>
      <c r="F64" s="9">
        <v>181</v>
      </c>
      <c r="G64" s="4"/>
      <c r="H64" s="281">
        <v>-21167103.089999996</v>
      </c>
      <c r="I64" s="115">
        <f t="shared" si="0"/>
        <v>-21167103.089999996</v>
      </c>
      <c r="J64" s="4"/>
      <c r="K64" s="282">
        <v>-22294304.379999995</v>
      </c>
      <c r="L64" s="115">
        <f t="shared" si="1"/>
        <v>-22294304.379999995</v>
      </c>
    </row>
    <row r="65" spans="1:12" ht="12.75">
      <c r="A65" s="207" t="s">
        <v>48</v>
      </c>
      <c r="B65" s="208"/>
      <c r="C65" s="208"/>
      <c r="D65" s="208"/>
      <c r="E65" s="209"/>
      <c r="F65" s="9">
        <v>182</v>
      </c>
      <c r="G65" s="4"/>
      <c r="H65" s="281">
        <v>-6296085.789999992</v>
      </c>
      <c r="I65" s="115">
        <f t="shared" si="0"/>
        <v>-6296085.789999992</v>
      </c>
      <c r="J65" s="4"/>
      <c r="K65" s="282">
        <v>-45622634.10000001</v>
      </c>
      <c r="L65" s="115">
        <f t="shared" si="1"/>
        <v>-45622634.10000001</v>
      </c>
    </row>
    <row r="66" spans="1:12" ht="12.75">
      <c r="A66" s="201" t="s">
        <v>107</v>
      </c>
      <c r="B66" s="208"/>
      <c r="C66" s="208"/>
      <c r="D66" s="208"/>
      <c r="E66" s="209"/>
      <c r="F66" s="9">
        <v>183</v>
      </c>
      <c r="G66" s="116">
        <f>SUM(G67:G73)</f>
        <v>0</v>
      </c>
      <c r="H66" s="117">
        <f>SUM(H67:H73)</f>
        <v>-24822009.310000002</v>
      </c>
      <c r="I66" s="115">
        <f t="shared" si="0"/>
        <v>-24822009.310000002</v>
      </c>
      <c r="J66" s="116">
        <f>SUM(J67:J73)</f>
        <v>0</v>
      </c>
      <c r="K66" s="117">
        <f>SUM(K67:K73)</f>
        <v>-1997411.8199999998</v>
      </c>
      <c r="L66" s="115">
        <f t="shared" si="1"/>
        <v>-1997411.8199999998</v>
      </c>
    </row>
    <row r="67" spans="1:12" ht="21" customHeight="1">
      <c r="A67" s="207" t="s">
        <v>214</v>
      </c>
      <c r="B67" s="208"/>
      <c r="C67" s="208"/>
      <c r="D67" s="208"/>
      <c r="E67" s="209"/>
      <c r="F67" s="9">
        <v>184</v>
      </c>
      <c r="G67" s="4"/>
      <c r="H67" s="286">
        <v>45041.25999999978</v>
      </c>
      <c r="I67" s="115">
        <f t="shared" si="0"/>
        <v>45041.25999999978</v>
      </c>
      <c r="J67" s="4"/>
      <c r="K67" s="287">
        <v>-289976.30000000005</v>
      </c>
      <c r="L67" s="115">
        <f t="shared" si="1"/>
        <v>-289976.30000000005</v>
      </c>
    </row>
    <row r="68" spans="1:12" ht="12.75">
      <c r="A68" s="207" t="s">
        <v>49</v>
      </c>
      <c r="B68" s="208"/>
      <c r="C68" s="208"/>
      <c r="D68" s="208"/>
      <c r="E68" s="209"/>
      <c r="F68" s="9">
        <v>185</v>
      </c>
      <c r="G68" s="4"/>
      <c r="H68" s="286">
        <v>-793631.06</v>
      </c>
      <c r="I68" s="115">
        <f t="shared" si="0"/>
        <v>-793631.06</v>
      </c>
      <c r="J68" s="4"/>
      <c r="K68" s="287">
        <v>-1464996.5399999998</v>
      </c>
      <c r="L68" s="115">
        <f t="shared" si="1"/>
        <v>-1464996.5399999998</v>
      </c>
    </row>
    <row r="69" spans="1:12" ht="12.75">
      <c r="A69" s="207" t="s">
        <v>200</v>
      </c>
      <c r="B69" s="208"/>
      <c r="C69" s="208"/>
      <c r="D69" s="208"/>
      <c r="E69" s="209"/>
      <c r="F69" s="9">
        <v>186</v>
      </c>
      <c r="G69" s="4"/>
      <c r="H69" s="286">
        <v>-3992735.2199999997</v>
      </c>
      <c r="I69" s="115">
        <f t="shared" si="0"/>
        <v>-3992735.2199999997</v>
      </c>
      <c r="J69" s="4"/>
      <c r="K69" s="287">
        <v>-103036.55</v>
      </c>
      <c r="L69" s="115">
        <f t="shared" si="1"/>
        <v>-103036.55</v>
      </c>
    </row>
    <row r="70" spans="1:12" ht="23.25" customHeight="1">
      <c r="A70" s="207" t="s">
        <v>247</v>
      </c>
      <c r="B70" s="208"/>
      <c r="C70" s="208"/>
      <c r="D70" s="208"/>
      <c r="E70" s="209"/>
      <c r="F70" s="9">
        <v>187</v>
      </c>
      <c r="G70" s="4"/>
      <c r="H70" s="286">
        <v>-5591495.4</v>
      </c>
      <c r="I70" s="115">
        <f t="shared" si="0"/>
        <v>-5591495.4</v>
      </c>
      <c r="J70" s="4"/>
      <c r="K70" s="287">
        <v>-218034.32</v>
      </c>
      <c r="L70" s="115">
        <f t="shared" si="1"/>
        <v>-218034.32</v>
      </c>
    </row>
    <row r="71" spans="1:12" ht="23.25" customHeight="1">
      <c r="A71" s="207" t="s">
        <v>248</v>
      </c>
      <c r="B71" s="208"/>
      <c r="C71" s="208"/>
      <c r="D71" s="208"/>
      <c r="E71" s="209"/>
      <c r="F71" s="9">
        <v>188</v>
      </c>
      <c r="G71" s="4"/>
      <c r="H71" s="286">
        <v>0</v>
      </c>
      <c r="I71" s="115">
        <f t="shared" si="0"/>
        <v>0</v>
      </c>
      <c r="J71" s="4"/>
      <c r="K71" s="287">
        <v>0</v>
      </c>
      <c r="L71" s="115">
        <f t="shared" si="1"/>
        <v>0</v>
      </c>
    </row>
    <row r="72" spans="1:12" ht="12.75">
      <c r="A72" s="207" t="s">
        <v>250</v>
      </c>
      <c r="B72" s="208"/>
      <c r="C72" s="208"/>
      <c r="D72" s="208"/>
      <c r="E72" s="209"/>
      <c r="F72" s="9">
        <v>189</v>
      </c>
      <c r="G72" s="4"/>
      <c r="H72" s="286">
        <v>-41860.490000000005</v>
      </c>
      <c r="I72" s="115">
        <f aca="true" t="shared" si="2" ref="I72:I99">G72+H72</f>
        <v>-41860.490000000005</v>
      </c>
      <c r="J72" s="4"/>
      <c r="K72" s="287">
        <v>-24228.53</v>
      </c>
      <c r="L72" s="115">
        <f aca="true" t="shared" si="3" ref="L72:L99">J72+K72</f>
        <v>-24228.53</v>
      </c>
    </row>
    <row r="73" spans="1:12" ht="12.75">
      <c r="A73" s="207" t="s">
        <v>249</v>
      </c>
      <c r="B73" s="208"/>
      <c r="C73" s="208"/>
      <c r="D73" s="208"/>
      <c r="E73" s="209"/>
      <c r="F73" s="9">
        <v>190</v>
      </c>
      <c r="G73" s="4"/>
      <c r="H73" s="286">
        <v>-14447328.4</v>
      </c>
      <c r="I73" s="115">
        <f t="shared" si="2"/>
        <v>-14447328.4</v>
      </c>
      <c r="J73" s="4"/>
      <c r="K73" s="287">
        <v>102860.41999999993</v>
      </c>
      <c r="L73" s="115">
        <f t="shared" si="3"/>
        <v>102860.41999999993</v>
      </c>
    </row>
    <row r="74" spans="1:12" ht="24.75" customHeight="1">
      <c r="A74" s="201" t="s">
        <v>417</v>
      </c>
      <c r="B74" s="208"/>
      <c r="C74" s="208"/>
      <c r="D74" s="208"/>
      <c r="E74" s="209"/>
      <c r="F74" s="9">
        <v>191</v>
      </c>
      <c r="G74" s="116">
        <f>SUM(G75:G76)</f>
        <v>0</v>
      </c>
      <c r="H74" s="117">
        <f>SUM(H75:H76)</f>
        <v>-38696604.86</v>
      </c>
      <c r="I74" s="115">
        <f t="shared" si="2"/>
        <v>-38696604.86</v>
      </c>
      <c r="J74" s="116">
        <f>SUM(J75:J76)</f>
        <v>0</v>
      </c>
      <c r="K74" s="117">
        <f>SUM(K75:K76)</f>
        <v>-24928138.070000004</v>
      </c>
      <c r="L74" s="115">
        <f t="shared" si="3"/>
        <v>-24928138.070000004</v>
      </c>
    </row>
    <row r="75" spans="1:12" ht="12.75">
      <c r="A75" s="207" t="s">
        <v>50</v>
      </c>
      <c r="B75" s="208"/>
      <c r="C75" s="208"/>
      <c r="D75" s="208"/>
      <c r="E75" s="209"/>
      <c r="F75" s="9">
        <v>192</v>
      </c>
      <c r="G75" s="4"/>
      <c r="H75" s="291">
        <v>-314882.44999999995</v>
      </c>
      <c r="I75" s="115">
        <f t="shared" si="2"/>
        <v>-314882.44999999995</v>
      </c>
      <c r="J75" s="4"/>
      <c r="K75" s="295">
        <v>-119840.80999999998</v>
      </c>
      <c r="L75" s="115">
        <f t="shared" si="3"/>
        <v>-119840.80999999998</v>
      </c>
    </row>
    <row r="76" spans="1:12" ht="12.75">
      <c r="A76" s="207" t="s">
        <v>51</v>
      </c>
      <c r="B76" s="208"/>
      <c r="C76" s="208"/>
      <c r="D76" s="208"/>
      <c r="E76" s="209"/>
      <c r="F76" s="9">
        <v>193</v>
      </c>
      <c r="G76" s="4"/>
      <c r="H76" s="291">
        <v>-38381722.41</v>
      </c>
      <c r="I76" s="115">
        <f t="shared" si="2"/>
        <v>-38381722.41</v>
      </c>
      <c r="J76" s="4"/>
      <c r="K76" s="295">
        <v>-24808297.260000005</v>
      </c>
      <c r="L76" s="115">
        <f t="shared" si="3"/>
        <v>-24808297.260000005</v>
      </c>
    </row>
    <row r="77" spans="1:12" ht="12.75">
      <c r="A77" s="201" t="s">
        <v>59</v>
      </c>
      <c r="B77" s="208"/>
      <c r="C77" s="208"/>
      <c r="D77" s="208"/>
      <c r="E77" s="209"/>
      <c r="F77" s="9">
        <v>194</v>
      </c>
      <c r="G77" s="4"/>
      <c r="H77" s="299">
        <v>760302.75</v>
      </c>
      <c r="I77" s="115">
        <f t="shared" si="2"/>
        <v>760302.75</v>
      </c>
      <c r="J77" s="4"/>
      <c r="K77" s="5"/>
      <c r="L77" s="115">
        <f t="shared" si="3"/>
        <v>0</v>
      </c>
    </row>
    <row r="78" spans="1:12" ht="39" customHeight="1">
      <c r="A78" s="201" t="s">
        <v>418</v>
      </c>
      <c r="B78" s="208"/>
      <c r="C78" s="208"/>
      <c r="D78" s="208"/>
      <c r="E78" s="209"/>
      <c r="F78" s="9">
        <v>195</v>
      </c>
      <c r="G78" s="116">
        <f>G7+G16+G30+G31+G32+G33+G42+G50+G54+G57+G66+G74+G77</f>
        <v>0</v>
      </c>
      <c r="H78" s="117">
        <f>H7+H16+H30+H31+H32+H33+H42+H50+H54+H57+H66+H74+H77</f>
        <v>-9439988.219999954</v>
      </c>
      <c r="I78" s="115">
        <f t="shared" si="2"/>
        <v>-9439988.219999954</v>
      </c>
      <c r="J78" s="116">
        <f>J7+J16+J30+J31+J32+J33+J42+J50+J54+J57+J66+J74+J77</f>
        <v>0</v>
      </c>
      <c r="K78" s="117">
        <f>K7+K16+K30+K31+K32+K33+K42+K50+K54+K57+K66+K74+K77</f>
        <v>3831943.100000005</v>
      </c>
      <c r="L78" s="115">
        <f t="shared" si="3"/>
        <v>3831943.100000005</v>
      </c>
    </row>
    <row r="79" spans="1:12" ht="12.75">
      <c r="A79" s="201" t="s">
        <v>108</v>
      </c>
      <c r="B79" s="208"/>
      <c r="C79" s="208"/>
      <c r="D79" s="208"/>
      <c r="E79" s="209"/>
      <c r="F79" s="9">
        <v>196</v>
      </c>
      <c r="G79" s="116">
        <f>SUM(G80:G81)</f>
        <v>0</v>
      </c>
      <c r="H79" s="117">
        <f>SUM(H80:H81)</f>
        <v>1852146.0499999989</v>
      </c>
      <c r="I79" s="115">
        <f t="shared" si="2"/>
        <v>1852146.0499999989</v>
      </c>
      <c r="J79" s="116">
        <f>SUM(J80:J81)</f>
        <v>0</v>
      </c>
      <c r="K79" s="117">
        <f>SUM(K80:K81)</f>
        <v>-881346.9091000035</v>
      </c>
      <c r="L79" s="115">
        <f t="shared" si="3"/>
        <v>-881346.9091000035</v>
      </c>
    </row>
    <row r="80" spans="1:12" ht="12.75">
      <c r="A80" s="207" t="s">
        <v>52</v>
      </c>
      <c r="B80" s="208"/>
      <c r="C80" s="208"/>
      <c r="D80" s="208"/>
      <c r="E80" s="209"/>
      <c r="F80" s="9">
        <v>197</v>
      </c>
      <c r="G80" s="4"/>
      <c r="H80" s="302">
        <v>1852146.0499999989</v>
      </c>
      <c r="I80" s="115">
        <f t="shared" si="2"/>
        <v>1852146.0499999989</v>
      </c>
      <c r="J80" s="4"/>
      <c r="K80" s="304">
        <v>-881346.9091000035</v>
      </c>
      <c r="L80" s="115">
        <f t="shared" si="3"/>
        <v>-881346.9091000035</v>
      </c>
    </row>
    <row r="81" spans="1:12" ht="12.75">
      <c r="A81" s="207" t="s">
        <v>53</v>
      </c>
      <c r="B81" s="208"/>
      <c r="C81" s="208"/>
      <c r="D81" s="208"/>
      <c r="E81" s="209"/>
      <c r="F81" s="9">
        <v>198</v>
      </c>
      <c r="G81" s="4"/>
      <c r="H81" s="5"/>
      <c r="I81" s="115">
        <f t="shared" si="2"/>
        <v>0</v>
      </c>
      <c r="J81" s="4"/>
      <c r="K81" s="5"/>
      <c r="L81" s="115">
        <f t="shared" si="3"/>
        <v>0</v>
      </c>
    </row>
    <row r="82" spans="1:12" ht="24.75" customHeight="1">
      <c r="A82" s="201" t="s">
        <v>202</v>
      </c>
      <c r="B82" s="208"/>
      <c r="C82" s="208"/>
      <c r="D82" s="208"/>
      <c r="E82" s="209"/>
      <c r="F82" s="9">
        <v>199</v>
      </c>
      <c r="G82" s="116">
        <f>G78+G79</f>
        <v>0</v>
      </c>
      <c r="H82" s="117">
        <f>H78+H79</f>
        <v>-7587842.169999955</v>
      </c>
      <c r="I82" s="115">
        <f t="shared" si="2"/>
        <v>-7587842.169999955</v>
      </c>
      <c r="J82" s="116">
        <f>J78+J79</f>
        <v>0</v>
      </c>
      <c r="K82" s="117">
        <f>K78+K79</f>
        <v>2950596.1909000017</v>
      </c>
      <c r="L82" s="115">
        <f>J82+K82</f>
        <v>2950596.1909000017</v>
      </c>
    </row>
    <row r="83" spans="1:12" ht="12.75">
      <c r="A83" s="201" t="s">
        <v>251</v>
      </c>
      <c r="B83" s="202"/>
      <c r="C83" s="202"/>
      <c r="D83" s="202"/>
      <c r="E83" s="203"/>
      <c r="F83" s="9">
        <v>200</v>
      </c>
      <c r="G83" s="4"/>
      <c r="H83" s="5"/>
      <c r="I83" s="115">
        <f t="shared" si="2"/>
        <v>0</v>
      </c>
      <c r="J83" s="4"/>
      <c r="K83" s="5"/>
      <c r="L83" s="115">
        <f t="shared" si="3"/>
        <v>0</v>
      </c>
    </row>
    <row r="84" spans="1:12" ht="12.75">
      <c r="A84" s="201" t="s">
        <v>252</v>
      </c>
      <c r="B84" s="202"/>
      <c r="C84" s="202"/>
      <c r="D84" s="202"/>
      <c r="E84" s="203"/>
      <c r="F84" s="9">
        <v>201</v>
      </c>
      <c r="G84" s="4"/>
      <c r="H84" s="5"/>
      <c r="I84" s="115">
        <f t="shared" si="2"/>
        <v>0</v>
      </c>
      <c r="J84" s="4"/>
      <c r="K84" s="5"/>
      <c r="L84" s="115">
        <f t="shared" si="3"/>
        <v>0</v>
      </c>
    </row>
    <row r="85" spans="1:12" ht="12.75">
      <c r="A85" s="201" t="s">
        <v>257</v>
      </c>
      <c r="B85" s="202"/>
      <c r="C85" s="202"/>
      <c r="D85" s="202"/>
      <c r="E85" s="202"/>
      <c r="F85" s="9">
        <v>202</v>
      </c>
      <c r="G85" s="4"/>
      <c r="H85" s="307">
        <v>187686010.60999995</v>
      </c>
      <c r="I85" s="121">
        <f t="shared" si="2"/>
        <v>187686010.60999995</v>
      </c>
      <c r="J85" s="4"/>
      <c r="K85" s="311">
        <v>173746867.71999997</v>
      </c>
      <c r="L85" s="121">
        <f t="shared" si="3"/>
        <v>173746867.71999997</v>
      </c>
    </row>
    <row r="86" spans="1:12" ht="12.75">
      <c r="A86" s="201" t="s">
        <v>258</v>
      </c>
      <c r="B86" s="202"/>
      <c r="C86" s="202"/>
      <c r="D86" s="202"/>
      <c r="E86" s="202"/>
      <c r="F86" s="9">
        <v>203</v>
      </c>
      <c r="G86" s="4"/>
      <c r="H86" s="307">
        <v>-195273852.77999997</v>
      </c>
      <c r="I86" s="121">
        <f t="shared" si="2"/>
        <v>-195273852.77999997</v>
      </c>
      <c r="J86" s="4"/>
      <c r="K86" s="311">
        <v>-170796271.53000003</v>
      </c>
      <c r="L86" s="121">
        <f t="shared" si="3"/>
        <v>-170796271.53000003</v>
      </c>
    </row>
    <row r="87" spans="1:12" ht="12.75">
      <c r="A87" s="201" t="s">
        <v>203</v>
      </c>
      <c r="B87" s="208"/>
      <c r="C87" s="208"/>
      <c r="D87" s="208"/>
      <c r="E87" s="208"/>
      <c r="F87" s="9">
        <v>204</v>
      </c>
      <c r="G87" s="116">
        <f>SUM(G88:G94)-G95</f>
        <v>0</v>
      </c>
      <c r="H87" s="117">
        <f>SUM(H88:H94)-H95</f>
        <v>-6522597.289999999</v>
      </c>
      <c r="I87" s="115">
        <f t="shared" si="2"/>
        <v>-6522597.289999999</v>
      </c>
      <c r="J87" s="116">
        <f>SUM(J88:J94)-J95</f>
        <v>0</v>
      </c>
      <c r="K87" s="117">
        <f>SUM(K88:K94)-K95</f>
        <v>-1733706.1599999983</v>
      </c>
      <c r="L87" s="115">
        <f t="shared" si="3"/>
        <v>-1733706.1599999983</v>
      </c>
    </row>
    <row r="88" spans="1:12" ht="24.75" customHeight="1">
      <c r="A88" s="207" t="s">
        <v>259</v>
      </c>
      <c r="B88" s="208"/>
      <c r="C88" s="208"/>
      <c r="D88" s="208"/>
      <c r="E88" s="208"/>
      <c r="F88" s="9">
        <v>205</v>
      </c>
      <c r="G88" s="4"/>
      <c r="H88" s="312">
        <v>0</v>
      </c>
      <c r="I88" s="115">
        <f t="shared" si="2"/>
        <v>0</v>
      </c>
      <c r="J88" s="4"/>
      <c r="K88" s="316">
        <v>0</v>
      </c>
      <c r="L88" s="115">
        <f t="shared" si="3"/>
        <v>0</v>
      </c>
    </row>
    <row r="89" spans="1:12" ht="23.25" customHeight="1">
      <c r="A89" s="207" t="s">
        <v>260</v>
      </c>
      <c r="B89" s="208"/>
      <c r="C89" s="208"/>
      <c r="D89" s="208"/>
      <c r="E89" s="208"/>
      <c r="F89" s="9">
        <v>206</v>
      </c>
      <c r="G89" s="4"/>
      <c r="H89" s="312">
        <v>3475461.08</v>
      </c>
      <c r="I89" s="115">
        <f t="shared" si="2"/>
        <v>3475461.08</v>
      </c>
      <c r="J89" s="4"/>
      <c r="K89" s="316">
        <v>-1733706.1599999983</v>
      </c>
      <c r="L89" s="115">
        <f t="shared" si="3"/>
        <v>-1733706.1599999983</v>
      </c>
    </row>
    <row r="90" spans="1:12" ht="24" customHeight="1">
      <c r="A90" s="207" t="s">
        <v>261</v>
      </c>
      <c r="B90" s="208"/>
      <c r="C90" s="208"/>
      <c r="D90" s="208"/>
      <c r="E90" s="208"/>
      <c r="F90" s="9">
        <v>207</v>
      </c>
      <c r="G90" s="4"/>
      <c r="H90" s="312">
        <v>-12497573.68</v>
      </c>
      <c r="I90" s="115">
        <f t="shared" si="2"/>
        <v>-12497573.68</v>
      </c>
      <c r="J90" s="4"/>
      <c r="K90" s="316">
        <v>0</v>
      </c>
      <c r="L90" s="115">
        <f t="shared" si="3"/>
        <v>0</v>
      </c>
    </row>
    <row r="91" spans="1:12" ht="24" customHeight="1">
      <c r="A91" s="207" t="s">
        <v>262</v>
      </c>
      <c r="B91" s="208"/>
      <c r="C91" s="208"/>
      <c r="D91" s="208"/>
      <c r="E91" s="208"/>
      <c r="F91" s="9">
        <v>208</v>
      </c>
      <c r="G91" s="4"/>
      <c r="H91" s="312">
        <v>0</v>
      </c>
      <c r="I91" s="115">
        <f t="shared" si="2"/>
        <v>0</v>
      </c>
      <c r="J91" s="4"/>
      <c r="K91" s="316">
        <v>0</v>
      </c>
      <c r="L91" s="115">
        <f t="shared" si="3"/>
        <v>0</v>
      </c>
    </row>
    <row r="92" spans="1:12" ht="12.75">
      <c r="A92" s="207" t="s">
        <v>263</v>
      </c>
      <c r="B92" s="208"/>
      <c r="C92" s="208"/>
      <c r="D92" s="208"/>
      <c r="E92" s="208"/>
      <c r="F92" s="9">
        <v>209</v>
      </c>
      <c r="G92" s="4"/>
      <c r="H92" s="312">
        <v>0</v>
      </c>
      <c r="I92" s="115">
        <f t="shared" si="2"/>
        <v>0</v>
      </c>
      <c r="J92" s="4"/>
      <c r="K92" s="316">
        <v>0</v>
      </c>
      <c r="L92" s="115">
        <f t="shared" si="3"/>
        <v>0</v>
      </c>
    </row>
    <row r="93" spans="1:12" ht="22.5" customHeight="1">
      <c r="A93" s="207" t="s">
        <v>264</v>
      </c>
      <c r="B93" s="208"/>
      <c r="C93" s="208"/>
      <c r="D93" s="208"/>
      <c r="E93" s="208"/>
      <c r="F93" s="9">
        <v>210</v>
      </c>
      <c r="G93" s="4"/>
      <c r="H93" s="312">
        <v>0</v>
      </c>
      <c r="I93" s="115">
        <f t="shared" si="2"/>
        <v>0</v>
      </c>
      <c r="J93" s="4"/>
      <c r="K93" s="316">
        <v>0</v>
      </c>
      <c r="L93" s="115">
        <f t="shared" si="3"/>
        <v>0</v>
      </c>
    </row>
    <row r="94" spans="1:12" ht="12.75">
      <c r="A94" s="207" t="s">
        <v>265</v>
      </c>
      <c r="B94" s="208"/>
      <c r="C94" s="208"/>
      <c r="D94" s="208"/>
      <c r="E94" s="208"/>
      <c r="F94" s="9">
        <v>211</v>
      </c>
      <c r="G94" s="4"/>
      <c r="H94" s="312">
        <v>0</v>
      </c>
      <c r="I94" s="115">
        <f t="shared" si="2"/>
        <v>0</v>
      </c>
      <c r="J94" s="4"/>
      <c r="K94" s="316">
        <v>0</v>
      </c>
      <c r="L94" s="115">
        <f t="shared" si="3"/>
        <v>0</v>
      </c>
    </row>
    <row r="95" spans="1:12" ht="12.75">
      <c r="A95" s="207" t="s">
        <v>266</v>
      </c>
      <c r="B95" s="208"/>
      <c r="C95" s="208"/>
      <c r="D95" s="208"/>
      <c r="E95" s="208"/>
      <c r="F95" s="9">
        <v>212</v>
      </c>
      <c r="G95" s="4"/>
      <c r="H95" s="312">
        <v>-2499515.31</v>
      </c>
      <c r="I95" s="115">
        <f t="shared" si="2"/>
        <v>-2499515.31</v>
      </c>
      <c r="J95" s="4"/>
      <c r="K95" s="316">
        <v>0</v>
      </c>
      <c r="L95" s="115">
        <f t="shared" si="3"/>
        <v>0</v>
      </c>
    </row>
    <row r="96" spans="1:12" ht="12.75">
      <c r="A96" s="201" t="s">
        <v>201</v>
      </c>
      <c r="B96" s="208"/>
      <c r="C96" s="208"/>
      <c r="D96" s="208"/>
      <c r="E96" s="208"/>
      <c r="F96" s="9">
        <v>213</v>
      </c>
      <c r="G96" s="116">
        <f>G82+G87</f>
        <v>0</v>
      </c>
      <c r="H96" s="117">
        <f>H82+H87</f>
        <v>-14110439.459999954</v>
      </c>
      <c r="I96" s="115">
        <f t="shared" si="2"/>
        <v>-14110439.459999954</v>
      </c>
      <c r="J96" s="116">
        <f>J82+J87</f>
        <v>0</v>
      </c>
      <c r="K96" s="117">
        <f>K82+K87</f>
        <v>1216890.0309000034</v>
      </c>
      <c r="L96" s="115">
        <f t="shared" si="3"/>
        <v>1216890.0309000034</v>
      </c>
    </row>
    <row r="97" spans="1:12" ht="12.75">
      <c r="A97" s="201" t="s">
        <v>251</v>
      </c>
      <c r="B97" s="202"/>
      <c r="C97" s="202"/>
      <c r="D97" s="202"/>
      <c r="E97" s="203"/>
      <c r="F97" s="9">
        <v>214</v>
      </c>
      <c r="G97" s="4"/>
      <c r="H97" s="5"/>
      <c r="I97" s="115">
        <f t="shared" si="2"/>
        <v>0</v>
      </c>
      <c r="J97" s="4"/>
      <c r="K97" s="5"/>
      <c r="L97" s="115">
        <f t="shared" si="3"/>
        <v>0</v>
      </c>
    </row>
    <row r="98" spans="1:12" ht="12.75">
      <c r="A98" s="201" t="s">
        <v>252</v>
      </c>
      <c r="B98" s="202"/>
      <c r="C98" s="202"/>
      <c r="D98" s="202"/>
      <c r="E98" s="203"/>
      <c r="F98" s="9">
        <v>215</v>
      </c>
      <c r="G98" s="4"/>
      <c r="H98" s="5"/>
      <c r="I98" s="115">
        <f t="shared" si="2"/>
        <v>0</v>
      </c>
      <c r="J98" s="4"/>
      <c r="K98" s="5"/>
      <c r="L98" s="115">
        <f t="shared" si="3"/>
        <v>0</v>
      </c>
    </row>
    <row r="99" spans="1:12" ht="12.75">
      <c r="A99" s="204" t="s">
        <v>292</v>
      </c>
      <c r="B99" s="210"/>
      <c r="C99" s="210"/>
      <c r="D99" s="210"/>
      <c r="E99" s="210"/>
      <c r="F99" s="10">
        <v>216</v>
      </c>
      <c r="G99" s="6">
        <v>0</v>
      </c>
      <c r="H99" s="7">
        <v>0</v>
      </c>
      <c r="I99" s="118">
        <f t="shared" si="2"/>
        <v>0</v>
      </c>
      <c r="J99" s="6">
        <v>0</v>
      </c>
      <c r="K99" s="7">
        <v>0</v>
      </c>
      <c r="L99" s="118">
        <f t="shared" si="3"/>
        <v>0</v>
      </c>
    </row>
    <row r="100" spans="1:12" ht="12.75">
      <c r="A100" s="232" t="s">
        <v>368</v>
      </c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</row>
  </sheetData>
  <sheetProtection/>
  <mergeCells count="102"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  <mergeCell ref="A7:E7"/>
    <mergeCell ref="A8:E8"/>
    <mergeCell ref="A9:E9"/>
    <mergeCell ref="A10:E10"/>
    <mergeCell ref="A11:E11"/>
    <mergeCell ref="A12:E12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97:E97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  <ignoredErrors>
    <ignoredError sqref="I87:I96 H75:I82 I74 I57:I66 I42:I54 I33:I38 I16 I7" formula="1"/>
    <ignoredError sqref="H74 I24 I18" formula="1" formulaRange="1"/>
    <ignoredError sqref="H24 J24:K24 H18 J18:K1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zoomScaleSheetLayoutView="110" zoomScalePageLayoutView="0" workbookViewId="0" topLeftCell="A1">
      <selection activeCell="P12" sqref="P12"/>
    </sheetView>
  </sheetViews>
  <sheetFormatPr defaultColWidth="9.140625" defaultRowHeight="12.75"/>
  <cols>
    <col min="1" max="16384" width="9.140625" style="111" customWidth="1"/>
  </cols>
  <sheetData>
    <row r="1" spans="1:12" ht="15.75" customHeight="1">
      <c r="A1" s="54" t="s">
        <v>367</v>
      </c>
      <c r="B1" s="122"/>
      <c r="C1" s="122"/>
      <c r="D1" s="122"/>
      <c r="E1" s="122"/>
      <c r="F1" s="122"/>
      <c r="G1" s="122"/>
      <c r="H1" s="123"/>
      <c r="I1" s="123"/>
      <c r="J1" s="124"/>
      <c r="K1" s="125"/>
      <c r="L1" s="126"/>
    </row>
    <row r="2" spans="1:12" ht="12.75" customHeight="1">
      <c r="A2" s="225" t="s">
        <v>388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12" ht="12.75" customHeight="1">
      <c r="A3" s="265"/>
      <c r="B3" s="263"/>
      <c r="C3" s="263"/>
      <c r="D3" s="308"/>
      <c r="E3" s="308"/>
      <c r="F3" s="308"/>
      <c r="G3" s="308"/>
      <c r="H3" s="308"/>
      <c r="I3" s="306"/>
      <c r="J3" s="306"/>
      <c r="K3" s="297" t="s">
        <v>58</v>
      </c>
      <c r="L3" s="297"/>
    </row>
    <row r="4" spans="1:12" ht="12.75" customHeight="1">
      <c r="A4" s="227" t="s">
        <v>2</v>
      </c>
      <c r="B4" s="228"/>
      <c r="C4" s="228"/>
      <c r="D4" s="228"/>
      <c r="E4" s="228"/>
      <c r="F4" s="227" t="s">
        <v>215</v>
      </c>
      <c r="G4" s="227" t="s">
        <v>364</v>
      </c>
      <c r="H4" s="228"/>
      <c r="I4" s="228"/>
      <c r="J4" s="227" t="s">
        <v>365</v>
      </c>
      <c r="K4" s="228"/>
      <c r="L4" s="228"/>
    </row>
    <row r="5" spans="1:12" ht="12.75" customHeight="1">
      <c r="A5" s="228"/>
      <c r="B5" s="228"/>
      <c r="C5" s="228"/>
      <c r="D5" s="228"/>
      <c r="E5" s="228"/>
      <c r="F5" s="228"/>
      <c r="G5" s="119" t="s">
        <v>352</v>
      </c>
      <c r="H5" s="119" t="s">
        <v>353</v>
      </c>
      <c r="I5" s="119" t="s">
        <v>354</v>
      </c>
      <c r="J5" s="119" t="s">
        <v>352</v>
      </c>
      <c r="K5" s="119" t="s">
        <v>353</v>
      </c>
      <c r="L5" s="119" t="s">
        <v>354</v>
      </c>
    </row>
    <row r="6" spans="1:12" ht="12.75" customHeight="1">
      <c r="A6" s="227">
        <v>1</v>
      </c>
      <c r="B6" s="227"/>
      <c r="C6" s="227"/>
      <c r="D6" s="227"/>
      <c r="E6" s="227"/>
      <c r="F6" s="120">
        <v>2</v>
      </c>
      <c r="G6" s="120">
        <v>3</v>
      </c>
      <c r="H6" s="120">
        <v>4</v>
      </c>
      <c r="I6" s="120" t="s">
        <v>56</v>
      </c>
      <c r="J6" s="120">
        <v>6</v>
      </c>
      <c r="K6" s="120">
        <v>7</v>
      </c>
      <c r="L6" s="120" t="s">
        <v>57</v>
      </c>
    </row>
    <row r="7" spans="1:12" ht="12.75" customHeight="1">
      <c r="A7" s="215" t="s">
        <v>98</v>
      </c>
      <c r="B7" s="216"/>
      <c r="C7" s="216"/>
      <c r="D7" s="216"/>
      <c r="E7" s="222"/>
      <c r="F7" s="8">
        <v>124</v>
      </c>
      <c r="G7" s="112">
        <f>SUM(G8:G15)</f>
        <v>0</v>
      </c>
      <c r="H7" s="113">
        <f>SUM(H8:H15)</f>
        <v>630523972.1900002</v>
      </c>
      <c r="I7" s="114">
        <f aca="true" t="shared" si="0" ref="I7:I38">G7+H7</f>
        <v>630523972.1900002</v>
      </c>
      <c r="J7" s="112">
        <f>SUM(J8:J15)</f>
        <v>0</v>
      </c>
      <c r="K7" s="113">
        <f>SUM(K8:K15)</f>
        <v>617180813.05</v>
      </c>
      <c r="L7" s="114">
        <f aca="true" t="shared" si="1" ref="L7:L38">J7+K7</f>
        <v>617180813.05</v>
      </c>
    </row>
    <row r="8" spans="1:12" ht="12.75" customHeight="1">
      <c r="A8" s="207" t="s">
        <v>191</v>
      </c>
      <c r="B8" s="208"/>
      <c r="C8" s="208"/>
      <c r="D8" s="208"/>
      <c r="E8" s="209"/>
      <c r="F8" s="9">
        <v>125</v>
      </c>
      <c r="G8" s="4"/>
      <c r="H8" s="5">
        <v>641345223.36</v>
      </c>
      <c r="I8" s="115">
        <f t="shared" si="0"/>
        <v>641345223.36</v>
      </c>
      <c r="J8" s="4"/>
      <c r="K8" s="5">
        <v>640079015.23</v>
      </c>
      <c r="L8" s="115">
        <f t="shared" si="1"/>
        <v>640079015.23</v>
      </c>
    </row>
    <row r="9" spans="1:12" ht="12.75" customHeight="1">
      <c r="A9" s="207" t="s">
        <v>192</v>
      </c>
      <c r="B9" s="208"/>
      <c r="C9" s="208"/>
      <c r="D9" s="208"/>
      <c r="E9" s="209"/>
      <c r="F9" s="9">
        <v>126</v>
      </c>
      <c r="G9" s="4"/>
      <c r="H9" s="5">
        <v>146770.07</v>
      </c>
      <c r="I9" s="115">
        <f t="shared" si="0"/>
        <v>146770.07</v>
      </c>
      <c r="J9" s="4"/>
      <c r="K9" s="5">
        <v>184844</v>
      </c>
      <c r="L9" s="115">
        <f t="shared" si="1"/>
        <v>184844</v>
      </c>
    </row>
    <row r="10" spans="1:12" ht="25.5" customHeight="1">
      <c r="A10" s="207" t="s">
        <v>193</v>
      </c>
      <c r="B10" s="208"/>
      <c r="C10" s="208"/>
      <c r="D10" s="208"/>
      <c r="E10" s="209"/>
      <c r="F10" s="9">
        <v>127</v>
      </c>
      <c r="G10" s="4"/>
      <c r="H10" s="5">
        <v>-8008902.68</v>
      </c>
      <c r="I10" s="115">
        <f t="shared" si="0"/>
        <v>-8008902.68</v>
      </c>
      <c r="J10" s="4"/>
      <c r="K10" s="5">
        <v>-16467363.22</v>
      </c>
      <c r="L10" s="115">
        <f t="shared" si="1"/>
        <v>-16467363.22</v>
      </c>
    </row>
    <row r="11" spans="1:12" ht="12.75" customHeight="1">
      <c r="A11" s="207" t="s">
        <v>194</v>
      </c>
      <c r="B11" s="208"/>
      <c r="C11" s="208"/>
      <c r="D11" s="208"/>
      <c r="E11" s="209"/>
      <c r="F11" s="9">
        <v>128</v>
      </c>
      <c r="G11" s="4"/>
      <c r="H11" s="5">
        <v>-6591476.76</v>
      </c>
      <c r="I11" s="115">
        <f t="shared" si="0"/>
        <v>-6591476.76</v>
      </c>
      <c r="J11" s="4"/>
      <c r="K11" s="5">
        <v>-5827964.67</v>
      </c>
      <c r="L11" s="115">
        <f t="shared" si="1"/>
        <v>-5827964.67</v>
      </c>
    </row>
    <row r="12" spans="1:12" ht="12.75" customHeight="1">
      <c r="A12" s="207" t="s">
        <v>195</v>
      </c>
      <c r="B12" s="208"/>
      <c r="C12" s="208"/>
      <c r="D12" s="208"/>
      <c r="E12" s="209"/>
      <c r="F12" s="9">
        <v>129</v>
      </c>
      <c r="G12" s="4"/>
      <c r="H12" s="5">
        <v>-33361.43</v>
      </c>
      <c r="I12" s="115">
        <f t="shared" si="0"/>
        <v>-33361.43</v>
      </c>
      <c r="J12" s="4"/>
      <c r="K12" s="5">
        <v>-74530.88</v>
      </c>
      <c r="L12" s="115">
        <f t="shared" si="1"/>
        <v>-74530.88</v>
      </c>
    </row>
    <row r="13" spans="1:12" ht="12.75" customHeight="1">
      <c r="A13" s="207" t="s">
        <v>196</v>
      </c>
      <c r="B13" s="208"/>
      <c r="C13" s="208"/>
      <c r="D13" s="208"/>
      <c r="E13" s="209"/>
      <c r="F13" s="9">
        <v>130</v>
      </c>
      <c r="G13" s="4"/>
      <c r="H13" s="5">
        <v>3198319.34</v>
      </c>
      <c r="I13" s="115">
        <f t="shared" si="0"/>
        <v>3198319.34</v>
      </c>
      <c r="J13" s="4"/>
      <c r="K13" s="5">
        <v>-1212120.5</v>
      </c>
      <c r="L13" s="115">
        <f t="shared" si="1"/>
        <v>-1212120.5</v>
      </c>
    </row>
    <row r="14" spans="1:12" ht="12.75">
      <c r="A14" s="207" t="s">
        <v>197</v>
      </c>
      <c r="B14" s="208"/>
      <c r="C14" s="208"/>
      <c r="D14" s="208"/>
      <c r="E14" s="209"/>
      <c r="F14" s="9">
        <v>131</v>
      </c>
      <c r="G14" s="4"/>
      <c r="H14" s="5">
        <v>481030.88</v>
      </c>
      <c r="I14" s="115">
        <f t="shared" si="0"/>
        <v>481030.88</v>
      </c>
      <c r="J14" s="4"/>
      <c r="K14" s="5">
        <v>500366.56</v>
      </c>
      <c r="L14" s="115">
        <f t="shared" si="1"/>
        <v>500366.56</v>
      </c>
    </row>
    <row r="15" spans="1:12" ht="12.75">
      <c r="A15" s="207" t="s">
        <v>236</v>
      </c>
      <c r="B15" s="208"/>
      <c r="C15" s="208"/>
      <c r="D15" s="208"/>
      <c r="E15" s="209"/>
      <c r="F15" s="9">
        <v>132</v>
      </c>
      <c r="G15" s="4"/>
      <c r="H15" s="5">
        <v>-13630.59</v>
      </c>
      <c r="I15" s="115">
        <f t="shared" si="0"/>
        <v>-13630.59</v>
      </c>
      <c r="J15" s="4"/>
      <c r="K15" s="5">
        <v>-1433.47</v>
      </c>
      <c r="L15" s="115">
        <f t="shared" si="1"/>
        <v>-1433.47</v>
      </c>
    </row>
    <row r="16" spans="1:12" ht="24.75" customHeight="1">
      <c r="A16" s="201" t="s">
        <v>99</v>
      </c>
      <c r="B16" s="208"/>
      <c r="C16" s="208"/>
      <c r="D16" s="208"/>
      <c r="E16" s="209"/>
      <c r="F16" s="9">
        <v>133</v>
      </c>
      <c r="G16" s="116">
        <f>G17+G18+G22+G23+G24+G28+G29</f>
        <v>0</v>
      </c>
      <c r="H16" s="117">
        <f>H17+H18+H22+H23+H24+H28+H29</f>
        <v>62024573.45999999</v>
      </c>
      <c r="I16" s="115">
        <f t="shared" si="0"/>
        <v>62024573.45999999</v>
      </c>
      <c r="J16" s="116">
        <f>J17+J18+J22+J23+J24+J28+J29</f>
        <v>0</v>
      </c>
      <c r="K16" s="117">
        <f>K17+K18+K22+K23+K24+K28+K29</f>
        <v>61508720.25</v>
      </c>
      <c r="L16" s="115">
        <f t="shared" si="1"/>
        <v>61508720.25</v>
      </c>
    </row>
    <row r="17" spans="1:12" ht="22.5" customHeight="1">
      <c r="A17" s="207" t="s">
        <v>412</v>
      </c>
      <c r="B17" s="208"/>
      <c r="C17" s="208"/>
      <c r="D17" s="208"/>
      <c r="E17" s="209"/>
      <c r="F17" s="9">
        <v>134</v>
      </c>
      <c r="G17" s="4"/>
      <c r="H17" s="5"/>
      <c r="I17" s="115">
        <f t="shared" si="0"/>
        <v>0</v>
      </c>
      <c r="J17" s="4"/>
      <c r="K17" s="5"/>
      <c r="L17" s="115">
        <f t="shared" si="1"/>
        <v>0</v>
      </c>
    </row>
    <row r="18" spans="1:12" ht="26.25" customHeight="1">
      <c r="A18" s="207" t="s">
        <v>419</v>
      </c>
      <c r="B18" s="208"/>
      <c r="C18" s="208"/>
      <c r="D18" s="208"/>
      <c r="E18" s="209"/>
      <c r="F18" s="9">
        <v>135</v>
      </c>
      <c r="G18" s="116">
        <f>SUM(G19:G21)</f>
        <v>0</v>
      </c>
      <c r="H18" s="117">
        <f>SUM(H19:H21)</f>
        <v>30393807.5</v>
      </c>
      <c r="I18" s="115">
        <f t="shared" si="0"/>
        <v>30393807.5</v>
      </c>
      <c r="J18" s="116">
        <f>SUM(J19:J21)</f>
        <v>0</v>
      </c>
      <c r="K18" s="117">
        <f>SUM(K19:K21)</f>
        <v>16076490.649999999</v>
      </c>
      <c r="L18" s="115">
        <f t="shared" si="1"/>
        <v>16076490.649999999</v>
      </c>
    </row>
    <row r="19" spans="1:12" ht="12.75">
      <c r="A19" s="207" t="s">
        <v>237</v>
      </c>
      <c r="B19" s="208"/>
      <c r="C19" s="208"/>
      <c r="D19" s="208"/>
      <c r="E19" s="209"/>
      <c r="F19" s="9">
        <v>136</v>
      </c>
      <c r="G19" s="4"/>
      <c r="H19" s="5">
        <v>10279579.71</v>
      </c>
      <c r="I19" s="115">
        <f t="shared" si="0"/>
        <v>10279579.71</v>
      </c>
      <c r="J19" s="4"/>
      <c r="K19" s="5">
        <v>14213236.7</v>
      </c>
      <c r="L19" s="115">
        <f t="shared" si="1"/>
        <v>14213236.7</v>
      </c>
    </row>
    <row r="20" spans="1:12" ht="24" customHeight="1">
      <c r="A20" s="207" t="s">
        <v>54</v>
      </c>
      <c r="B20" s="208"/>
      <c r="C20" s="208"/>
      <c r="D20" s="208"/>
      <c r="E20" s="209"/>
      <c r="F20" s="9">
        <v>137</v>
      </c>
      <c r="G20" s="4"/>
      <c r="H20" s="5">
        <v>20094046.07</v>
      </c>
      <c r="I20" s="115">
        <f t="shared" si="0"/>
        <v>20094046.07</v>
      </c>
      <c r="J20" s="4"/>
      <c r="K20" s="5">
        <v>1863253.95</v>
      </c>
      <c r="L20" s="115">
        <f t="shared" si="1"/>
        <v>1863253.95</v>
      </c>
    </row>
    <row r="21" spans="1:12" ht="12.75">
      <c r="A21" s="207" t="s">
        <v>238</v>
      </c>
      <c r="B21" s="208"/>
      <c r="C21" s="208"/>
      <c r="D21" s="208"/>
      <c r="E21" s="209"/>
      <c r="F21" s="9">
        <v>138</v>
      </c>
      <c r="G21" s="4"/>
      <c r="H21" s="5">
        <v>20181.72</v>
      </c>
      <c r="I21" s="115">
        <f t="shared" si="0"/>
        <v>20181.72</v>
      </c>
      <c r="J21" s="4"/>
      <c r="K21" s="5"/>
      <c r="L21" s="115">
        <f t="shared" si="1"/>
        <v>0</v>
      </c>
    </row>
    <row r="22" spans="1:12" ht="12.75">
      <c r="A22" s="207" t="s">
        <v>239</v>
      </c>
      <c r="B22" s="208"/>
      <c r="C22" s="208"/>
      <c r="D22" s="208"/>
      <c r="E22" s="209"/>
      <c r="F22" s="9">
        <v>139</v>
      </c>
      <c r="G22" s="4"/>
      <c r="H22" s="5">
        <v>23063810.18</v>
      </c>
      <c r="I22" s="115">
        <f t="shared" si="0"/>
        <v>23063810.18</v>
      </c>
      <c r="J22" s="4"/>
      <c r="K22" s="5">
        <v>28792418.04</v>
      </c>
      <c r="L22" s="115">
        <f t="shared" si="1"/>
        <v>28792418.04</v>
      </c>
    </row>
    <row r="23" spans="1:12" ht="26.25" customHeight="1">
      <c r="A23" s="207" t="s">
        <v>267</v>
      </c>
      <c r="B23" s="208"/>
      <c r="C23" s="208"/>
      <c r="D23" s="208"/>
      <c r="E23" s="209"/>
      <c r="F23" s="9">
        <v>140</v>
      </c>
      <c r="G23" s="4"/>
      <c r="H23" s="5"/>
      <c r="I23" s="115">
        <f t="shared" si="0"/>
        <v>0</v>
      </c>
      <c r="J23" s="4"/>
      <c r="K23" s="5"/>
      <c r="L23" s="115">
        <f t="shared" si="1"/>
        <v>0</v>
      </c>
    </row>
    <row r="24" spans="1:12" ht="26.25" customHeight="1">
      <c r="A24" s="207" t="s">
        <v>420</v>
      </c>
      <c r="B24" s="208"/>
      <c r="C24" s="208"/>
      <c r="D24" s="208"/>
      <c r="E24" s="209"/>
      <c r="F24" s="9">
        <v>141</v>
      </c>
      <c r="G24" s="116">
        <f>SUM(G25:G27)</f>
        <v>0</v>
      </c>
      <c r="H24" s="117">
        <f>SUM(H25:H27)</f>
        <v>0</v>
      </c>
      <c r="I24" s="115">
        <f t="shared" si="0"/>
        <v>0</v>
      </c>
      <c r="J24" s="116">
        <f>SUM(J25:J27)</f>
        <v>0</v>
      </c>
      <c r="K24" s="117">
        <f>SUM(K25:K27)</f>
        <v>11967036.03</v>
      </c>
      <c r="L24" s="115">
        <f t="shared" si="1"/>
        <v>11967036.03</v>
      </c>
    </row>
    <row r="25" spans="1:12" ht="12.75">
      <c r="A25" s="207" t="s">
        <v>240</v>
      </c>
      <c r="B25" s="208"/>
      <c r="C25" s="208"/>
      <c r="D25" s="208"/>
      <c r="E25" s="209"/>
      <c r="F25" s="9">
        <v>142</v>
      </c>
      <c r="G25" s="4"/>
      <c r="H25" s="5"/>
      <c r="I25" s="115">
        <f t="shared" si="0"/>
        <v>0</v>
      </c>
      <c r="J25" s="4"/>
      <c r="K25" s="5"/>
      <c r="L25" s="115">
        <f t="shared" si="1"/>
        <v>0</v>
      </c>
    </row>
    <row r="26" spans="1:12" ht="12.75">
      <c r="A26" s="207" t="s">
        <v>241</v>
      </c>
      <c r="B26" s="208"/>
      <c r="C26" s="208"/>
      <c r="D26" s="208"/>
      <c r="E26" s="209"/>
      <c r="F26" s="9">
        <v>143</v>
      </c>
      <c r="G26" s="4"/>
      <c r="H26" s="5"/>
      <c r="I26" s="115">
        <f t="shared" si="0"/>
        <v>0</v>
      </c>
      <c r="J26" s="4"/>
      <c r="K26" s="5">
        <v>11967036.03</v>
      </c>
      <c r="L26" s="115">
        <f t="shared" si="1"/>
        <v>11967036.03</v>
      </c>
    </row>
    <row r="27" spans="1:12" ht="12.75">
      <c r="A27" s="207" t="s">
        <v>7</v>
      </c>
      <c r="B27" s="208"/>
      <c r="C27" s="208"/>
      <c r="D27" s="208"/>
      <c r="E27" s="209"/>
      <c r="F27" s="9">
        <v>144</v>
      </c>
      <c r="G27" s="4"/>
      <c r="H27" s="5"/>
      <c r="I27" s="115">
        <f t="shared" si="0"/>
        <v>0</v>
      </c>
      <c r="J27" s="4"/>
      <c r="K27" s="5"/>
      <c r="L27" s="115">
        <f t="shared" si="1"/>
        <v>0</v>
      </c>
    </row>
    <row r="28" spans="1:12" ht="12.75">
      <c r="A28" s="207" t="s">
        <v>8</v>
      </c>
      <c r="B28" s="208"/>
      <c r="C28" s="208"/>
      <c r="D28" s="208"/>
      <c r="E28" s="209"/>
      <c r="F28" s="9">
        <v>145</v>
      </c>
      <c r="G28" s="4"/>
      <c r="H28" s="5">
        <v>349181.62</v>
      </c>
      <c r="I28" s="115">
        <f>G28+H28</f>
        <v>349181.62</v>
      </c>
      <c r="J28" s="4"/>
      <c r="K28" s="5">
        <v>673580.53</v>
      </c>
      <c r="L28" s="115">
        <f t="shared" si="1"/>
        <v>673580.53</v>
      </c>
    </row>
    <row r="29" spans="1:12" ht="12.75">
      <c r="A29" s="207" t="s">
        <v>9</v>
      </c>
      <c r="B29" s="208"/>
      <c r="C29" s="208"/>
      <c r="D29" s="208"/>
      <c r="E29" s="209"/>
      <c r="F29" s="9">
        <v>146</v>
      </c>
      <c r="G29" s="4"/>
      <c r="H29" s="5">
        <v>8217774.16</v>
      </c>
      <c r="I29" s="115">
        <f t="shared" si="0"/>
        <v>8217774.16</v>
      </c>
      <c r="J29" s="4"/>
      <c r="K29" s="5">
        <v>3999195</v>
      </c>
      <c r="L29" s="115">
        <f t="shared" si="1"/>
        <v>3999195</v>
      </c>
    </row>
    <row r="30" spans="1:12" ht="12.75">
      <c r="A30" s="201" t="s">
        <v>10</v>
      </c>
      <c r="B30" s="208"/>
      <c r="C30" s="208"/>
      <c r="D30" s="208"/>
      <c r="E30" s="209"/>
      <c r="F30" s="9">
        <v>147</v>
      </c>
      <c r="G30" s="4"/>
      <c r="H30" s="5">
        <v>1213079.72</v>
      </c>
      <c r="I30" s="115">
        <f>G30+H30</f>
        <v>1213079.72</v>
      </c>
      <c r="J30" s="4"/>
      <c r="K30" s="5">
        <v>639316.62</v>
      </c>
      <c r="L30" s="115">
        <f t="shared" si="1"/>
        <v>639316.62</v>
      </c>
    </row>
    <row r="31" spans="1:12" ht="24" customHeight="1">
      <c r="A31" s="201" t="s">
        <v>11</v>
      </c>
      <c r="B31" s="208"/>
      <c r="C31" s="208"/>
      <c r="D31" s="208"/>
      <c r="E31" s="209"/>
      <c r="F31" s="9">
        <v>148</v>
      </c>
      <c r="G31" s="4"/>
      <c r="H31" s="5">
        <v>7590900.53</v>
      </c>
      <c r="I31" s="115">
        <f>G31+H31</f>
        <v>7590900.53</v>
      </c>
      <c r="J31" s="4"/>
      <c r="K31" s="5">
        <v>12241038.37</v>
      </c>
      <c r="L31" s="115">
        <f t="shared" si="1"/>
        <v>12241038.37</v>
      </c>
    </row>
    <row r="32" spans="1:12" ht="12.75">
      <c r="A32" s="204" t="s">
        <v>12</v>
      </c>
      <c r="B32" s="210"/>
      <c r="C32" s="210"/>
      <c r="D32" s="210"/>
      <c r="E32" s="217"/>
      <c r="F32" s="10">
        <v>149</v>
      </c>
      <c r="G32" s="6"/>
      <c r="H32" s="7">
        <v>1996548.37</v>
      </c>
      <c r="I32" s="118">
        <f>G32+H32</f>
        <v>1996548.37</v>
      </c>
      <c r="J32" s="6"/>
      <c r="K32" s="7">
        <v>6629461.5</v>
      </c>
      <c r="L32" s="118">
        <f t="shared" si="1"/>
        <v>6629461.5</v>
      </c>
    </row>
    <row r="33" spans="1:12" ht="12.75">
      <c r="A33" s="215" t="s">
        <v>100</v>
      </c>
      <c r="B33" s="216"/>
      <c r="C33" s="216"/>
      <c r="D33" s="216"/>
      <c r="E33" s="222"/>
      <c r="F33" s="8">
        <v>150</v>
      </c>
      <c r="G33" s="112">
        <f>G34+G38</f>
        <v>0</v>
      </c>
      <c r="H33" s="113">
        <f>H34+H38</f>
        <v>-278066624.46999997</v>
      </c>
      <c r="I33" s="114">
        <f t="shared" si="0"/>
        <v>-278066624.46999997</v>
      </c>
      <c r="J33" s="112">
        <f>J34+J38</f>
        <v>0</v>
      </c>
      <c r="K33" s="113">
        <f>K34+K38</f>
        <v>-228718754.71</v>
      </c>
      <c r="L33" s="114">
        <f t="shared" si="1"/>
        <v>-228718754.71</v>
      </c>
    </row>
    <row r="34" spans="1:12" ht="12.75">
      <c r="A34" s="207" t="s">
        <v>101</v>
      </c>
      <c r="B34" s="208"/>
      <c r="C34" s="208"/>
      <c r="D34" s="208"/>
      <c r="E34" s="209"/>
      <c r="F34" s="9">
        <v>151</v>
      </c>
      <c r="G34" s="116">
        <f>SUM(G35:G37)</f>
        <v>0</v>
      </c>
      <c r="H34" s="117">
        <f>SUM(H35:H37)</f>
        <v>-240855075.26</v>
      </c>
      <c r="I34" s="115">
        <f t="shared" si="0"/>
        <v>-240855075.26</v>
      </c>
      <c r="J34" s="116">
        <f>SUM(J35:J37)</f>
        <v>0</v>
      </c>
      <c r="K34" s="117">
        <f>SUM(K35:K37)</f>
        <v>-239492219</v>
      </c>
      <c r="L34" s="115">
        <f t="shared" si="1"/>
        <v>-239492219</v>
      </c>
    </row>
    <row r="35" spans="1:12" ht="12.75">
      <c r="A35" s="207" t="s">
        <v>13</v>
      </c>
      <c r="B35" s="208"/>
      <c r="C35" s="208"/>
      <c r="D35" s="208"/>
      <c r="E35" s="209"/>
      <c r="F35" s="9">
        <v>152</v>
      </c>
      <c r="G35" s="4"/>
      <c r="H35" s="5">
        <v>-252633250.12</v>
      </c>
      <c r="I35" s="115">
        <f t="shared" si="0"/>
        <v>-252633250.12</v>
      </c>
      <c r="J35" s="4"/>
      <c r="K35" s="5">
        <v>-240274145.74</v>
      </c>
      <c r="L35" s="115">
        <f t="shared" si="1"/>
        <v>-240274145.74</v>
      </c>
    </row>
    <row r="36" spans="1:12" ht="12.75">
      <c r="A36" s="207" t="s">
        <v>14</v>
      </c>
      <c r="B36" s="208"/>
      <c r="C36" s="208"/>
      <c r="D36" s="208"/>
      <c r="E36" s="209"/>
      <c r="F36" s="9">
        <v>153</v>
      </c>
      <c r="G36" s="4"/>
      <c r="H36" s="5"/>
      <c r="I36" s="115">
        <f t="shared" si="0"/>
        <v>0</v>
      </c>
      <c r="J36" s="4"/>
      <c r="K36" s="5"/>
      <c r="L36" s="115">
        <f t="shared" si="1"/>
        <v>0</v>
      </c>
    </row>
    <row r="37" spans="1:12" ht="12.75">
      <c r="A37" s="207" t="s">
        <v>15</v>
      </c>
      <c r="B37" s="208"/>
      <c r="C37" s="208"/>
      <c r="D37" s="208"/>
      <c r="E37" s="209"/>
      <c r="F37" s="9">
        <v>154</v>
      </c>
      <c r="G37" s="4"/>
      <c r="H37" s="5">
        <v>11778174.86</v>
      </c>
      <c r="I37" s="115">
        <f t="shared" si="0"/>
        <v>11778174.86</v>
      </c>
      <c r="J37" s="4"/>
      <c r="K37" s="5">
        <v>781926.74</v>
      </c>
      <c r="L37" s="115">
        <f t="shared" si="1"/>
        <v>781926.74</v>
      </c>
    </row>
    <row r="38" spans="1:12" ht="12.75">
      <c r="A38" s="207" t="s">
        <v>102</v>
      </c>
      <c r="B38" s="208"/>
      <c r="C38" s="208"/>
      <c r="D38" s="208"/>
      <c r="E38" s="209"/>
      <c r="F38" s="9">
        <v>155</v>
      </c>
      <c r="G38" s="116">
        <f>SUM(G39:G41)</f>
        <v>0</v>
      </c>
      <c r="H38" s="117">
        <f>SUM(H39:H41)</f>
        <v>-37211549.21</v>
      </c>
      <c r="I38" s="115">
        <f t="shared" si="0"/>
        <v>-37211549.21</v>
      </c>
      <c r="J38" s="116">
        <f>SUM(J39:J41)</f>
        <v>0</v>
      </c>
      <c r="K38" s="117">
        <f>SUM(K39:K41)</f>
        <v>10773464.29</v>
      </c>
      <c r="L38" s="115">
        <f t="shared" si="1"/>
        <v>10773464.29</v>
      </c>
    </row>
    <row r="39" spans="1:12" ht="12.75">
      <c r="A39" s="207" t="s">
        <v>16</v>
      </c>
      <c r="B39" s="208"/>
      <c r="C39" s="208"/>
      <c r="D39" s="208"/>
      <c r="E39" s="209"/>
      <c r="F39" s="9">
        <v>156</v>
      </c>
      <c r="G39" s="4"/>
      <c r="H39" s="5">
        <v>-34979746.11</v>
      </c>
      <c r="I39" s="115">
        <f aca="true" t="shared" si="2" ref="I39:I70">G39+H39</f>
        <v>-34979746.11</v>
      </c>
      <c r="J39" s="4"/>
      <c r="K39" s="5">
        <v>15381252.59</v>
      </c>
      <c r="L39" s="115">
        <f aca="true" t="shared" si="3" ref="L39:L70">J39+K39</f>
        <v>15381252.59</v>
      </c>
    </row>
    <row r="40" spans="1:12" ht="12.75">
      <c r="A40" s="207" t="s">
        <v>17</v>
      </c>
      <c r="B40" s="208"/>
      <c r="C40" s="208"/>
      <c r="D40" s="208"/>
      <c r="E40" s="209"/>
      <c r="F40" s="9">
        <v>157</v>
      </c>
      <c r="G40" s="4"/>
      <c r="H40" s="5"/>
      <c r="I40" s="115">
        <f t="shared" si="2"/>
        <v>0</v>
      </c>
      <c r="J40" s="4"/>
      <c r="K40" s="5"/>
      <c r="L40" s="115">
        <f t="shared" si="3"/>
        <v>0</v>
      </c>
    </row>
    <row r="41" spans="1:12" ht="12.75">
      <c r="A41" s="207" t="s">
        <v>18</v>
      </c>
      <c r="B41" s="208"/>
      <c r="C41" s="208"/>
      <c r="D41" s="208"/>
      <c r="E41" s="209"/>
      <c r="F41" s="9">
        <v>158</v>
      </c>
      <c r="G41" s="4"/>
      <c r="H41" s="5">
        <v>-2231803.1</v>
      </c>
      <c r="I41" s="115">
        <f t="shared" si="2"/>
        <v>-2231803.1</v>
      </c>
      <c r="J41" s="4"/>
      <c r="K41" s="5">
        <v>-4607788.3</v>
      </c>
      <c r="L41" s="115">
        <f t="shared" si="3"/>
        <v>-4607788.3</v>
      </c>
    </row>
    <row r="42" spans="1:12" ht="22.5" customHeight="1">
      <c r="A42" s="201" t="s">
        <v>421</v>
      </c>
      <c r="B42" s="208"/>
      <c r="C42" s="208"/>
      <c r="D42" s="208"/>
      <c r="E42" s="209"/>
      <c r="F42" s="9">
        <v>159</v>
      </c>
      <c r="G42" s="116">
        <f>G43+G46</f>
        <v>0</v>
      </c>
      <c r="H42" s="117">
        <f>H43+H46</f>
        <v>39803.37</v>
      </c>
      <c r="I42" s="115">
        <f t="shared" si="2"/>
        <v>39803.37</v>
      </c>
      <c r="J42" s="116">
        <f>J43+J46</f>
        <v>0</v>
      </c>
      <c r="K42" s="117">
        <f>K43+K46</f>
        <v>0</v>
      </c>
      <c r="L42" s="115">
        <f t="shared" si="3"/>
        <v>0</v>
      </c>
    </row>
    <row r="43" spans="1:12" ht="23.25" customHeight="1">
      <c r="A43" s="207" t="s">
        <v>422</v>
      </c>
      <c r="B43" s="208"/>
      <c r="C43" s="208"/>
      <c r="D43" s="208"/>
      <c r="E43" s="209"/>
      <c r="F43" s="9">
        <v>160</v>
      </c>
      <c r="G43" s="116">
        <f>SUM(G44:G45)</f>
        <v>0</v>
      </c>
      <c r="H43" s="117">
        <f>SUM(H44:H45)</f>
        <v>0</v>
      </c>
      <c r="I43" s="115">
        <f t="shared" si="2"/>
        <v>0</v>
      </c>
      <c r="J43" s="116">
        <f>SUM(J44:J45)</f>
        <v>0</v>
      </c>
      <c r="K43" s="117">
        <f>SUM(K44:K45)</f>
        <v>0</v>
      </c>
      <c r="L43" s="115">
        <f t="shared" si="3"/>
        <v>0</v>
      </c>
    </row>
    <row r="44" spans="1:12" ht="12.75">
      <c r="A44" s="207" t="s">
        <v>19</v>
      </c>
      <c r="B44" s="208"/>
      <c r="C44" s="208"/>
      <c r="D44" s="208"/>
      <c r="E44" s="209"/>
      <c r="F44" s="9">
        <v>161</v>
      </c>
      <c r="G44" s="4"/>
      <c r="H44" s="5"/>
      <c r="I44" s="115">
        <f t="shared" si="2"/>
        <v>0</v>
      </c>
      <c r="J44" s="4"/>
      <c r="K44" s="5"/>
      <c r="L44" s="115">
        <f t="shared" si="3"/>
        <v>0</v>
      </c>
    </row>
    <row r="45" spans="1:12" ht="12.75">
      <c r="A45" s="207" t="s">
        <v>20</v>
      </c>
      <c r="B45" s="208"/>
      <c r="C45" s="208"/>
      <c r="D45" s="208"/>
      <c r="E45" s="209"/>
      <c r="F45" s="9">
        <v>162</v>
      </c>
      <c r="G45" s="4"/>
      <c r="H45" s="5"/>
      <c r="I45" s="115">
        <f t="shared" si="2"/>
        <v>0</v>
      </c>
      <c r="J45" s="4"/>
      <c r="K45" s="5"/>
      <c r="L45" s="115">
        <f t="shared" si="3"/>
        <v>0</v>
      </c>
    </row>
    <row r="46" spans="1:12" ht="21.75" customHeight="1">
      <c r="A46" s="207" t="s">
        <v>103</v>
      </c>
      <c r="B46" s="208"/>
      <c r="C46" s="208"/>
      <c r="D46" s="208"/>
      <c r="E46" s="209"/>
      <c r="F46" s="9">
        <v>163</v>
      </c>
      <c r="G46" s="116">
        <f>SUM(G47:G49)</f>
        <v>0</v>
      </c>
      <c r="H46" s="117">
        <f>SUM(H47:H49)</f>
        <v>39803.37</v>
      </c>
      <c r="I46" s="115">
        <f t="shared" si="2"/>
        <v>39803.37</v>
      </c>
      <c r="J46" s="116">
        <f>SUM(J47:J49)</f>
        <v>0</v>
      </c>
      <c r="K46" s="117">
        <f>SUM(K47:K49)</f>
        <v>0</v>
      </c>
      <c r="L46" s="115">
        <f t="shared" si="3"/>
        <v>0</v>
      </c>
    </row>
    <row r="47" spans="1:12" ht="12.75">
      <c r="A47" s="207" t="s">
        <v>21</v>
      </c>
      <c r="B47" s="208"/>
      <c r="C47" s="208"/>
      <c r="D47" s="208"/>
      <c r="E47" s="209"/>
      <c r="F47" s="9">
        <v>164</v>
      </c>
      <c r="G47" s="4"/>
      <c r="H47" s="5">
        <v>39803.37</v>
      </c>
      <c r="I47" s="115">
        <f t="shared" si="2"/>
        <v>39803.37</v>
      </c>
      <c r="J47" s="4"/>
      <c r="K47" s="5"/>
      <c r="L47" s="115">
        <f t="shared" si="3"/>
        <v>0</v>
      </c>
    </row>
    <row r="48" spans="1:12" ht="12.75">
      <c r="A48" s="207" t="s">
        <v>22</v>
      </c>
      <c r="B48" s="208"/>
      <c r="C48" s="208"/>
      <c r="D48" s="208"/>
      <c r="E48" s="209"/>
      <c r="F48" s="9">
        <v>165</v>
      </c>
      <c r="G48" s="4"/>
      <c r="H48" s="5"/>
      <c r="I48" s="115">
        <f t="shared" si="2"/>
        <v>0</v>
      </c>
      <c r="J48" s="4"/>
      <c r="K48" s="5"/>
      <c r="L48" s="115">
        <f t="shared" si="3"/>
        <v>0</v>
      </c>
    </row>
    <row r="49" spans="1:12" ht="12.75">
      <c r="A49" s="207" t="s">
        <v>23</v>
      </c>
      <c r="B49" s="208"/>
      <c r="C49" s="208"/>
      <c r="D49" s="208"/>
      <c r="E49" s="209"/>
      <c r="F49" s="9">
        <v>166</v>
      </c>
      <c r="G49" s="4"/>
      <c r="H49" s="5"/>
      <c r="I49" s="115">
        <f t="shared" si="2"/>
        <v>0</v>
      </c>
      <c r="J49" s="4"/>
      <c r="K49" s="5"/>
      <c r="L49" s="115">
        <f t="shared" si="3"/>
        <v>0</v>
      </c>
    </row>
    <row r="50" spans="1:12" ht="24" customHeight="1">
      <c r="A50" s="201" t="s">
        <v>204</v>
      </c>
      <c r="B50" s="208"/>
      <c r="C50" s="208"/>
      <c r="D50" s="208"/>
      <c r="E50" s="209"/>
      <c r="F50" s="9">
        <v>167</v>
      </c>
      <c r="G50" s="116">
        <f>SUM(G51:G53)</f>
        <v>0</v>
      </c>
      <c r="H50" s="117">
        <f>SUM(H51:H53)</f>
        <v>0</v>
      </c>
      <c r="I50" s="115">
        <f t="shared" si="2"/>
        <v>0</v>
      </c>
      <c r="J50" s="116">
        <f>SUM(J51:J53)</f>
        <v>0</v>
      </c>
      <c r="K50" s="117">
        <f>SUM(K51:K53)</f>
        <v>0</v>
      </c>
      <c r="L50" s="115">
        <f t="shared" si="3"/>
        <v>0</v>
      </c>
    </row>
    <row r="51" spans="1:12" ht="12.75">
      <c r="A51" s="207" t="s">
        <v>24</v>
      </c>
      <c r="B51" s="208"/>
      <c r="C51" s="208"/>
      <c r="D51" s="208"/>
      <c r="E51" s="209"/>
      <c r="F51" s="9">
        <v>168</v>
      </c>
      <c r="G51" s="4"/>
      <c r="H51" s="5"/>
      <c r="I51" s="115">
        <f t="shared" si="2"/>
        <v>0</v>
      </c>
      <c r="J51" s="4"/>
      <c r="K51" s="5"/>
      <c r="L51" s="115">
        <f t="shared" si="3"/>
        <v>0</v>
      </c>
    </row>
    <row r="52" spans="1:12" ht="12.75">
      <c r="A52" s="207" t="s">
        <v>25</v>
      </c>
      <c r="B52" s="208"/>
      <c r="C52" s="208"/>
      <c r="D52" s="208"/>
      <c r="E52" s="209"/>
      <c r="F52" s="9">
        <v>169</v>
      </c>
      <c r="G52" s="4"/>
      <c r="H52" s="5"/>
      <c r="I52" s="115">
        <f t="shared" si="2"/>
        <v>0</v>
      </c>
      <c r="J52" s="4"/>
      <c r="K52" s="5"/>
      <c r="L52" s="115">
        <f t="shared" si="3"/>
        <v>0</v>
      </c>
    </row>
    <row r="53" spans="1:12" ht="12.75">
      <c r="A53" s="207" t="s">
        <v>26</v>
      </c>
      <c r="B53" s="208"/>
      <c r="C53" s="208"/>
      <c r="D53" s="208"/>
      <c r="E53" s="209"/>
      <c r="F53" s="9">
        <v>170</v>
      </c>
      <c r="G53" s="4"/>
      <c r="H53" s="5"/>
      <c r="I53" s="115">
        <f t="shared" si="2"/>
        <v>0</v>
      </c>
      <c r="J53" s="4"/>
      <c r="K53" s="5"/>
      <c r="L53" s="115">
        <f t="shared" si="3"/>
        <v>0</v>
      </c>
    </row>
    <row r="54" spans="1:12" ht="23.25" customHeight="1">
      <c r="A54" s="201" t="s">
        <v>104</v>
      </c>
      <c r="B54" s="208"/>
      <c r="C54" s="208"/>
      <c r="D54" s="208"/>
      <c r="E54" s="209"/>
      <c r="F54" s="9">
        <v>171</v>
      </c>
      <c r="G54" s="116">
        <f>SUM(G55:G56)</f>
        <v>0</v>
      </c>
      <c r="H54" s="117">
        <f>SUM(H55:H56)</f>
        <v>0</v>
      </c>
      <c r="I54" s="115">
        <f t="shared" si="2"/>
        <v>0</v>
      </c>
      <c r="J54" s="116">
        <f>SUM(J55:J56)</f>
        <v>0</v>
      </c>
      <c r="K54" s="117">
        <f>SUM(K55:K56)</f>
        <v>0</v>
      </c>
      <c r="L54" s="115">
        <f t="shared" si="3"/>
        <v>0</v>
      </c>
    </row>
    <row r="55" spans="1:12" ht="12.75">
      <c r="A55" s="207" t="s">
        <v>27</v>
      </c>
      <c r="B55" s="208"/>
      <c r="C55" s="208"/>
      <c r="D55" s="208"/>
      <c r="E55" s="209"/>
      <c r="F55" s="9">
        <v>172</v>
      </c>
      <c r="G55" s="4"/>
      <c r="H55" s="5"/>
      <c r="I55" s="115">
        <f t="shared" si="2"/>
        <v>0</v>
      </c>
      <c r="J55" s="4"/>
      <c r="K55" s="5"/>
      <c r="L55" s="115">
        <f t="shared" si="3"/>
        <v>0</v>
      </c>
    </row>
    <row r="56" spans="1:12" ht="12.75">
      <c r="A56" s="207" t="s">
        <v>28</v>
      </c>
      <c r="B56" s="208"/>
      <c r="C56" s="208"/>
      <c r="D56" s="208"/>
      <c r="E56" s="209"/>
      <c r="F56" s="9">
        <v>173</v>
      </c>
      <c r="G56" s="4"/>
      <c r="H56" s="5"/>
      <c r="I56" s="115">
        <f t="shared" si="2"/>
        <v>0</v>
      </c>
      <c r="J56" s="4"/>
      <c r="K56" s="5"/>
      <c r="L56" s="115">
        <f t="shared" si="3"/>
        <v>0</v>
      </c>
    </row>
    <row r="57" spans="1:12" ht="25.5" customHeight="1">
      <c r="A57" s="201" t="s">
        <v>105</v>
      </c>
      <c r="B57" s="208"/>
      <c r="C57" s="208"/>
      <c r="D57" s="208"/>
      <c r="E57" s="209"/>
      <c r="F57" s="9">
        <v>174</v>
      </c>
      <c r="G57" s="116">
        <f>G58+G62</f>
        <v>0</v>
      </c>
      <c r="H57" s="117">
        <f>H58+H62</f>
        <v>-251831524.44</v>
      </c>
      <c r="I57" s="115">
        <f t="shared" si="2"/>
        <v>-251831524.44</v>
      </c>
      <c r="J57" s="116">
        <f>J58+J62</f>
        <v>0</v>
      </c>
      <c r="K57" s="117">
        <f>K58+K62</f>
        <v>-273281806.63</v>
      </c>
      <c r="L57" s="115">
        <f t="shared" si="3"/>
        <v>-273281806.63</v>
      </c>
    </row>
    <row r="58" spans="1:12" ht="12.75">
      <c r="A58" s="207" t="s">
        <v>106</v>
      </c>
      <c r="B58" s="208"/>
      <c r="C58" s="208"/>
      <c r="D58" s="208"/>
      <c r="E58" s="209"/>
      <c r="F58" s="9">
        <v>175</v>
      </c>
      <c r="G58" s="116">
        <f>SUM(G59:G61)</f>
        <v>0</v>
      </c>
      <c r="H58" s="117">
        <f>SUM(H59:H61)</f>
        <v>-43401019.739999995</v>
      </c>
      <c r="I58" s="115">
        <f t="shared" si="2"/>
        <v>-43401019.739999995</v>
      </c>
      <c r="J58" s="116">
        <f>SUM(J59:J61)</f>
        <v>0</v>
      </c>
      <c r="K58" s="117">
        <f>SUM(K59:K61)</f>
        <v>-39655438.230000004</v>
      </c>
      <c r="L58" s="115">
        <f t="shared" si="3"/>
        <v>-39655438.230000004</v>
      </c>
    </row>
    <row r="59" spans="1:12" ht="12.75">
      <c r="A59" s="207" t="s">
        <v>29</v>
      </c>
      <c r="B59" s="208"/>
      <c r="C59" s="208"/>
      <c r="D59" s="208"/>
      <c r="E59" s="209"/>
      <c r="F59" s="9">
        <v>176</v>
      </c>
      <c r="G59" s="4"/>
      <c r="H59" s="5">
        <v>-8775962.02</v>
      </c>
      <c r="I59" s="115">
        <f t="shared" si="2"/>
        <v>-8775962.02</v>
      </c>
      <c r="J59" s="4"/>
      <c r="K59" s="5">
        <v>-8782635</v>
      </c>
      <c r="L59" s="115">
        <f t="shared" si="3"/>
        <v>-8782635</v>
      </c>
    </row>
    <row r="60" spans="1:12" ht="12.75">
      <c r="A60" s="207" t="s">
        <v>30</v>
      </c>
      <c r="B60" s="208"/>
      <c r="C60" s="208"/>
      <c r="D60" s="208"/>
      <c r="E60" s="209"/>
      <c r="F60" s="9">
        <v>177</v>
      </c>
      <c r="G60" s="4"/>
      <c r="H60" s="5">
        <v>-34625057.72</v>
      </c>
      <c r="I60" s="115">
        <f t="shared" si="2"/>
        <v>-34625057.72</v>
      </c>
      <c r="J60" s="4"/>
      <c r="K60" s="5">
        <v>-30872803.23</v>
      </c>
      <c r="L60" s="115">
        <f t="shared" si="3"/>
        <v>-30872803.23</v>
      </c>
    </row>
    <row r="61" spans="1:12" ht="12.75">
      <c r="A61" s="207" t="s">
        <v>31</v>
      </c>
      <c r="B61" s="208"/>
      <c r="C61" s="208"/>
      <c r="D61" s="208"/>
      <c r="E61" s="209"/>
      <c r="F61" s="9">
        <v>178</v>
      </c>
      <c r="G61" s="4"/>
      <c r="H61" s="5"/>
      <c r="I61" s="115">
        <f t="shared" si="2"/>
        <v>0</v>
      </c>
      <c r="J61" s="4"/>
      <c r="K61" s="5"/>
      <c r="L61" s="115">
        <f t="shared" si="3"/>
        <v>0</v>
      </c>
    </row>
    <row r="62" spans="1:12" ht="24" customHeight="1">
      <c r="A62" s="207" t="s">
        <v>423</v>
      </c>
      <c r="B62" s="208"/>
      <c r="C62" s="208"/>
      <c r="D62" s="208"/>
      <c r="E62" s="209"/>
      <c r="F62" s="9">
        <v>179</v>
      </c>
      <c r="G62" s="116">
        <f>SUM(G63:G65)</f>
        <v>0</v>
      </c>
      <c r="H62" s="117">
        <f>SUM(H63:H65)</f>
        <v>-208430504.7</v>
      </c>
      <c r="I62" s="115">
        <f t="shared" si="2"/>
        <v>-208430504.7</v>
      </c>
      <c r="J62" s="116">
        <f>SUM(J63:J65)</f>
        <v>0</v>
      </c>
      <c r="K62" s="117">
        <f>SUM(K63:K65)</f>
        <v>-233626368.4</v>
      </c>
      <c r="L62" s="115">
        <f t="shared" si="3"/>
        <v>-233626368.4</v>
      </c>
    </row>
    <row r="63" spans="1:12" ht="12.75">
      <c r="A63" s="207" t="s">
        <v>32</v>
      </c>
      <c r="B63" s="208"/>
      <c r="C63" s="208"/>
      <c r="D63" s="208"/>
      <c r="E63" s="209"/>
      <c r="F63" s="9">
        <v>180</v>
      </c>
      <c r="G63" s="4"/>
      <c r="H63" s="5">
        <v>-10186229.39</v>
      </c>
      <c r="I63" s="115">
        <f t="shared" si="2"/>
        <v>-10186229.39</v>
      </c>
      <c r="J63" s="4"/>
      <c r="K63" s="5">
        <v>-10351518.45</v>
      </c>
      <c r="L63" s="115">
        <f t="shared" si="3"/>
        <v>-10351518.45</v>
      </c>
    </row>
    <row r="64" spans="1:12" ht="12.75">
      <c r="A64" s="207" t="s">
        <v>47</v>
      </c>
      <c r="B64" s="208"/>
      <c r="C64" s="208"/>
      <c r="D64" s="208"/>
      <c r="E64" s="209"/>
      <c r="F64" s="9">
        <v>181</v>
      </c>
      <c r="G64" s="4"/>
      <c r="H64" s="5">
        <v>-81319359.46</v>
      </c>
      <c r="I64" s="115">
        <f t="shared" si="2"/>
        <v>-81319359.46</v>
      </c>
      <c r="J64" s="4"/>
      <c r="K64" s="5">
        <v>-88667394.46</v>
      </c>
      <c r="L64" s="115">
        <f t="shared" si="3"/>
        <v>-88667394.46</v>
      </c>
    </row>
    <row r="65" spans="1:12" ht="12.75">
      <c r="A65" s="207" t="s">
        <v>48</v>
      </c>
      <c r="B65" s="208"/>
      <c r="C65" s="208"/>
      <c r="D65" s="208"/>
      <c r="E65" s="209"/>
      <c r="F65" s="9">
        <v>182</v>
      </c>
      <c r="G65" s="4"/>
      <c r="H65" s="5">
        <v>-116924915.85</v>
      </c>
      <c r="I65" s="115">
        <f t="shared" si="2"/>
        <v>-116924915.85</v>
      </c>
      <c r="J65" s="4"/>
      <c r="K65" s="5">
        <v>-134607455.49</v>
      </c>
      <c r="L65" s="115">
        <f t="shared" si="3"/>
        <v>-134607455.49</v>
      </c>
    </row>
    <row r="66" spans="1:12" ht="12.75">
      <c r="A66" s="201" t="s">
        <v>107</v>
      </c>
      <c r="B66" s="208"/>
      <c r="C66" s="208"/>
      <c r="D66" s="208"/>
      <c r="E66" s="209"/>
      <c r="F66" s="9">
        <v>183</v>
      </c>
      <c r="G66" s="116">
        <f>SUM(G67:G73)</f>
        <v>0</v>
      </c>
      <c r="H66" s="117">
        <f>SUM(H67:H73)</f>
        <v>-35238509.47</v>
      </c>
      <c r="I66" s="115">
        <f t="shared" si="2"/>
        <v>-35238509.47</v>
      </c>
      <c r="J66" s="116">
        <f>SUM(J67:J73)</f>
        <v>0</v>
      </c>
      <c r="K66" s="117">
        <f>SUM(K67:K73)</f>
        <v>-10243591.64</v>
      </c>
      <c r="L66" s="115">
        <f t="shared" si="3"/>
        <v>-10243591.64</v>
      </c>
    </row>
    <row r="67" spans="1:12" ht="23.25" customHeight="1">
      <c r="A67" s="207" t="s">
        <v>424</v>
      </c>
      <c r="B67" s="208"/>
      <c r="C67" s="208"/>
      <c r="D67" s="208"/>
      <c r="E67" s="209"/>
      <c r="F67" s="9">
        <v>184</v>
      </c>
      <c r="G67" s="4"/>
      <c r="H67" s="5">
        <v>-2475584.35</v>
      </c>
      <c r="I67" s="115">
        <f t="shared" si="2"/>
        <v>-2475584.35</v>
      </c>
      <c r="J67" s="4"/>
      <c r="K67" s="5">
        <v>-1099828.61</v>
      </c>
      <c r="L67" s="115">
        <f t="shared" si="3"/>
        <v>-1099828.61</v>
      </c>
    </row>
    <row r="68" spans="1:12" ht="12.75">
      <c r="A68" s="207" t="s">
        <v>49</v>
      </c>
      <c r="B68" s="208"/>
      <c r="C68" s="208"/>
      <c r="D68" s="208"/>
      <c r="E68" s="209"/>
      <c r="F68" s="9">
        <v>185</v>
      </c>
      <c r="G68" s="4"/>
      <c r="H68" s="5">
        <v>-3288197.44</v>
      </c>
      <c r="I68" s="115">
        <f t="shared" si="2"/>
        <v>-3288197.44</v>
      </c>
      <c r="J68" s="4"/>
      <c r="K68" s="5">
        <v>-3480612.3</v>
      </c>
      <c r="L68" s="115">
        <f t="shared" si="3"/>
        <v>-3480612.3</v>
      </c>
    </row>
    <row r="69" spans="1:12" ht="12.75">
      <c r="A69" s="207" t="s">
        <v>200</v>
      </c>
      <c r="B69" s="208"/>
      <c r="C69" s="208"/>
      <c r="D69" s="208"/>
      <c r="E69" s="209"/>
      <c r="F69" s="9">
        <v>186</v>
      </c>
      <c r="G69" s="4"/>
      <c r="H69" s="5">
        <v>-9364814.27</v>
      </c>
      <c r="I69" s="115">
        <f t="shared" si="2"/>
        <v>-9364814.27</v>
      </c>
      <c r="J69" s="4"/>
      <c r="K69" s="5">
        <v>-103036.55</v>
      </c>
      <c r="L69" s="115">
        <f t="shared" si="3"/>
        <v>-103036.55</v>
      </c>
    </row>
    <row r="70" spans="1:12" ht="23.25" customHeight="1">
      <c r="A70" s="207" t="s">
        <v>247</v>
      </c>
      <c r="B70" s="208"/>
      <c r="C70" s="208"/>
      <c r="D70" s="208"/>
      <c r="E70" s="209"/>
      <c r="F70" s="9">
        <v>187</v>
      </c>
      <c r="G70" s="4"/>
      <c r="H70" s="5">
        <v>-5591495.4</v>
      </c>
      <c r="I70" s="115">
        <f t="shared" si="2"/>
        <v>-5591495.4</v>
      </c>
      <c r="J70" s="4"/>
      <c r="K70" s="5">
        <v>-445459.32</v>
      </c>
      <c r="L70" s="115">
        <f t="shared" si="3"/>
        <v>-445459.32</v>
      </c>
    </row>
    <row r="71" spans="1:12" ht="22.5" customHeight="1">
      <c r="A71" s="207" t="s">
        <v>248</v>
      </c>
      <c r="B71" s="208"/>
      <c r="C71" s="208"/>
      <c r="D71" s="208"/>
      <c r="E71" s="209"/>
      <c r="F71" s="9">
        <v>188</v>
      </c>
      <c r="G71" s="4"/>
      <c r="H71" s="5"/>
      <c r="I71" s="115">
        <f aca="true" t="shared" si="4" ref="I71:I99">G71+H71</f>
        <v>0</v>
      </c>
      <c r="J71" s="4"/>
      <c r="K71" s="5"/>
      <c r="L71" s="115">
        <f aca="true" t="shared" si="5" ref="L71:L99">J71+K71</f>
        <v>0</v>
      </c>
    </row>
    <row r="72" spans="1:12" ht="12.75">
      <c r="A72" s="207" t="s">
        <v>250</v>
      </c>
      <c r="B72" s="208"/>
      <c r="C72" s="208"/>
      <c r="D72" s="208"/>
      <c r="E72" s="209"/>
      <c r="F72" s="9">
        <v>189</v>
      </c>
      <c r="G72" s="4"/>
      <c r="H72" s="5">
        <v>-71089.61</v>
      </c>
      <c r="I72" s="115">
        <f t="shared" si="4"/>
        <v>-71089.61</v>
      </c>
      <c r="J72" s="4"/>
      <c r="K72" s="5">
        <v>-36062.82</v>
      </c>
      <c r="L72" s="115">
        <f t="shared" si="5"/>
        <v>-36062.82</v>
      </c>
    </row>
    <row r="73" spans="1:12" ht="12.75">
      <c r="A73" s="207" t="s">
        <v>249</v>
      </c>
      <c r="B73" s="208"/>
      <c r="C73" s="208"/>
      <c r="D73" s="208"/>
      <c r="E73" s="209"/>
      <c r="F73" s="9">
        <v>190</v>
      </c>
      <c r="G73" s="4"/>
      <c r="H73" s="5">
        <v>-14447328.4</v>
      </c>
      <c r="I73" s="115">
        <f t="shared" si="4"/>
        <v>-14447328.4</v>
      </c>
      <c r="J73" s="4"/>
      <c r="K73" s="5">
        <v>-5078592.04</v>
      </c>
      <c r="L73" s="115">
        <f t="shared" si="5"/>
        <v>-5078592.04</v>
      </c>
    </row>
    <row r="74" spans="1:12" ht="24.75" customHeight="1">
      <c r="A74" s="201" t="s">
        <v>425</v>
      </c>
      <c r="B74" s="208"/>
      <c r="C74" s="208"/>
      <c r="D74" s="208"/>
      <c r="E74" s="209"/>
      <c r="F74" s="9">
        <v>191</v>
      </c>
      <c r="G74" s="116">
        <f>SUM(G75:G76)</f>
        <v>0</v>
      </c>
      <c r="H74" s="117">
        <f>SUM(H75:H76)</f>
        <v>-77364742.44</v>
      </c>
      <c r="I74" s="115">
        <f t="shared" si="4"/>
        <v>-77364742.44</v>
      </c>
      <c r="J74" s="116">
        <f>SUM(J75:J76)</f>
        <v>0</v>
      </c>
      <c r="K74" s="117">
        <f>SUM(K75:K76)</f>
        <v>-65288629.64</v>
      </c>
      <c r="L74" s="115">
        <f t="shared" si="5"/>
        <v>-65288629.64</v>
      </c>
    </row>
    <row r="75" spans="1:12" ht="12.75">
      <c r="A75" s="207" t="s">
        <v>50</v>
      </c>
      <c r="B75" s="208"/>
      <c r="C75" s="208"/>
      <c r="D75" s="208"/>
      <c r="E75" s="209"/>
      <c r="F75" s="9">
        <v>192</v>
      </c>
      <c r="G75" s="4"/>
      <c r="H75" s="5">
        <v>-752956.73</v>
      </c>
      <c r="I75" s="115">
        <f t="shared" si="4"/>
        <v>-752956.73</v>
      </c>
      <c r="J75" s="4"/>
      <c r="K75" s="5">
        <v>-249376.3</v>
      </c>
      <c r="L75" s="115">
        <f t="shared" si="5"/>
        <v>-249376.3</v>
      </c>
    </row>
    <row r="76" spans="1:12" ht="12.75">
      <c r="A76" s="207" t="s">
        <v>51</v>
      </c>
      <c r="B76" s="208"/>
      <c r="C76" s="208"/>
      <c r="D76" s="208"/>
      <c r="E76" s="209"/>
      <c r="F76" s="9">
        <v>193</v>
      </c>
      <c r="G76" s="4"/>
      <c r="H76" s="5">
        <v>-76611785.71</v>
      </c>
      <c r="I76" s="115">
        <f t="shared" si="4"/>
        <v>-76611785.71</v>
      </c>
      <c r="J76" s="4"/>
      <c r="K76" s="5">
        <v>-65039253.34</v>
      </c>
      <c r="L76" s="115">
        <f t="shared" si="5"/>
        <v>-65039253.34</v>
      </c>
    </row>
    <row r="77" spans="1:12" ht="12.75">
      <c r="A77" s="204" t="s">
        <v>59</v>
      </c>
      <c r="B77" s="210"/>
      <c r="C77" s="210"/>
      <c r="D77" s="210"/>
      <c r="E77" s="217"/>
      <c r="F77" s="10">
        <v>194</v>
      </c>
      <c r="G77" s="6"/>
      <c r="H77" s="7"/>
      <c r="I77" s="118">
        <f t="shared" si="4"/>
        <v>0</v>
      </c>
      <c r="J77" s="6"/>
      <c r="K77" s="7"/>
      <c r="L77" s="118">
        <f t="shared" si="5"/>
        <v>0</v>
      </c>
    </row>
    <row r="78" spans="1:12" ht="40.5" customHeight="1">
      <c r="A78" s="215" t="s">
        <v>418</v>
      </c>
      <c r="B78" s="216"/>
      <c r="C78" s="216"/>
      <c r="D78" s="216"/>
      <c r="E78" s="222"/>
      <c r="F78" s="8">
        <v>195</v>
      </c>
      <c r="G78" s="112">
        <f>G7+G16+G30+G31+G32+G33+G42+G50+G54+G57+G66+G74+G77</f>
        <v>0</v>
      </c>
      <c r="H78" s="113">
        <f>H7+H16+H30+H31+H32+H33+H42+H50+H54+H57+H66+H74+H77</f>
        <v>60887476.82000026</v>
      </c>
      <c r="I78" s="114">
        <f t="shared" si="4"/>
        <v>60887476.82000026</v>
      </c>
      <c r="J78" s="112">
        <f>J7+J16+J30+J31+J32+J33+J42+J50+J54+J57+J66+J74+J77</f>
        <v>0</v>
      </c>
      <c r="K78" s="113">
        <f>K7+K16+K30+K31+K32+K33+K42+K50+K54+K57+K66+K74+K77</f>
        <v>120666567.16999994</v>
      </c>
      <c r="L78" s="114">
        <f t="shared" si="5"/>
        <v>120666567.16999994</v>
      </c>
    </row>
    <row r="79" spans="1:12" ht="12.75">
      <c r="A79" s="201" t="s">
        <v>108</v>
      </c>
      <c r="B79" s="208"/>
      <c r="C79" s="208"/>
      <c r="D79" s="208"/>
      <c r="E79" s="209"/>
      <c r="F79" s="9">
        <v>196</v>
      </c>
      <c r="G79" s="116">
        <f>SUM(G80:G81)</f>
        <v>0</v>
      </c>
      <c r="H79" s="117">
        <f>SUM(H80:H81)</f>
        <v>-15026445.56</v>
      </c>
      <c r="I79" s="115">
        <f t="shared" si="4"/>
        <v>-15026445.56</v>
      </c>
      <c r="J79" s="116">
        <f>SUM(J80:J81)</f>
        <v>0</v>
      </c>
      <c r="K79" s="117">
        <f>SUM(K80:K81)</f>
        <v>-27753310.449100003</v>
      </c>
      <c r="L79" s="115">
        <f t="shared" si="5"/>
        <v>-27753310.449100003</v>
      </c>
    </row>
    <row r="80" spans="1:12" ht="12.75">
      <c r="A80" s="207" t="s">
        <v>52</v>
      </c>
      <c r="B80" s="208"/>
      <c r="C80" s="208"/>
      <c r="D80" s="208"/>
      <c r="E80" s="209"/>
      <c r="F80" s="9">
        <v>197</v>
      </c>
      <c r="G80" s="4"/>
      <c r="H80" s="5">
        <v>-15026445.56</v>
      </c>
      <c r="I80" s="115">
        <f t="shared" si="4"/>
        <v>-15026445.56</v>
      </c>
      <c r="J80" s="4"/>
      <c r="K80" s="5">
        <v>-27753310.449100003</v>
      </c>
      <c r="L80" s="115">
        <f t="shared" si="5"/>
        <v>-27753310.449100003</v>
      </c>
    </row>
    <row r="81" spans="1:12" ht="12.75">
      <c r="A81" s="207" t="s">
        <v>53</v>
      </c>
      <c r="B81" s="208"/>
      <c r="C81" s="208"/>
      <c r="D81" s="208"/>
      <c r="E81" s="209"/>
      <c r="F81" s="9">
        <v>198</v>
      </c>
      <c r="G81" s="4"/>
      <c r="H81" s="5"/>
      <c r="I81" s="115">
        <f t="shared" si="4"/>
        <v>0</v>
      </c>
      <c r="J81" s="4"/>
      <c r="K81" s="5"/>
      <c r="L81" s="115">
        <f t="shared" si="5"/>
        <v>0</v>
      </c>
    </row>
    <row r="82" spans="1:12" ht="23.25" customHeight="1">
      <c r="A82" s="201" t="s">
        <v>202</v>
      </c>
      <c r="B82" s="208"/>
      <c r="C82" s="208"/>
      <c r="D82" s="208"/>
      <c r="E82" s="209"/>
      <c r="F82" s="9">
        <v>199</v>
      </c>
      <c r="G82" s="116">
        <f>G78+G79</f>
        <v>0</v>
      </c>
      <c r="H82" s="117">
        <f>H78+H79</f>
        <v>45861031.26000026</v>
      </c>
      <c r="I82" s="115">
        <f t="shared" si="4"/>
        <v>45861031.26000026</v>
      </c>
      <c r="J82" s="116">
        <f>J78+J79</f>
        <v>0</v>
      </c>
      <c r="K82" s="117">
        <f>K78+K79</f>
        <v>92913256.72089994</v>
      </c>
      <c r="L82" s="115">
        <f t="shared" si="5"/>
        <v>92913256.72089994</v>
      </c>
    </row>
    <row r="83" spans="1:12" ht="12.75">
      <c r="A83" s="201" t="s">
        <v>251</v>
      </c>
      <c r="B83" s="202"/>
      <c r="C83" s="202"/>
      <c r="D83" s="202"/>
      <c r="E83" s="203"/>
      <c r="F83" s="9">
        <v>200</v>
      </c>
      <c r="G83" s="4"/>
      <c r="H83" s="5"/>
      <c r="I83" s="115">
        <f t="shared" si="4"/>
        <v>0</v>
      </c>
      <c r="J83" s="4"/>
      <c r="K83" s="5"/>
      <c r="L83" s="115">
        <f t="shared" si="5"/>
        <v>0</v>
      </c>
    </row>
    <row r="84" spans="1:12" ht="12.75">
      <c r="A84" s="201" t="s">
        <v>252</v>
      </c>
      <c r="B84" s="202"/>
      <c r="C84" s="202"/>
      <c r="D84" s="202"/>
      <c r="E84" s="203"/>
      <c r="F84" s="9">
        <v>201</v>
      </c>
      <c r="G84" s="4"/>
      <c r="H84" s="5"/>
      <c r="I84" s="115">
        <f t="shared" si="4"/>
        <v>0</v>
      </c>
      <c r="J84" s="4"/>
      <c r="K84" s="5"/>
      <c r="L84" s="115">
        <f t="shared" si="5"/>
        <v>0</v>
      </c>
    </row>
    <row r="85" spans="1:12" ht="12.75">
      <c r="A85" s="201" t="s">
        <v>257</v>
      </c>
      <c r="B85" s="202"/>
      <c r="C85" s="202"/>
      <c r="D85" s="202"/>
      <c r="E85" s="202"/>
      <c r="F85" s="9">
        <v>202</v>
      </c>
      <c r="G85" s="4"/>
      <c r="H85" s="5">
        <v>703349074.27</v>
      </c>
      <c r="I85" s="121">
        <f t="shared" si="4"/>
        <v>703349074.27</v>
      </c>
      <c r="J85" s="4"/>
      <c r="K85" s="5">
        <v>698199349.79</v>
      </c>
      <c r="L85" s="121">
        <f t="shared" si="5"/>
        <v>698199349.79</v>
      </c>
    </row>
    <row r="86" spans="1:12" ht="12.75">
      <c r="A86" s="201" t="s">
        <v>258</v>
      </c>
      <c r="B86" s="202"/>
      <c r="C86" s="202"/>
      <c r="D86" s="202"/>
      <c r="E86" s="202"/>
      <c r="F86" s="9">
        <v>203</v>
      </c>
      <c r="G86" s="4"/>
      <c r="H86" s="5">
        <v>-657488043.01</v>
      </c>
      <c r="I86" s="121">
        <f t="shared" si="4"/>
        <v>-657488043.01</v>
      </c>
      <c r="J86" s="4"/>
      <c r="K86" s="5">
        <v>-605286093.07</v>
      </c>
      <c r="L86" s="121">
        <f t="shared" si="5"/>
        <v>-605286093.07</v>
      </c>
    </row>
    <row r="87" spans="1:12" ht="12.75">
      <c r="A87" s="201" t="s">
        <v>203</v>
      </c>
      <c r="B87" s="208"/>
      <c r="C87" s="208"/>
      <c r="D87" s="208"/>
      <c r="E87" s="208"/>
      <c r="F87" s="9">
        <v>204</v>
      </c>
      <c r="G87" s="116">
        <f>SUM(G88:G94)-G95</f>
        <v>0</v>
      </c>
      <c r="H87" s="117">
        <f>SUM(H88:H94)-H95</f>
        <v>-7740637.560000001</v>
      </c>
      <c r="I87" s="115">
        <f t="shared" si="4"/>
        <v>-7740637.560000001</v>
      </c>
      <c r="J87" s="116">
        <f>SUM(J88:J94)-J95</f>
        <v>0</v>
      </c>
      <c r="K87" s="117">
        <f>SUM(K88:K94)-K95</f>
        <v>-7597447.029999998</v>
      </c>
      <c r="L87" s="115">
        <f t="shared" si="5"/>
        <v>-7597447.029999998</v>
      </c>
    </row>
    <row r="88" spans="1:12" ht="23.25" customHeight="1">
      <c r="A88" s="207" t="s">
        <v>259</v>
      </c>
      <c r="B88" s="208"/>
      <c r="C88" s="208"/>
      <c r="D88" s="208"/>
      <c r="E88" s="208"/>
      <c r="F88" s="9">
        <v>205</v>
      </c>
      <c r="G88" s="4"/>
      <c r="H88" s="5"/>
      <c r="I88" s="115">
        <f t="shared" si="4"/>
        <v>0</v>
      </c>
      <c r="J88" s="4"/>
      <c r="K88" s="5"/>
      <c r="L88" s="115">
        <f t="shared" si="5"/>
        <v>0</v>
      </c>
    </row>
    <row r="89" spans="1:12" ht="23.25" customHeight="1">
      <c r="A89" s="207" t="s">
        <v>260</v>
      </c>
      <c r="B89" s="208"/>
      <c r="C89" s="208"/>
      <c r="D89" s="208"/>
      <c r="E89" s="208"/>
      <c r="F89" s="9">
        <v>206</v>
      </c>
      <c r="G89" s="4"/>
      <c r="H89" s="5">
        <v>3666912.62</v>
      </c>
      <c r="I89" s="115">
        <f t="shared" si="4"/>
        <v>3666912.62</v>
      </c>
      <c r="J89" s="4"/>
      <c r="K89" s="5">
        <v>-13561739.54</v>
      </c>
      <c r="L89" s="115">
        <f t="shared" si="5"/>
        <v>-13561739.54</v>
      </c>
    </row>
    <row r="90" spans="1:12" ht="23.25" customHeight="1">
      <c r="A90" s="207" t="s">
        <v>261</v>
      </c>
      <c r="B90" s="208"/>
      <c r="C90" s="208"/>
      <c r="D90" s="208"/>
      <c r="E90" s="208"/>
      <c r="F90" s="9">
        <v>207</v>
      </c>
      <c r="G90" s="4"/>
      <c r="H90" s="5">
        <v>-13457370.47</v>
      </c>
      <c r="I90" s="115">
        <f t="shared" si="4"/>
        <v>-13457370.47</v>
      </c>
      <c r="J90" s="4"/>
      <c r="K90" s="5">
        <v>4463761.55</v>
      </c>
      <c r="L90" s="115">
        <f t="shared" si="5"/>
        <v>4463761.55</v>
      </c>
    </row>
    <row r="91" spans="1:12" ht="24" customHeight="1">
      <c r="A91" s="207" t="s">
        <v>426</v>
      </c>
      <c r="B91" s="208"/>
      <c r="C91" s="208"/>
      <c r="D91" s="208"/>
      <c r="E91" s="208"/>
      <c r="F91" s="9">
        <v>208</v>
      </c>
      <c r="G91" s="4"/>
      <c r="H91" s="5"/>
      <c r="I91" s="115">
        <f t="shared" si="4"/>
        <v>0</v>
      </c>
      <c r="J91" s="4"/>
      <c r="K91" s="5"/>
      <c r="L91" s="115">
        <f t="shared" si="5"/>
        <v>0</v>
      </c>
    </row>
    <row r="92" spans="1:12" ht="12.75">
      <c r="A92" s="207" t="s">
        <v>263</v>
      </c>
      <c r="B92" s="208"/>
      <c r="C92" s="208"/>
      <c r="D92" s="208"/>
      <c r="E92" s="208"/>
      <c r="F92" s="9">
        <v>209</v>
      </c>
      <c r="G92" s="4"/>
      <c r="H92" s="5"/>
      <c r="I92" s="115">
        <f t="shared" si="4"/>
        <v>0</v>
      </c>
      <c r="J92" s="4"/>
      <c r="K92" s="5"/>
      <c r="L92" s="115">
        <f t="shared" si="5"/>
        <v>0</v>
      </c>
    </row>
    <row r="93" spans="1:12" ht="22.5" customHeight="1">
      <c r="A93" s="207" t="s">
        <v>264</v>
      </c>
      <c r="B93" s="208"/>
      <c r="C93" s="208"/>
      <c r="D93" s="208"/>
      <c r="E93" s="208"/>
      <c r="F93" s="9">
        <v>210</v>
      </c>
      <c r="G93" s="4"/>
      <c r="H93" s="5"/>
      <c r="I93" s="115">
        <f t="shared" si="4"/>
        <v>0</v>
      </c>
      <c r="J93" s="4"/>
      <c r="K93" s="5"/>
      <c r="L93" s="115">
        <f t="shared" si="5"/>
        <v>0</v>
      </c>
    </row>
    <row r="94" spans="1:12" ht="12.75">
      <c r="A94" s="207" t="s">
        <v>265</v>
      </c>
      <c r="B94" s="208"/>
      <c r="C94" s="208"/>
      <c r="D94" s="208"/>
      <c r="E94" s="208"/>
      <c r="F94" s="9">
        <v>211</v>
      </c>
      <c r="G94" s="4"/>
      <c r="H94" s="5"/>
      <c r="I94" s="115">
        <f t="shared" si="4"/>
        <v>0</v>
      </c>
      <c r="J94" s="4"/>
      <c r="K94" s="5"/>
      <c r="L94" s="115">
        <f t="shared" si="5"/>
        <v>0</v>
      </c>
    </row>
    <row r="95" spans="1:12" ht="12.75">
      <c r="A95" s="207" t="s">
        <v>266</v>
      </c>
      <c r="B95" s="208"/>
      <c r="C95" s="208"/>
      <c r="D95" s="208"/>
      <c r="E95" s="208"/>
      <c r="F95" s="9">
        <v>212</v>
      </c>
      <c r="G95" s="4"/>
      <c r="H95" s="5">
        <v>-2049820.29</v>
      </c>
      <c r="I95" s="115">
        <f t="shared" si="4"/>
        <v>-2049820.29</v>
      </c>
      <c r="J95" s="4"/>
      <c r="K95" s="5">
        <v>-1500530.96</v>
      </c>
      <c r="L95" s="115">
        <f t="shared" si="5"/>
        <v>-1500530.96</v>
      </c>
    </row>
    <row r="96" spans="1:12" ht="12.75">
      <c r="A96" s="201" t="s">
        <v>201</v>
      </c>
      <c r="B96" s="208"/>
      <c r="C96" s="208"/>
      <c r="D96" s="208"/>
      <c r="E96" s="208"/>
      <c r="F96" s="9">
        <v>213</v>
      </c>
      <c r="G96" s="116">
        <f>G82+G87</f>
        <v>0</v>
      </c>
      <c r="H96" s="117">
        <f>H82+H87</f>
        <v>38120393.70000026</v>
      </c>
      <c r="I96" s="115">
        <f t="shared" si="4"/>
        <v>38120393.70000026</v>
      </c>
      <c r="J96" s="116">
        <f>J82+J87</f>
        <v>0</v>
      </c>
      <c r="K96" s="117">
        <f>K82+K87</f>
        <v>85315809.69089994</v>
      </c>
      <c r="L96" s="115">
        <f t="shared" si="5"/>
        <v>85315809.69089994</v>
      </c>
    </row>
    <row r="97" spans="1:12" ht="12.75">
      <c r="A97" s="201" t="s">
        <v>251</v>
      </c>
      <c r="B97" s="202"/>
      <c r="C97" s="202"/>
      <c r="D97" s="202"/>
      <c r="E97" s="203"/>
      <c r="F97" s="9">
        <v>214</v>
      </c>
      <c r="G97" s="4"/>
      <c r="H97" s="5"/>
      <c r="I97" s="115">
        <f t="shared" si="4"/>
        <v>0</v>
      </c>
      <c r="J97" s="4"/>
      <c r="K97" s="5"/>
      <c r="L97" s="115">
        <f t="shared" si="5"/>
        <v>0</v>
      </c>
    </row>
    <row r="98" spans="1:12" ht="12.75">
      <c r="A98" s="201" t="s">
        <v>252</v>
      </c>
      <c r="B98" s="202"/>
      <c r="C98" s="202"/>
      <c r="D98" s="202"/>
      <c r="E98" s="203"/>
      <c r="F98" s="9">
        <v>215</v>
      </c>
      <c r="G98" s="4"/>
      <c r="H98" s="5"/>
      <c r="I98" s="115">
        <f t="shared" si="4"/>
        <v>0</v>
      </c>
      <c r="J98" s="4"/>
      <c r="K98" s="5"/>
      <c r="L98" s="115">
        <f t="shared" si="5"/>
        <v>0</v>
      </c>
    </row>
    <row r="99" spans="1:12" ht="12.75">
      <c r="A99" s="204" t="s">
        <v>292</v>
      </c>
      <c r="B99" s="210"/>
      <c r="C99" s="210"/>
      <c r="D99" s="210"/>
      <c r="E99" s="210"/>
      <c r="F99" s="10">
        <v>216</v>
      </c>
      <c r="G99" s="6">
        <v>0</v>
      </c>
      <c r="H99" s="7">
        <v>0</v>
      </c>
      <c r="I99" s="118">
        <f t="shared" si="4"/>
        <v>0</v>
      </c>
      <c r="J99" s="6">
        <v>0</v>
      </c>
      <c r="K99" s="7">
        <v>0</v>
      </c>
      <c r="L99" s="118">
        <f t="shared" si="5"/>
        <v>0</v>
      </c>
    </row>
    <row r="100" spans="1:12" ht="12.75">
      <c r="A100" s="232" t="s">
        <v>368</v>
      </c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</row>
  </sheetData>
  <sheetProtection/>
  <mergeCells count="101">
    <mergeCell ref="A90:E90"/>
    <mergeCell ref="A91:E91"/>
    <mergeCell ref="A92:E92"/>
    <mergeCell ref="A86:E86"/>
    <mergeCell ref="A89:E89"/>
    <mergeCell ref="A88:E88"/>
    <mergeCell ref="A98:E98"/>
    <mergeCell ref="A99:E99"/>
    <mergeCell ref="A100:L100"/>
    <mergeCell ref="A93:E93"/>
    <mergeCell ref="A94:E94"/>
    <mergeCell ref="A95:E95"/>
    <mergeCell ref="A96:E96"/>
    <mergeCell ref="A97:E97"/>
    <mergeCell ref="A80:E80"/>
    <mergeCell ref="A87:E87"/>
    <mergeCell ref="A81:E81"/>
    <mergeCell ref="A82:E82"/>
    <mergeCell ref="A83:E83"/>
    <mergeCell ref="A84:E84"/>
    <mergeCell ref="A85:E85"/>
    <mergeCell ref="A72:E72"/>
    <mergeCell ref="A73:E73"/>
    <mergeCell ref="A74:E74"/>
    <mergeCell ref="A75:E75"/>
    <mergeCell ref="A78:E78"/>
    <mergeCell ref="A79:E79"/>
    <mergeCell ref="A62:E62"/>
    <mergeCell ref="A63:E63"/>
    <mergeCell ref="A76:E76"/>
    <mergeCell ref="A77:E77"/>
    <mergeCell ref="A66:E66"/>
    <mergeCell ref="A67:E67"/>
    <mergeCell ref="A68:E68"/>
    <mergeCell ref="A69:E69"/>
    <mergeCell ref="A70:E70"/>
    <mergeCell ref="A71:E71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35:E35"/>
    <mergeCell ref="A36:E36"/>
    <mergeCell ref="A37:E37"/>
    <mergeCell ref="A38:E38"/>
    <mergeCell ref="A39:E39"/>
    <mergeCell ref="A52:E52"/>
    <mergeCell ref="A51:E51"/>
    <mergeCell ref="A25:E25"/>
    <mergeCell ref="A26:E26"/>
    <mergeCell ref="A27:E27"/>
    <mergeCell ref="A40:E40"/>
    <mergeCell ref="A41:E41"/>
    <mergeCell ref="A30:E30"/>
    <mergeCell ref="A31:E31"/>
    <mergeCell ref="A32:E32"/>
    <mergeCell ref="A33:E33"/>
    <mergeCell ref="A34:E34"/>
    <mergeCell ref="A15:E15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9:E9"/>
    <mergeCell ref="A10:E10"/>
    <mergeCell ref="A11:E11"/>
    <mergeCell ref="A7:E7"/>
    <mergeCell ref="A16:E16"/>
    <mergeCell ref="A17:E17"/>
    <mergeCell ref="A8:E8"/>
    <mergeCell ref="A12:E12"/>
    <mergeCell ref="A13:E13"/>
    <mergeCell ref="A14:E14"/>
    <mergeCell ref="A2:L2"/>
    <mergeCell ref="J4:L4"/>
    <mergeCell ref="A6:E6"/>
    <mergeCell ref="G4:I4"/>
    <mergeCell ref="K3:L3"/>
    <mergeCell ref="F4:F5"/>
    <mergeCell ref="A4:E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  <ignoredErrors>
    <ignoredError sqref="I7 H16:I17 I18 I33:I34 I38 I42:I43 I46 I50 I54 I57:I62 I66 I74 I78 I79:I82 I87 I96" formula="1"/>
    <ignoredError sqref="H18 I24" formula="1" formulaRange="1"/>
    <ignoredError sqref="K18 H24 K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zoomScaleSheetLayoutView="110" zoomScalePageLayoutView="0" workbookViewId="0" topLeftCell="A1">
      <selection activeCell="A3" sqref="A3:K62"/>
    </sheetView>
  </sheetViews>
  <sheetFormatPr defaultColWidth="9.140625" defaultRowHeight="12.75"/>
  <cols>
    <col min="1" max="16384" width="9.140625" style="126" customWidth="1"/>
  </cols>
  <sheetData>
    <row r="1" spans="1:10" ht="12.75">
      <c r="A1" s="247" t="s">
        <v>205</v>
      </c>
      <c r="B1" s="248"/>
      <c r="C1" s="248"/>
      <c r="D1" s="248"/>
      <c r="E1" s="248"/>
      <c r="F1" s="248"/>
      <c r="G1" s="248"/>
      <c r="H1" s="248"/>
      <c r="I1" s="248"/>
      <c r="J1" s="249"/>
    </row>
    <row r="2" spans="1:10" ht="12.75">
      <c r="A2" s="250" t="s">
        <v>388</v>
      </c>
      <c r="B2" s="251"/>
      <c r="C2" s="251"/>
      <c r="D2" s="251"/>
      <c r="E2" s="251"/>
      <c r="F2" s="251"/>
      <c r="G2" s="251"/>
      <c r="H2" s="251"/>
      <c r="I2" s="251"/>
      <c r="J2" s="249"/>
    </row>
    <row r="3" spans="1:11" ht="12.75">
      <c r="A3" s="259"/>
      <c r="B3" s="260"/>
      <c r="C3" s="260"/>
      <c r="D3" s="314"/>
      <c r="E3" s="314"/>
      <c r="F3" s="260"/>
      <c r="G3" s="260"/>
      <c r="H3" s="260"/>
      <c r="I3" s="260"/>
      <c r="J3" s="296"/>
      <c r="K3" s="305" t="s">
        <v>58</v>
      </c>
    </row>
    <row r="4" spans="1:11" ht="33.75">
      <c r="A4" s="252" t="s">
        <v>6</v>
      </c>
      <c r="B4" s="252"/>
      <c r="C4" s="252"/>
      <c r="D4" s="252"/>
      <c r="E4" s="252"/>
      <c r="F4" s="252"/>
      <c r="G4" s="252"/>
      <c r="H4" s="252"/>
      <c r="I4" s="133" t="s">
        <v>62</v>
      </c>
      <c r="J4" s="134" t="s">
        <v>364</v>
      </c>
      <c r="K4" s="134" t="s">
        <v>365</v>
      </c>
    </row>
    <row r="5" spans="1:11" ht="12.75" customHeight="1">
      <c r="A5" s="253">
        <v>1</v>
      </c>
      <c r="B5" s="253"/>
      <c r="C5" s="253"/>
      <c r="D5" s="253"/>
      <c r="E5" s="253"/>
      <c r="F5" s="253"/>
      <c r="G5" s="253"/>
      <c r="H5" s="253"/>
      <c r="I5" s="135">
        <v>2</v>
      </c>
      <c r="J5" s="136" t="s">
        <v>60</v>
      </c>
      <c r="K5" s="136" t="s">
        <v>61</v>
      </c>
    </row>
    <row r="6" spans="1:11" ht="12.75">
      <c r="A6" s="244" t="s">
        <v>207</v>
      </c>
      <c r="B6" s="245"/>
      <c r="C6" s="245"/>
      <c r="D6" s="245"/>
      <c r="E6" s="245"/>
      <c r="F6" s="245"/>
      <c r="G6" s="245"/>
      <c r="H6" s="246"/>
      <c r="I6" s="131">
        <v>1</v>
      </c>
      <c r="J6" s="132">
        <f>J7+J18+J36</f>
        <v>161869608.65</v>
      </c>
      <c r="K6" s="132">
        <f>K7+K18+K36</f>
        <v>12705590.979999801</v>
      </c>
    </row>
    <row r="7" spans="1:11" ht="12.75">
      <c r="A7" s="235" t="s">
        <v>208</v>
      </c>
      <c r="B7" s="242"/>
      <c r="C7" s="242"/>
      <c r="D7" s="242"/>
      <c r="E7" s="242"/>
      <c r="F7" s="242"/>
      <c r="G7" s="242"/>
      <c r="H7" s="243"/>
      <c r="I7" s="13">
        <v>2</v>
      </c>
      <c r="J7" s="127">
        <f>J8+J9</f>
        <v>79109902.46000001</v>
      </c>
      <c r="K7" s="127">
        <f>K8+K9</f>
        <v>115121995.08999994</v>
      </c>
    </row>
    <row r="8" spans="1:11" ht="12.75">
      <c r="A8" s="238" t="s">
        <v>84</v>
      </c>
      <c r="B8" s="242"/>
      <c r="C8" s="242"/>
      <c r="D8" s="242"/>
      <c r="E8" s="242"/>
      <c r="F8" s="242"/>
      <c r="G8" s="242"/>
      <c r="H8" s="243"/>
      <c r="I8" s="13">
        <v>3</v>
      </c>
      <c r="J8" s="15">
        <v>60887476.82</v>
      </c>
      <c r="K8" s="15">
        <v>120666567.16999994</v>
      </c>
    </row>
    <row r="9" spans="1:11" ht="12.75">
      <c r="A9" s="238" t="s">
        <v>85</v>
      </c>
      <c r="B9" s="242"/>
      <c r="C9" s="242"/>
      <c r="D9" s="242"/>
      <c r="E9" s="242"/>
      <c r="F9" s="242"/>
      <c r="G9" s="242"/>
      <c r="H9" s="243"/>
      <c r="I9" s="13">
        <v>4</v>
      </c>
      <c r="J9" s="127">
        <f>SUM(J10:J17)</f>
        <v>18222425.64</v>
      </c>
      <c r="K9" s="127">
        <f>SUM(K10:K17)</f>
        <v>-5544572.079999998</v>
      </c>
    </row>
    <row r="10" spans="1:11" ht="12.75">
      <c r="A10" s="238" t="s">
        <v>109</v>
      </c>
      <c r="B10" s="242"/>
      <c r="C10" s="242"/>
      <c r="D10" s="242"/>
      <c r="E10" s="242"/>
      <c r="F10" s="242"/>
      <c r="G10" s="242"/>
      <c r="H10" s="243"/>
      <c r="I10" s="13">
        <v>5</v>
      </c>
      <c r="J10" s="15">
        <v>12591391.81</v>
      </c>
      <c r="K10" s="15">
        <v>11304670.149999999</v>
      </c>
    </row>
    <row r="11" spans="1:11" ht="12.75">
      <c r="A11" s="238" t="s">
        <v>110</v>
      </c>
      <c r="B11" s="242"/>
      <c r="C11" s="242"/>
      <c r="D11" s="242"/>
      <c r="E11" s="242"/>
      <c r="F11" s="242"/>
      <c r="G11" s="242"/>
      <c r="H11" s="243"/>
      <c r="I11" s="13">
        <v>6</v>
      </c>
      <c r="J11" s="15">
        <v>70421.93</v>
      </c>
      <c r="K11" s="15">
        <v>146676.91</v>
      </c>
    </row>
    <row r="12" spans="1:11" ht="12.75">
      <c r="A12" s="238" t="s">
        <v>111</v>
      </c>
      <c r="B12" s="242"/>
      <c r="C12" s="242"/>
      <c r="D12" s="242"/>
      <c r="E12" s="242"/>
      <c r="F12" s="242"/>
      <c r="G12" s="242"/>
      <c r="H12" s="243"/>
      <c r="I12" s="13">
        <v>7</v>
      </c>
      <c r="J12" s="15">
        <v>-6501415.43</v>
      </c>
      <c r="K12" s="15">
        <v>-1863253.95</v>
      </c>
    </row>
    <row r="13" spans="1:11" ht="12.75">
      <c r="A13" s="238" t="s">
        <v>112</v>
      </c>
      <c r="B13" s="242"/>
      <c r="C13" s="242"/>
      <c r="D13" s="242"/>
      <c r="E13" s="242"/>
      <c r="F13" s="242"/>
      <c r="G13" s="242"/>
      <c r="H13" s="243"/>
      <c r="I13" s="13">
        <v>8</v>
      </c>
      <c r="J13" s="15">
        <v>3288197.44</v>
      </c>
      <c r="K13" s="15">
        <v>3480612.3</v>
      </c>
    </row>
    <row r="14" spans="1:11" ht="12.75">
      <c r="A14" s="238" t="s">
        <v>113</v>
      </c>
      <c r="B14" s="242"/>
      <c r="C14" s="242"/>
      <c r="D14" s="242"/>
      <c r="E14" s="242"/>
      <c r="F14" s="242"/>
      <c r="G14" s="242"/>
      <c r="H14" s="243"/>
      <c r="I14" s="13">
        <v>9</v>
      </c>
      <c r="J14" s="15">
        <v>-23063810.18</v>
      </c>
      <c r="K14" s="15">
        <v>-28792418.04</v>
      </c>
    </row>
    <row r="15" spans="1:11" ht="12.75">
      <c r="A15" s="238" t="s">
        <v>114</v>
      </c>
      <c r="B15" s="242"/>
      <c r="C15" s="242"/>
      <c r="D15" s="242"/>
      <c r="E15" s="242"/>
      <c r="F15" s="242"/>
      <c r="G15" s="242"/>
      <c r="H15" s="243"/>
      <c r="I15" s="13">
        <v>10</v>
      </c>
      <c r="J15" s="15"/>
      <c r="K15" s="15">
        <v>0</v>
      </c>
    </row>
    <row r="16" spans="1:11" ht="24.75" customHeight="1">
      <c r="A16" s="238" t="s">
        <v>115</v>
      </c>
      <c r="B16" s="242"/>
      <c r="C16" s="242"/>
      <c r="D16" s="242"/>
      <c r="E16" s="242"/>
      <c r="F16" s="242"/>
      <c r="G16" s="242"/>
      <c r="H16" s="243"/>
      <c r="I16" s="13">
        <v>11</v>
      </c>
      <c r="J16" s="15">
        <v>-96413.58</v>
      </c>
      <c r="K16" s="15">
        <v>104883.33999999994</v>
      </c>
    </row>
    <row r="17" spans="1:11" ht="12.75">
      <c r="A17" s="238" t="s">
        <v>116</v>
      </c>
      <c r="B17" s="242"/>
      <c r="C17" s="242"/>
      <c r="D17" s="242"/>
      <c r="E17" s="242"/>
      <c r="F17" s="242"/>
      <c r="G17" s="242"/>
      <c r="H17" s="243"/>
      <c r="I17" s="13">
        <v>12</v>
      </c>
      <c r="J17" s="15">
        <v>31934053.65</v>
      </c>
      <c r="K17" s="15">
        <v>10074257.21</v>
      </c>
    </row>
    <row r="18" spans="1:11" ht="12.75">
      <c r="A18" s="235" t="s">
        <v>117</v>
      </c>
      <c r="B18" s="242"/>
      <c r="C18" s="242"/>
      <c r="D18" s="242"/>
      <c r="E18" s="242"/>
      <c r="F18" s="242"/>
      <c r="G18" s="242"/>
      <c r="H18" s="243"/>
      <c r="I18" s="13">
        <v>13</v>
      </c>
      <c r="J18" s="128">
        <f>SUM(J19:J35)</f>
        <v>94217332.28</v>
      </c>
      <c r="K18" s="128">
        <f>SUM(K19:K35)</f>
        <v>-87166560.24000014</v>
      </c>
    </row>
    <row r="19" spans="1:11" ht="12.75">
      <c r="A19" s="238" t="s">
        <v>118</v>
      </c>
      <c r="B19" s="242"/>
      <c r="C19" s="242"/>
      <c r="D19" s="242"/>
      <c r="E19" s="242"/>
      <c r="F19" s="242"/>
      <c r="G19" s="242"/>
      <c r="H19" s="243"/>
      <c r="I19" s="13">
        <v>14</v>
      </c>
      <c r="J19" s="15">
        <v>-37330680.34</v>
      </c>
      <c r="K19" s="15">
        <v>0</v>
      </c>
    </row>
    <row r="20" spans="1:11" ht="23.25" customHeight="1">
      <c r="A20" s="238" t="s">
        <v>141</v>
      </c>
      <c r="B20" s="242"/>
      <c r="C20" s="242"/>
      <c r="D20" s="242"/>
      <c r="E20" s="242"/>
      <c r="F20" s="242"/>
      <c r="G20" s="242"/>
      <c r="H20" s="243"/>
      <c r="I20" s="13">
        <v>15</v>
      </c>
      <c r="J20" s="15"/>
      <c r="K20" s="15">
        <v>0</v>
      </c>
    </row>
    <row r="21" spans="1:11" ht="12.75">
      <c r="A21" s="238" t="s">
        <v>119</v>
      </c>
      <c r="B21" s="242"/>
      <c r="C21" s="242"/>
      <c r="D21" s="242"/>
      <c r="E21" s="242"/>
      <c r="F21" s="242"/>
      <c r="G21" s="242"/>
      <c r="H21" s="243"/>
      <c r="I21" s="13">
        <v>16</v>
      </c>
      <c r="J21" s="15">
        <v>-41231945.44</v>
      </c>
      <c r="K21" s="15">
        <v>-42000000</v>
      </c>
    </row>
    <row r="22" spans="1:11" ht="22.5" customHeight="1">
      <c r="A22" s="238" t="s">
        <v>120</v>
      </c>
      <c r="B22" s="242"/>
      <c r="C22" s="242"/>
      <c r="D22" s="242"/>
      <c r="E22" s="242"/>
      <c r="F22" s="242"/>
      <c r="G22" s="242"/>
      <c r="H22" s="243"/>
      <c r="I22" s="13">
        <v>17</v>
      </c>
      <c r="J22" s="15"/>
      <c r="K22" s="15">
        <v>0</v>
      </c>
    </row>
    <row r="23" spans="1:11" ht="22.5" customHeight="1">
      <c r="A23" s="238" t="s">
        <v>121</v>
      </c>
      <c r="B23" s="242"/>
      <c r="C23" s="242"/>
      <c r="D23" s="242"/>
      <c r="E23" s="242"/>
      <c r="F23" s="242"/>
      <c r="G23" s="242"/>
      <c r="H23" s="243"/>
      <c r="I23" s="13">
        <v>18</v>
      </c>
      <c r="J23" s="15"/>
      <c r="K23" s="15">
        <v>0</v>
      </c>
    </row>
    <row r="24" spans="1:11" ht="12.75">
      <c r="A24" s="238" t="s">
        <v>122</v>
      </c>
      <c r="B24" s="242"/>
      <c r="C24" s="242"/>
      <c r="D24" s="242"/>
      <c r="E24" s="242"/>
      <c r="F24" s="242"/>
      <c r="G24" s="242"/>
      <c r="H24" s="243"/>
      <c r="I24" s="13">
        <v>19</v>
      </c>
      <c r="J24" s="15">
        <v>1764402.81</v>
      </c>
      <c r="K24" s="15">
        <v>4108855.2</v>
      </c>
    </row>
    <row r="25" spans="1:11" ht="12.75">
      <c r="A25" s="238" t="s">
        <v>123</v>
      </c>
      <c r="B25" s="242"/>
      <c r="C25" s="242"/>
      <c r="D25" s="242"/>
      <c r="E25" s="242"/>
      <c r="F25" s="242"/>
      <c r="G25" s="242"/>
      <c r="H25" s="243"/>
      <c r="I25" s="13">
        <v>20</v>
      </c>
      <c r="J25" s="15"/>
      <c r="K25" s="15"/>
    </row>
    <row r="26" spans="1:11" ht="12.75">
      <c r="A26" s="238" t="s">
        <v>124</v>
      </c>
      <c r="B26" s="242"/>
      <c r="C26" s="242"/>
      <c r="D26" s="242"/>
      <c r="E26" s="242"/>
      <c r="F26" s="242"/>
      <c r="G26" s="242"/>
      <c r="H26" s="243"/>
      <c r="I26" s="13">
        <v>21</v>
      </c>
      <c r="J26" s="15">
        <v>-1208720.94</v>
      </c>
      <c r="K26" s="15">
        <v>-10593785.05</v>
      </c>
    </row>
    <row r="27" spans="1:11" ht="12.75">
      <c r="A27" s="238" t="s">
        <v>125</v>
      </c>
      <c r="B27" s="242"/>
      <c r="C27" s="242"/>
      <c r="D27" s="242"/>
      <c r="E27" s="242"/>
      <c r="F27" s="242"/>
      <c r="G27" s="242"/>
      <c r="H27" s="243"/>
      <c r="I27" s="13">
        <v>22</v>
      </c>
      <c r="J27" s="15">
        <v>25315575.66</v>
      </c>
      <c r="K27" s="15">
        <v>-32171813.43</v>
      </c>
    </row>
    <row r="28" spans="1:11" ht="23.25" customHeight="1">
      <c r="A28" s="238" t="s">
        <v>140</v>
      </c>
      <c r="B28" s="242"/>
      <c r="C28" s="242"/>
      <c r="D28" s="242"/>
      <c r="E28" s="242"/>
      <c r="F28" s="242"/>
      <c r="G28" s="242"/>
      <c r="H28" s="243"/>
      <c r="I28" s="13">
        <v>23</v>
      </c>
      <c r="J28" s="15">
        <v>-3170335.05</v>
      </c>
      <c r="K28" s="15">
        <v>2687097.76</v>
      </c>
    </row>
    <row r="29" spans="1:11" ht="12.75">
      <c r="A29" s="238" t="s">
        <v>126</v>
      </c>
      <c r="B29" s="242"/>
      <c r="C29" s="242"/>
      <c r="D29" s="242"/>
      <c r="E29" s="242"/>
      <c r="F29" s="242"/>
      <c r="G29" s="242"/>
      <c r="H29" s="243"/>
      <c r="I29" s="13">
        <v>24</v>
      </c>
      <c r="J29" s="15">
        <v>31741623.4</v>
      </c>
      <c r="K29" s="15">
        <v>-14169132.100000143</v>
      </c>
    </row>
    <row r="30" spans="1:11" ht="23.25" customHeight="1">
      <c r="A30" s="238" t="s">
        <v>127</v>
      </c>
      <c r="B30" s="242"/>
      <c r="C30" s="242"/>
      <c r="D30" s="242"/>
      <c r="E30" s="242"/>
      <c r="F30" s="242"/>
      <c r="G30" s="242"/>
      <c r="H30" s="243"/>
      <c r="I30" s="13">
        <v>25</v>
      </c>
      <c r="J30" s="15"/>
      <c r="K30" s="15">
        <v>0</v>
      </c>
    </row>
    <row r="31" spans="1:11" ht="12.75">
      <c r="A31" s="238" t="s">
        <v>128</v>
      </c>
      <c r="B31" s="242"/>
      <c r="C31" s="242"/>
      <c r="D31" s="242"/>
      <c r="E31" s="242"/>
      <c r="F31" s="242"/>
      <c r="G31" s="242"/>
      <c r="H31" s="243"/>
      <c r="I31" s="13">
        <v>26</v>
      </c>
      <c r="J31" s="15">
        <v>72949586.11</v>
      </c>
      <c r="K31" s="15">
        <v>7434116.129999995</v>
      </c>
    </row>
    <row r="32" spans="1:11" ht="12.75">
      <c r="A32" s="238" t="s">
        <v>129</v>
      </c>
      <c r="B32" s="242"/>
      <c r="C32" s="242"/>
      <c r="D32" s="242"/>
      <c r="E32" s="242"/>
      <c r="F32" s="242"/>
      <c r="G32" s="242"/>
      <c r="H32" s="243"/>
      <c r="I32" s="13">
        <v>27</v>
      </c>
      <c r="J32" s="15"/>
      <c r="K32" s="15">
        <v>0</v>
      </c>
    </row>
    <row r="33" spans="1:11" ht="12.75">
      <c r="A33" s="238" t="s">
        <v>130</v>
      </c>
      <c r="B33" s="242"/>
      <c r="C33" s="242"/>
      <c r="D33" s="242"/>
      <c r="E33" s="242"/>
      <c r="F33" s="242"/>
      <c r="G33" s="242"/>
      <c r="H33" s="243"/>
      <c r="I33" s="13">
        <v>28</v>
      </c>
      <c r="J33" s="15"/>
      <c r="K33" s="15">
        <v>-26870.62999999523</v>
      </c>
    </row>
    <row r="34" spans="1:11" ht="12.75">
      <c r="A34" s="238" t="s">
        <v>131</v>
      </c>
      <c r="B34" s="242"/>
      <c r="C34" s="242"/>
      <c r="D34" s="242"/>
      <c r="E34" s="242"/>
      <c r="F34" s="242"/>
      <c r="G34" s="242"/>
      <c r="H34" s="243"/>
      <c r="I34" s="13">
        <v>29</v>
      </c>
      <c r="J34" s="15">
        <v>15688941.89</v>
      </c>
      <c r="K34" s="15">
        <v>-4426767.15</v>
      </c>
    </row>
    <row r="35" spans="1:11" ht="23.25" customHeight="1">
      <c r="A35" s="238" t="s">
        <v>132</v>
      </c>
      <c r="B35" s="242"/>
      <c r="C35" s="242"/>
      <c r="D35" s="242"/>
      <c r="E35" s="242"/>
      <c r="F35" s="242"/>
      <c r="G35" s="242"/>
      <c r="H35" s="243"/>
      <c r="I35" s="13">
        <v>30</v>
      </c>
      <c r="J35" s="15">
        <v>29698884.18</v>
      </c>
      <c r="K35" s="15">
        <v>1991739.0299999975</v>
      </c>
    </row>
    <row r="36" spans="1:11" ht="12.75">
      <c r="A36" s="235" t="s">
        <v>133</v>
      </c>
      <c r="B36" s="242"/>
      <c r="C36" s="242"/>
      <c r="D36" s="242"/>
      <c r="E36" s="242"/>
      <c r="F36" s="242"/>
      <c r="G36" s="242"/>
      <c r="H36" s="243"/>
      <c r="I36" s="13">
        <v>31</v>
      </c>
      <c r="J36" s="15">
        <v>-11457626.09</v>
      </c>
      <c r="K36" s="15">
        <v>-15249843.87</v>
      </c>
    </row>
    <row r="37" spans="1:11" ht="12.75">
      <c r="A37" s="235" t="s">
        <v>91</v>
      </c>
      <c r="B37" s="242"/>
      <c r="C37" s="242"/>
      <c r="D37" s="242"/>
      <c r="E37" s="242"/>
      <c r="F37" s="242"/>
      <c r="G37" s="242"/>
      <c r="H37" s="243"/>
      <c r="I37" s="13">
        <v>32</v>
      </c>
      <c r="J37" s="128">
        <f>SUM(J38:J51)</f>
        <v>-112160656.94</v>
      </c>
      <c r="K37" s="128">
        <f>SUM(K38:K51)</f>
        <v>3524452.9599999487</v>
      </c>
    </row>
    <row r="38" spans="1:11" ht="12.75">
      <c r="A38" s="238" t="s">
        <v>134</v>
      </c>
      <c r="B38" s="242"/>
      <c r="C38" s="242"/>
      <c r="D38" s="242"/>
      <c r="E38" s="242"/>
      <c r="F38" s="242"/>
      <c r="G38" s="242"/>
      <c r="H38" s="243"/>
      <c r="I38" s="13">
        <v>33</v>
      </c>
      <c r="J38" s="15">
        <v>1156488.51</v>
      </c>
      <c r="K38" s="15">
        <v>1903848.35</v>
      </c>
    </row>
    <row r="39" spans="1:11" ht="12.75">
      <c r="A39" s="238" t="s">
        <v>135</v>
      </c>
      <c r="B39" s="242"/>
      <c r="C39" s="242"/>
      <c r="D39" s="242"/>
      <c r="E39" s="242"/>
      <c r="F39" s="242"/>
      <c r="G39" s="242"/>
      <c r="H39" s="243"/>
      <c r="I39" s="13">
        <v>34</v>
      </c>
      <c r="J39" s="15">
        <v>-5865678.82</v>
      </c>
      <c r="K39" s="15">
        <v>-2848763.31</v>
      </c>
    </row>
    <row r="40" spans="1:11" ht="12.75">
      <c r="A40" s="238" t="s">
        <v>136</v>
      </c>
      <c r="B40" s="242"/>
      <c r="C40" s="242"/>
      <c r="D40" s="242"/>
      <c r="E40" s="242"/>
      <c r="F40" s="242"/>
      <c r="G40" s="242"/>
      <c r="H40" s="243"/>
      <c r="I40" s="13">
        <v>35</v>
      </c>
      <c r="J40" s="15"/>
      <c r="K40" s="15">
        <v>0</v>
      </c>
    </row>
    <row r="41" spans="1:11" ht="12.75">
      <c r="A41" s="238" t="s">
        <v>137</v>
      </c>
      <c r="B41" s="242"/>
      <c r="C41" s="242"/>
      <c r="D41" s="242"/>
      <c r="E41" s="242"/>
      <c r="F41" s="242"/>
      <c r="G41" s="242"/>
      <c r="H41" s="243"/>
      <c r="I41" s="13">
        <v>36</v>
      </c>
      <c r="J41" s="15">
        <v>-433825.69</v>
      </c>
      <c r="K41" s="15">
        <v>-948951.69</v>
      </c>
    </row>
    <row r="42" spans="1:11" ht="24.75" customHeight="1">
      <c r="A42" s="238" t="s">
        <v>138</v>
      </c>
      <c r="B42" s="242"/>
      <c r="C42" s="242"/>
      <c r="D42" s="242"/>
      <c r="E42" s="242"/>
      <c r="F42" s="242"/>
      <c r="G42" s="242"/>
      <c r="H42" s="243"/>
      <c r="I42" s="13">
        <v>37</v>
      </c>
      <c r="J42" s="15"/>
      <c r="K42" s="15">
        <v>0</v>
      </c>
    </row>
    <row r="43" spans="1:11" ht="24" customHeight="1">
      <c r="A43" s="238" t="s">
        <v>139</v>
      </c>
      <c r="B43" s="242"/>
      <c r="C43" s="242"/>
      <c r="D43" s="242"/>
      <c r="E43" s="242"/>
      <c r="F43" s="242"/>
      <c r="G43" s="242"/>
      <c r="H43" s="243"/>
      <c r="I43" s="13">
        <v>38</v>
      </c>
      <c r="J43" s="15">
        <v>-30785428.64</v>
      </c>
      <c r="K43" s="15">
        <v>-693443.18</v>
      </c>
    </row>
    <row r="44" spans="1:11" ht="23.25" customHeight="1">
      <c r="A44" s="238" t="s">
        <v>142</v>
      </c>
      <c r="B44" s="242"/>
      <c r="C44" s="242"/>
      <c r="D44" s="242"/>
      <c r="E44" s="242"/>
      <c r="F44" s="242"/>
      <c r="G44" s="242"/>
      <c r="H44" s="243"/>
      <c r="I44" s="13">
        <v>39</v>
      </c>
      <c r="J44" s="15"/>
      <c r="K44" s="15"/>
    </row>
    <row r="45" spans="1:11" ht="12.75">
      <c r="A45" s="238" t="s">
        <v>242</v>
      </c>
      <c r="B45" s="242"/>
      <c r="C45" s="242"/>
      <c r="D45" s="242"/>
      <c r="E45" s="242"/>
      <c r="F45" s="242"/>
      <c r="G45" s="242"/>
      <c r="H45" s="243"/>
      <c r="I45" s="13">
        <v>40</v>
      </c>
      <c r="J45" s="15"/>
      <c r="K45" s="15">
        <v>3686503.5</v>
      </c>
    </row>
    <row r="46" spans="1:11" ht="12.75">
      <c r="A46" s="238" t="s">
        <v>243</v>
      </c>
      <c r="B46" s="242"/>
      <c r="C46" s="242"/>
      <c r="D46" s="242"/>
      <c r="E46" s="242"/>
      <c r="F46" s="242"/>
      <c r="G46" s="242"/>
      <c r="H46" s="243"/>
      <c r="I46" s="13">
        <v>41</v>
      </c>
      <c r="J46" s="15">
        <v>-4200000</v>
      </c>
      <c r="K46" s="15">
        <v>0</v>
      </c>
    </row>
    <row r="47" spans="1:11" ht="12.75">
      <c r="A47" s="238" t="s">
        <v>244</v>
      </c>
      <c r="B47" s="242"/>
      <c r="C47" s="242"/>
      <c r="D47" s="242"/>
      <c r="E47" s="242"/>
      <c r="F47" s="242"/>
      <c r="G47" s="242"/>
      <c r="H47" s="243"/>
      <c r="I47" s="13">
        <v>42</v>
      </c>
      <c r="J47" s="15">
        <v>8203885.53</v>
      </c>
      <c r="K47" s="15">
        <v>38366084.16</v>
      </c>
    </row>
    <row r="48" spans="1:11" ht="12.75">
      <c r="A48" s="238" t="s">
        <v>245</v>
      </c>
      <c r="B48" s="242"/>
      <c r="C48" s="242"/>
      <c r="D48" s="242"/>
      <c r="E48" s="242"/>
      <c r="F48" s="242"/>
      <c r="G48" s="242"/>
      <c r="H48" s="243"/>
      <c r="I48" s="13">
        <v>43</v>
      </c>
      <c r="J48" s="15">
        <v>-80755646.33</v>
      </c>
      <c r="K48" s="15">
        <v>-74370227.14999999</v>
      </c>
    </row>
    <row r="49" spans="1:11" ht="12.75">
      <c r="A49" s="238" t="s">
        <v>246</v>
      </c>
      <c r="B49" s="236"/>
      <c r="C49" s="236"/>
      <c r="D49" s="236"/>
      <c r="E49" s="236"/>
      <c r="F49" s="236"/>
      <c r="G49" s="236"/>
      <c r="H49" s="237"/>
      <c r="I49" s="13">
        <v>44</v>
      </c>
      <c r="J49" s="15">
        <v>3626221.91</v>
      </c>
      <c r="K49" s="15">
        <v>5258264.32</v>
      </c>
    </row>
    <row r="50" spans="1:11" ht="12.75">
      <c r="A50" s="238" t="s">
        <v>270</v>
      </c>
      <c r="B50" s="236"/>
      <c r="C50" s="236"/>
      <c r="D50" s="236"/>
      <c r="E50" s="236"/>
      <c r="F50" s="236"/>
      <c r="G50" s="236"/>
      <c r="H50" s="237"/>
      <c r="I50" s="13">
        <v>45</v>
      </c>
      <c r="J50" s="15">
        <v>158311744.15</v>
      </c>
      <c r="K50" s="15">
        <v>294598734.4</v>
      </c>
    </row>
    <row r="51" spans="1:11" ht="12.75">
      <c r="A51" s="238" t="s">
        <v>271</v>
      </c>
      <c r="B51" s="236"/>
      <c r="C51" s="236"/>
      <c r="D51" s="236"/>
      <c r="E51" s="236"/>
      <c r="F51" s="236"/>
      <c r="G51" s="236"/>
      <c r="H51" s="237"/>
      <c r="I51" s="13">
        <v>46</v>
      </c>
      <c r="J51" s="15">
        <v>-161418417.56</v>
      </c>
      <c r="K51" s="15">
        <v>-261427596.44000003</v>
      </c>
    </row>
    <row r="52" spans="1:11" ht="12.75">
      <c r="A52" s="235" t="s">
        <v>92</v>
      </c>
      <c r="B52" s="236"/>
      <c r="C52" s="236"/>
      <c r="D52" s="236"/>
      <c r="E52" s="236"/>
      <c r="F52" s="236"/>
      <c r="G52" s="236"/>
      <c r="H52" s="237"/>
      <c r="I52" s="13">
        <v>47</v>
      </c>
      <c r="J52" s="128">
        <f>SUM(J53:J57)</f>
        <v>-34777770.86</v>
      </c>
      <c r="K52" s="128">
        <f>SUM(K53:K57)</f>
        <v>-16934740.130000003</v>
      </c>
    </row>
    <row r="53" spans="1:11" ht="12.75">
      <c r="A53" s="238" t="s">
        <v>272</v>
      </c>
      <c r="B53" s="236"/>
      <c r="C53" s="236"/>
      <c r="D53" s="236"/>
      <c r="E53" s="236"/>
      <c r="F53" s="236"/>
      <c r="G53" s="236"/>
      <c r="H53" s="237"/>
      <c r="I53" s="13">
        <v>48</v>
      </c>
      <c r="J53" s="15"/>
      <c r="K53" s="15"/>
    </row>
    <row r="54" spans="1:11" ht="12.75">
      <c r="A54" s="238" t="s">
        <v>273</v>
      </c>
      <c r="B54" s="236"/>
      <c r="C54" s="236"/>
      <c r="D54" s="236"/>
      <c r="E54" s="236"/>
      <c r="F54" s="236"/>
      <c r="G54" s="236"/>
      <c r="H54" s="237"/>
      <c r="I54" s="13">
        <v>49</v>
      </c>
      <c r="J54" s="15">
        <v>57812684.24</v>
      </c>
      <c r="K54" s="15">
        <v>45682338.79</v>
      </c>
    </row>
    <row r="55" spans="1:11" ht="12.75">
      <c r="A55" s="238" t="s">
        <v>274</v>
      </c>
      <c r="B55" s="236"/>
      <c r="C55" s="236"/>
      <c r="D55" s="236"/>
      <c r="E55" s="236"/>
      <c r="F55" s="236"/>
      <c r="G55" s="236"/>
      <c r="H55" s="237"/>
      <c r="I55" s="13">
        <v>50</v>
      </c>
      <c r="J55" s="15">
        <v>-66696638.2</v>
      </c>
      <c r="K55" s="15">
        <v>-53102278.92</v>
      </c>
    </row>
    <row r="56" spans="1:11" ht="12.75">
      <c r="A56" s="238" t="s">
        <v>275</v>
      </c>
      <c r="B56" s="236"/>
      <c r="C56" s="236"/>
      <c r="D56" s="236"/>
      <c r="E56" s="236"/>
      <c r="F56" s="236"/>
      <c r="G56" s="236"/>
      <c r="H56" s="237"/>
      <c r="I56" s="13">
        <v>51</v>
      </c>
      <c r="J56" s="15"/>
      <c r="K56" s="15"/>
    </row>
    <row r="57" spans="1:11" ht="12.75">
      <c r="A57" s="238" t="s">
        <v>276</v>
      </c>
      <c r="B57" s="236"/>
      <c r="C57" s="236"/>
      <c r="D57" s="236"/>
      <c r="E57" s="236"/>
      <c r="F57" s="236"/>
      <c r="G57" s="236"/>
      <c r="H57" s="237"/>
      <c r="I57" s="13">
        <v>52</v>
      </c>
      <c r="J57" s="15">
        <v>-25893816.9</v>
      </c>
      <c r="K57" s="15">
        <v>-9514800</v>
      </c>
    </row>
    <row r="58" spans="1:11" ht="12.75">
      <c r="A58" s="235" t="s">
        <v>93</v>
      </c>
      <c r="B58" s="236"/>
      <c r="C58" s="236"/>
      <c r="D58" s="236"/>
      <c r="E58" s="236"/>
      <c r="F58" s="236"/>
      <c r="G58" s="236"/>
      <c r="H58" s="237"/>
      <c r="I58" s="13">
        <v>53</v>
      </c>
      <c r="J58" s="128">
        <f>J6+J37+J52</f>
        <v>14931180.850000009</v>
      </c>
      <c r="K58" s="128">
        <f>K6+K37+K52</f>
        <v>-704696.1900002528</v>
      </c>
    </row>
    <row r="59" spans="1:11" ht="21.75" customHeight="1">
      <c r="A59" s="235" t="s">
        <v>277</v>
      </c>
      <c r="B59" s="236"/>
      <c r="C59" s="236"/>
      <c r="D59" s="236"/>
      <c r="E59" s="236"/>
      <c r="F59" s="236"/>
      <c r="G59" s="236"/>
      <c r="H59" s="237"/>
      <c r="I59" s="13">
        <v>54</v>
      </c>
      <c r="J59" s="15"/>
      <c r="K59" s="15"/>
    </row>
    <row r="60" spans="1:11" ht="12.75">
      <c r="A60" s="235" t="s">
        <v>94</v>
      </c>
      <c r="B60" s="236"/>
      <c r="C60" s="236"/>
      <c r="D60" s="236"/>
      <c r="E60" s="236"/>
      <c r="F60" s="236"/>
      <c r="G60" s="236"/>
      <c r="H60" s="237"/>
      <c r="I60" s="13">
        <v>55</v>
      </c>
      <c r="J60" s="128">
        <f>SUM(J58:J59)</f>
        <v>14931180.850000009</v>
      </c>
      <c r="K60" s="128">
        <f>SUM(K58:K59)</f>
        <v>-704696.1900002528</v>
      </c>
    </row>
    <row r="61" spans="1:11" ht="12.75">
      <c r="A61" s="238" t="s">
        <v>278</v>
      </c>
      <c r="B61" s="236"/>
      <c r="C61" s="236"/>
      <c r="D61" s="236"/>
      <c r="E61" s="236"/>
      <c r="F61" s="236"/>
      <c r="G61" s="236"/>
      <c r="H61" s="237"/>
      <c r="I61" s="13">
        <v>56</v>
      </c>
      <c r="J61" s="15">
        <v>8438409.23</v>
      </c>
      <c r="K61" s="15">
        <v>37502711.14</v>
      </c>
    </row>
    <row r="62" spans="1:11" ht="12.75">
      <c r="A62" s="239" t="s">
        <v>95</v>
      </c>
      <c r="B62" s="240"/>
      <c r="C62" s="240"/>
      <c r="D62" s="240"/>
      <c r="E62" s="240"/>
      <c r="F62" s="240"/>
      <c r="G62" s="240"/>
      <c r="H62" s="241"/>
      <c r="I62" s="14">
        <v>57</v>
      </c>
      <c r="J62" s="129">
        <f>SUM(J60:J61)</f>
        <v>23369590.08000001</v>
      </c>
      <c r="K62" s="129">
        <f>SUM(K60:K61)</f>
        <v>36798014.94999975</v>
      </c>
    </row>
    <row r="63" ht="12.75">
      <c r="A63" s="130" t="s">
        <v>5</v>
      </c>
    </row>
  </sheetData>
  <sheetProtection/>
  <mergeCells count="62"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  <ignoredError sqref="J18:K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T47"/>
  <sheetViews>
    <sheetView zoomScale="110" zoomScaleNormal="110" zoomScaleSheetLayoutView="100" zoomScalePageLayoutView="0" workbookViewId="0" topLeftCell="A1">
      <selection activeCell="N3" sqref="N3"/>
    </sheetView>
  </sheetViews>
  <sheetFormatPr defaultColWidth="9.140625" defaultRowHeight="12.75"/>
  <cols>
    <col min="1" max="4" width="9.140625" style="313" customWidth="1"/>
    <col min="5" max="5" width="9.57421875" style="313" customWidth="1"/>
    <col min="6" max="6" width="9.140625" style="313" customWidth="1"/>
    <col min="7" max="7" width="10.7109375" style="313" bestFit="1" customWidth="1"/>
    <col min="8" max="8" width="17.421875" style="313" customWidth="1"/>
    <col min="9" max="11" width="9.140625" style="313" customWidth="1"/>
    <col min="12" max="12" width="11.421875" style="313" customWidth="1"/>
    <col min="13" max="13" width="11.28125" style="313" bestFit="1" customWidth="1"/>
    <col min="14" max="15" width="9.140625" style="313" customWidth="1"/>
    <col min="16" max="16" width="9.7109375" style="313" bestFit="1" customWidth="1"/>
    <col min="17" max="17" width="9.140625" style="313" customWidth="1"/>
    <col min="18" max="19" width="12.140625" style="313" bestFit="1" customWidth="1"/>
    <col min="20" max="16384" width="9.140625" style="313" customWidth="1"/>
  </cols>
  <sheetData>
    <row r="1" spans="1:12" ht="13.5">
      <c r="A1" s="303" t="s">
        <v>143</v>
      </c>
      <c r="B1" s="315"/>
      <c r="C1" s="315"/>
      <c r="D1" s="315"/>
      <c r="E1" s="315"/>
      <c r="F1" s="300"/>
      <c r="G1" s="300"/>
      <c r="H1" s="300"/>
      <c r="I1" s="300"/>
      <c r="J1" s="300"/>
      <c r="K1" s="293"/>
      <c r="L1" s="294"/>
    </row>
    <row r="2" spans="1:12" ht="12.75">
      <c r="A2" s="256" t="s">
        <v>390</v>
      </c>
      <c r="B2" s="267"/>
      <c r="C2" s="267"/>
      <c r="D2" s="267"/>
      <c r="E2" s="315"/>
      <c r="F2" s="292"/>
      <c r="G2" s="292"/>
      <c r="H2" s="292"/>
      <c r="I2" s="292"/>
      <c r="J2" s="292"/>
      <c r="K2" s="298"/>
      <c r="L2" s="294"/>
    </row>
    <row r="3" spans="1:13" ht="12.75">
      <c r="A3" s="353"/>
      <c r="B3" s="354"/>
      <c r="C3" s="354"/>
      <c r="D3" s="354"/>
      <c r="E3" s="355"/>
      <c r="F3" s="356"/>
      <c r="G3" s="356"/>
      <c r="H3" s="356"/>
      <c r="I3" s="356"/>
      <c r="J3" s="356"/>
      <c r="K3" s="356"/>
      <c r="L3" s="357" t="s">
        <v>58</v>
      </c>
      <c r="M3" s="357"/>
    </row>
    <row r="4" spans="1:13" ht="13.5" customHeight="1">
      <c r="A4" s="317" t="s">
        <v>46</v>
      </c>
      <c r="B4" s="317"/>
      <c r="C4" s="317"/>
      <c r="D4" s="317" t="s">
        <v>62</v>
      </c>
      <c r="E4" s="318" t="s">
        <v>206</v>
      </c>
      <c r="F4" s="318"/>
      <c r="G4" s="318"/>
      <c r="H4" s="318"/>
      <c r="I4" s="318"/>
      <c r="J4" s="318"/>
      <c r="K4" s="318"/>
      <c r="L4" s="318" t="s">
        <v>213</v>
      </c>
      <c r="M4" s="318" t="s">
        <v>83</v>
      </c>
    </row>
    <row r="5" spans="1:13" ht="56.25">
      <c r="A5" s="319"/>
      <c r="B5" s="319"/>
      <c r="C5" s="319"/>
      <c r="D5" s="319"/>
      <c r="E5" s="320" t="s">
        <v>209</v>
      </c>
      <c r="F5" s="320" t="s">
        <v>44</v>
      </c>
      <c r="G5" s="320" t="s">
        <v>210</v>
      </c>
      <c r="H5" s="320" t="s">
        <v>211</v>
      </c>
      <c r="I5" s="320" t="s">
        <v>45</v>
      </c>
      <c r="J5" s="320" t="s">
        <v>212</v>
      </c>
      <c r="K5" s="320" t="s">
        <v>82</v>
      </c>
      <c r="L5" s="318"/>
      <c r="M5" s="318"/>
    </row>
    <row r="6" spans="1:13" ht="12.75">
      <c r="A6" s="321">
        <v>1</v>
      </c>
      <c r="B6" s="321"/>
      <c r="C6" s="321"/>
      <c r="D6" s="322">
        <v>2</v>
      </c>
      <c r="E6" s="322" t="s">
        <v>60</v>
      </c>
      <c r="F6" s="323" t="s">
        <v>61</v>
      </c>
      <c r="G6" s="322" t="s">
        <v>63</v>
      </c>
      <c r="H6" s="323" t="s">
        <v>64</v>
      </c>
      <c r="I6" s="322" t="s">
        <v>65</v>
      </c>
      <c r="J6" s="323" t="s">
        <v>66</v>
      </c>
      <c r="K6" s="322" t="s">
        <v>67</v>
      </c>
      <c r="L6" s="323" t="s">
        <v>68</v>
      </c>
      <c r="M6" s="322" t="s">
        <v>69</v>
      </c>
    </row>
    <row r="7" spans="1:13" ht="24.75" customHeight="1">
      <c r="A7" s="324" t="s">
        <v>294</v>
      </c>
      <c r="B7" s="325"/>
      <c r="C7" s="325"/>
      <c r="D7" s="326">
        <v>1</v>
      </c>
      <c r="E7" s="327">
        <v>50000000</v>
      </c>
      <c r="F7" s="327">
        <v>0</v>
      </c>
      <c r="G7" s="327">
        <v>334140335.45253587</v>
      </c>
      <c r="H7" s="327">
        <v>138761535.26</v>
      </c>
      <c r="I7" s="327">
        <v>28650561.47</v>
      </c>
      <c r="J7" s="327">
        <v>37801969.59</v>
      </c>
      <c r="K7" s="328">
        <f>SUM(E7:J7)</f>
        <v>589354401.7725359</v>
      </c>
      <c r="L7" s="327"/>
      <c r="M7" s="328">
        <f>K7+L7</f>
        <v>589354401.7725359</v>
      </c>
    </row>
    <row r="8" spans="1:13" ht="22.5" customHeight="1">
      <c r="A8" s="329" t="s">
        <v>253</v>
      </c>
      <c r="B8" s="330"/>
      <c r="C8" s="330"/>
      <c r="D8" s="331">
        <v>2</v>
      </c>
      <c r="E8" s="332"/>
      <c r="F8" s="332"/>
      <c r="G8" s="332"/>
      <c r="H8" s="332"/>
      <c r="I8" s="332"/>
      <c r="J8" s="332"/>
      <c r="K8" s="333">
        <f aca="true" t="shared" si="0" ref="K8:K40">SUM(E8:J8)</f>
        <v>0</v>
      </c>
      <c r="L8" s="332"/>
      <c r="M8" s="333">
        <f aca="true" t="shared" si="1" ref="M8:M40">K8+L8</f>
        <v>0</v>
      </c>
    </row>
    <row r="9" spans="1:19" ht="21.75" customHeight="1">
      <c r="A9" s="329" t="s">
        <v>254</v>
      </c>
      <c r="B9" s="330"/>
      <c r="C9" s="330"/>
      <c r="D9" s="331">
        <v>3</v>
      </c>
      <c r="E9" s="332"/>
      <c r="F9" s="332"/>
      <c r="G9" s="332">
        <v>-4151651.13</v>
      </c>
      <c r="H9" s="332"/>
      <c r="I9" s="332">
        <v>2911374.85</v>
      </c>
      <c r="J9" s="332"/>
      <c r="K9" s="333">
        <f t="shared" si="0"/>
        <v>-1240276.2799999998</v>
      </c>
      <c r="L9" s="332"/>
      <c r="M9" s="333">
        <f t="shared" si="1"/>
        <v>-1240276.2799999998</v>
      </c>
      <c r="R9" s="334"/>
      <c r="S9" s="334"/>
    </row>
    <row r="10" spans="1:20" ht="24" customHeight="1">
      <c r="A10" s="335" t="s">
        <v>346</v>
      </c>
      <c r="B10" s="330"/>
      <c r="C10" s="330"/>
      <c r="D10" s="331">
        <v>4</v>
      </c>
      <c r="E10" s="333">
        <f aca="true" t="shared" si="2" ref="E10:J10">SUM(E7:E9)</f>
        <v>50000000</v>
      </c>
      <c r="F10" s="333">
        <f t="shared" si="2"/>
        <v>0</v>
      </c>
      <c r="G10" s="333">
        <f t="shared" si="2"/>
        <v>329988684.3225359</v>
      </c>
      <c r="H10" s="333">
        <f t="shared" si="2"/>
        <v>138761535.26</v>
      </c>
      <c r="I10" s="333">
        <f t="shared" si="2"/>
        <v>31561936.32</v>
      </c>
      <c r="J10" s="333">
        <f t="shared" si="2"/>
        <v>37801969.59</v>
      </c>
      <c r="K10" s="333">
        <f t="shared" si="0"/>
        <v>588114125.492536</v>
      </c>
      <c r="L10" s="333">
        <f>SUM(L7:L9)</f>
        <v>0</v>
      </c>
      <c r="M10" s="333">
        <f t="shared" si="1"/>
        <v>588114125.492536</v>
      </c>
      <c r="R10" s="336"/>
      <c r="S10" s="336"/>
      <c r="T10" s="336"/>
    </row>
    <row r="11" spans="1:20" ht="24" customHeight="1">
      <c r="A11" s="335" t="s">
        <v>347</v>
      </c>
      <c r="B11" s="337"/>
      <c r="C11" s="337"/>
      <c r="D11" s="331">
        <v>5</v>
      </c>
      <c r="E11" s="333">
        <f>E12+E13</f>
        <v>0</v>
      </c>
      <c r="F11" s="333">
        <f aca="true" t="shared" si="3" ref="F11:L11">F12+F13</f>
        <v>0</v>
      </c>
      <c r="G11" s="333">
        <f t="shared" si="3"/>
        <v>-7740636.01</v>
      </c>
      <c r="H11" s="333">
        <f t="shared" si="3"/>
        <v>0</v>
      </c>
      <c r="I11" s="333">
        <f t="shared" si="3"/>
        <v>15953619.76</v>
      </c>
      <c r="J11" s="333">
        <f t="shared" si="3"/>
        <v>45861031.26</v>
      </c>
      <c r="K11" s="333">
        <f t="shared" si="0"/>
        <v>54074015.01</v>
      </c>
      <c r="L11" s="333">
        <f t="shared" si="3"/>
        <v>0</v>
      </c>
      <c r="M11" s="333">
        <f t="shared" si="1"/>
        <v>54074015.01</v>
      </c>
      <c r="R11" s="336"/>
      <c r="S11" s="336"/>
      <c r="T11" s="336"/>
    </row>
    <row r="12" spans="1:20" ht="12.75">
      <c r="A12" s="329" t="s">
        <v>255</v>
      </c>
      <c r="B12" s="330"/>
      <c r="C12" s="330"/>
      <c r="D12" s="331">
        <v>6</v>
      </c>
      <c r="E12" s="332"/>
      <c r="F12" s="332"/>
      <c r="G12" s="332"/>
      <c r="H12" s="332"/>
      <c r="I12" s="332">
        <v>11801969.59</v>
      </c>
      <c r="J12" s="332">
        <v>45861031.26</v>
      </c>
      <c r="K12" s="333">
        <f t="shared" si="0"/>
        <v>57663000.849999994</v>
      </c>
      <c r="L12" s="332"/>
      <c r="M12" s="333">
        <f t="shared" si="1"/>
        <v>57663000.849999994</v>
      </c>
      <c r="R12" s="336"/>
      <c r="S12" s="336"/>
      <c r="T12" s="336"/>
    </row>
    <row r="13" spans="1:20" ht="21.75" customHeight="1">
      <c r="A13" s="329" t="s">
        <v>87</v>
      </c>
      <c r="B13" s="330"/>
      <c r="C13" s="330"/>
      <c r="D13" s="331">
        <v>7</v>
      </c>
      <c r="E13" s="333">
        <f aca="true" t="shared" si="4" ref="E13:J13">SUM(E14:E17)</f>
        <v>0</v>
      </c>
      <c r="F13" s="333">
        <f t="shared" si="4"/>
        <v>0</v>
      </c>
      <c r="G13" s="333">
        <f t="shared" si="4"/>
        <v>-7740636.01</v>
      </c>
      <c r="H13" s="333">
        <f t="shared" si="4"/>
        <v>0</v>
      </c>
      <c r="I13" s="333">
        <f t="shared" si="4"/>
        <v>4151650.17</v>
      </c>
      <c r="J13" s="333">
        <f t="shared" si="4"/>
        <v>0</v>
      </c>
      <c r="K13" s="333">
        <f t="shared" si="0"/>
        <v>-3588985.84</v>
      </c>
      <c r="L13" s="333">
        <f>SUM(L14:L17)</f>
        <v>0</v>
      </c>
      <c r="M13" s="333">
        <f t="shared" si="1"/>
        <v>-3588985.84</v>
      </c>
      <c r="R13" s="336"/>
      <c r="S13" s="336"/>
      <c r="T13" s="336"/>
    </row>
    <row r="14" spans="1:20" ht="24" customHeight="1">
      <c r="A14" s="329" t="s">
        <v>295</v>
      </c>
      <c r="B14" s="330"/>
      <c r="C14" s="330"/>
      <c r="D14" s="331">
        <v>8</v>
      </c>
      <c r="E14" s="332"/>
      <c r="F14" s="332"/>
      <c r="G14" s="332">
        <v>-10765895</v>
      </c>
      <c r="H14" s="332"/>
      <c r="I14" s="332">
        <v>4151650.17</v>
      </c>
      <c r="J14" s="332"/>
      <c r="K14" s="333">
        <f t="shared" si="0"/>
        <v>-6614244.83</v>
      </c>
      <c r="L14" s="332"/>
      <c r="M14" s="333">
        <f t="shared" si="1"/>
        <v>-6614244.83</v>
      </c>
      <c r="R14" s="336"/>
      <c r="S14" s="336"/>
      <c r="T14" s="336"/>
    </row>
    <row r="15" spans="1:20" ht="23.25" customHeight="1">
      <c r="A15" s="329" t="s">
        <v>296</v>
      </c>
      <c r="B15" s="330"/>
      <c r="C15" s="330"/>
      <c r="D15" s="331">
        <v>9</v>
      </c>
      <c r="E15" s="332"/>
      <c r="F15" s="332"/>
      <c r="G15" s="332">
        <v>3025258.99</v>
      </c>
      <c r="H15" s="332"/>
      <c r="I15" s="332"/>
      <c r="J15" s="332"/>
      <c r="K15" s="333">
        <f t="shared" si="0"/>
        <v>3025258.99</v>
      </c>
      <c r="L15" s="332"/>
      <c r="M15" s="333">
        <f t="shared" si="1"/>
        <v>3025258.99</v>
      </c>
      <c r="R15" s="336"/>
      <c r="S15" s="336"/>
      <c r="T15" s="336"/>
    </row>
    <row r="16" spans="1:20" ht="24" customHeight="1">
      <c r="A16" s="329" t="s">
        <v>297</v>
      </c>
      <c r="B16" s="330"/>
      <c r="C16" s="330"/>
      <c r="D16" s="331">
        <v>10</v>
      </c>
      <c r="E16" s="332"/>
      <c r="F16" s="332"/>
      <c r="G16" s="332"/>
      <c r="H16" s="332"/>
      <c r="I16" s="332"/>
      <c r="J16" s="332"/>
      <c r="K16" s="333">
        <f t="shared" si="0"/>
        <v>0</v>
      </c>
      <c r="L16" s="332"/>
      <c r="M16" s="333">
        <f t="shared" si="1"/>
        <v>0</v>
      </c>
      <c r="R16" s="336"/>
      <c r="S16" s="336"/>
      <c r="T16" s="336"/>
    </row>
    <row r="17" spans="1:20" ht="21.75" customHeight="1">
      <c r="A17" s="329" t="s">
        <v>256</v>
      </c>
      <c r="B17" s="330"/>
      <c r="C17" s="330"/>
      <c r="D17" s="331">
        <v>11</v>
      </c>
      <c r="E17" s="332"/>
      <c r="F17" s="332"/>
      <c r="G17" s="332"/>
      <c r="H17" s="332"/>
      <c r="I17" s="332"/>
      <c r="J17" s="332"/>
      <c r="K17" s="333">
        <f t="shared" si="0"/>
        <v>0</v>
      </c>
      <c r="L17" s="332"/>
      <c r="M17" s="333">
        <f t="shared" si="1"/>
        <v>0</v>
      </c>
      <c r="R17" s="336"/>
      <c r="S17" s="336"/>
      <c r="T17" s="336"/>
    </row>
    <row r="18" spans="1:20" ht="36" customHeight="1">
      <c r="A18" s="335" t="s">
        <v>428</v>
      </c>
      <c r="B18" s="330"/>
      <c r="C18" s="330"/>
      <c r="D18" s="331">
        <v>12</v>
      </c>
      <c r="E18" s="333">
        <f>SUM(E19:E22)</f>
        <v>0</v>
      </c>
      <c r="F18" s="333">
        <f aca="true" t="shared" si="5" ref="F18:L18">SUM(F19:F22)</f>
        <v>0</v>
      </c>
      <c r="G18" s="333">
        <f t="shared" si="5"/>
        <v>0</v>
      </c>
      <c r="H18" s="333">
        <f t="shared" si="5"/>
        <v>0</v>
      </c>
      <c r="I18" s="333">
        <f t="shared" si="5"/>
        <v>0</v>
      </c>
      <c r="J18" s="333">
        <f>SUM(J19:J22)</f>
        <v>-37801969.59</v>
      </c>
      <c r="K18" s="333">
        <f t="shared" si="0"/>
        <v>-37801969.59</v>
      </c>
      <c r="L18" s="333">
        <f t="shared" si="5"/>
        <v>0</v>
      </c>
      <c r="M18" s="333">
        <f t="shared" si="1"/>
        <v>-37801969.59</v>
      </c>
      <c r="R18" s="336"/>
      <c r="S18" s="336"/>
      <c r="T18" s="336"/>
    </row>
    <row r="19" spans="1:20" ht="21.75" customHeight="1">
      <c r="A19" s="329" t="s">
        <v>88</v>
      </c>
      <c r="B19" s="330"/>
      <c r="C19" s="330"/>
      <c r="D19" s="331">
        <v>13</v>
      </c>
      <c r="E19" s="332"/>
      <c r="F19" s="332"/>
      <c r="G19" s="332"/>
      <c r="H19" s="332"/>
      <c r="I19" s="332"/>
      <c r="J19" s="332"/>
      <c r="K19" s="333">
        <f t="shared" si="0"/>
        <v>0</v>
      </c>
      <c r="L19" s="332"/>
      <c r="M19" s="333">
        <f t="shared" si="1"/>
        <v>0</v>
      </c>
      <c r="R19" s="336"/>
      <c r="S19" s="336"/>
      <c r="T19" s="336"/>
    </row>
    <row r="20" spans="1:20" ht="12.75">
      <c r="A20" s="329" t="s">
        <v>299</v>
      </c>
      <c r="B20" s="330"/>
      <c r="C20" s="330"/>
      <c r="D20" s="331">
        <v>14</v>
      </c>
      <c r="E20" s="332"/>
      <c r="F20" s="332"/>
      <c r="G20" s="332"/>
      <c r="H20" s="332"/>
      <c r="I20" s="332"/>
      <c r="J20" s="332"/>
      <c r="K20" s="333">
        <f t="shared" si="0"/>
        <v>0</v>
      </c>
      <c r="L20" s="332"/>
      <c r="M20" s="333">
        <f t="shared" si="1"/>
        <v>0</v>
      </c>
      <c r="R20" s="336"/>
      <c r="S20" s="336"/>
      <c r="T20" s="336"/>
    </row>
    <row r="21" spans="1:20" ht="12.75">
      <c r="A21" s="329" t="s">
        <v>300</v>
      </c>
      <c r="B21" s="330"/>
      <c r="C21" s="330"/>
      <c r="D21" s="331">
        <v>15</v>
      </c>
      <c r="E21" s="332"/>
      <c r="F21" s="332"/>
      <c r="G21" s="332"/>
      <c r="H21" s="332"/>
      <c r="I21" s="332"/>
      <c r="J21" s="332">
        <v>-37801969.59</v>
      </c>
      <c r="K21" s="333">
        <f t="shared" si="0"/>
        <v>-37801969.59</v>
      </c>
      <c r="L21" s="332"/>
      <c r="M21" s="333">
        <f t="shared" si="1"/>
        <v>-37801969.59</v>
      </c>
      <c r="Q21" s="334"/>
      <c r="R21" s="336"/>
      <c r="S21" s="336"/>
      <c r="T21" s="336"/>
    </row>
    <row r="22" spans="1:20" ht="12.75">
      <c r="A22" s="329" t="s">
        <v>301</v>
      </c>
      <c r="B22" s="330"/>
      <c r="C22" s="330"/>
      <c r="D22" s="331">
        <v>16</v>
      </c>
      <c r="E22" s="332"/>
      <c r="F22" s="332"/>
      <c r="G22" s="332"/>
      <c r="H22" s="332"/>
      <c r="I22" s="332"/>
      <c r="J22" s="332"/>
      <c r="K22" s="333">
        <f t="shared" si="0"/>
        <v>0</v>
      </c>
      <c r="L22" s="332"/>
      <c r="M22" s="333">
        <f t="shared" si="1"/>
        <v>0</v>
      </c>
      <c r="P22" s="338"/>
      <c r="R22" s="336"/>
      <c r="S22" s="336"/>
      <c r="T22" s="336"/>
    </row>
    <row r="23" spans="1:20" ht="25.5" customHeight="1" thickBot="1">
      <c r="A23" s="339" t="s">
        <v>348</v>
      </c>
      <c r="B23" s="340"/>
      <c r="C23" s="340"/>
      <c r="D23" s="341">
        <v>17</v>
      </c>
      <c r="E23" s="342">
        <f aca="true" t="shared" si="6" ref="E23:J23">E10+E11+E18</f>
        <v>50000000</v>
      </c>
      <c r="F23" s="342">
        <f t="shared" si="6"/>
        <v>0</v>
      </c>
      <c r="G23" s="342">
        <f t="shared" si="6"/>
        <v>322248048.3125359</v>
      </c>
      <c r="H23" s="342">
        <f t="shared" si="6"/>
        <v>138761535.26</v>
      </c>
      <c r="I23" s="342">
        <f t="shared" si="6"/>
        <v>47515556.08</v>
      </c>
      <c r="J23" s="342">
        <f t="shared" si="6"/>
        <v>45861031.25999999</v>
      </c>
      <c r="K23" s="342">
        <f>SUM(E23:J23)</f>
        <v>604386170.9125359</v>
      </c>
      <c r="L23" s="342">
        <f>L10+L11+L18</f>
        <v>0</v>
      </c>
      <c r="M23" s="342">
        <f>K23+L23</f>
        <v>604386170.9125359</v>
      </c>
      <c r="R23" s="336"/>
      <c r="S23" s="336"/>
      <c r="T23" s="336"/>
    </row>
    <row r="24" spans="1:20" ht="24" customHeight="1" thickTop="1">
      <c r="A24" s="343" t="s">
        <v>302</v>
      </c>
      <c r="B24" s="344"/>
      <c r="C24" s="344"/>
      <c r="D24" s="345">
        <v>18</v>
      </c>
      <c r="E24" s="346">
        <v>50000000</v>
      </c>
      <c r="F24" s="346"/>
      <c r="G24" s="346">
        <v>322248048.3125359</v>
      </c>
      <c r="H24" s="346">
        <v>138761535.26</v>
      </c>
      <c r="I24" s="346">
        <v>47515556.08</v>
      </c>
      <c r="J24" s="346">
        <v>45861031.25999999</v>
      </c>
      <c r="K24" s="347">
        <f t="shared" si="0"/>
        <v>604386170.9125359</v>
      </c>
      <c r="L24" s="346"/>
      <c r="M24" s="347">
        <f t="shared" si="1"/>
        <v>604386170.9125359</v>
      </c>
      <c r="R24" s="336"/>
      <c r="S24" s="336"/>
      <c r="T24" s="336"/>
    </row>
    <row r="25" spans="1:13" ht="12.75">
      <c r="A25" s="329" t="s">
        <v>304</v>
      </c>
      <c r="B25" s="330"/>
      <c r="C25" s="330"/>
      <c r="D25" s="331">
        <v>19</v>
      </c>
      <c r="E25" s="332"/>
      <c r="F25" s="332"/>
      <c r="G25" s="332"/>
      <c r="H25" s="332"/>
      <c r="I25" s="332"/>
      <c r="J25" s="332"/>
      <c r="K25" s="333">
        <f t="shared" si="0"/>
        <v>0</v>
      </c>
      <c r="L25" s="332"/>
      <c r="M25" s="333">
        <f t="shared" si="1"/>
        <v>0</v>
      </c>
    </row>
    <row r="26" spans="1:13" ht="26.25" customHeight="1">
      <c r="A26" s="329" t="s">
        <v>303</v>
      </c>
      <c r="B26" s="330"/>
      <c r="C26" s="330"/>
      <c r="D26" s="331">
        <v>20</v>
      </c>
      <c r="E26" s="332"/>
      <c r="F26" s="332"/>
      <c r="G26" s="332">
        <v>-65698.66</v>
      </c>
      <c r="H26" s="332"/>
      <c r="I26" s="332"/>
      <c r="J26" s="332"/>
      <c r="K26" s="333">
        <f t="shared" si="0"/>
        <v>-65698.66</v>
      </c>
      <c r="L26" s="332"/>
      <c r="M26" s="333">
        <f t="shared" si="1"/>
        <v>-65698.66</v>
      </c>
    </row>
    <row r="27" spans="1:13" ht="21.75" customHeight="1">
      <c r="A27" s="335" t="s">
        <v>349</v>
      </c>
      <c r="B27" s="330"/>
      <c r="C27" s="330"/>
      <c r="D27" s="331">
        <v>21</v>
      </c>
      <c r="E27" s="333">
        <f>SUM(E24:E26)</f>
        <v>50000000</v>
      </c>
      <c r="F27" s="333">
        <f aca="true" t="shared" si="7" ref="F27:L27">SUM(F24:F26)</f>
        <v>0</v>
      </c>
      <c r="G27" s="333">
        <f t="shared" si="7"/>
        <v>322182349.65253586</v>
      </c>
      <c r="H27" s="333">
        <f t="shared" si="7"/>
        <v>138761535.26</v>
      </c>
      <c r="I27" s="333">
        <f t="shared" si="7"/>
        <v>47515556.08</v>
      </c>
      <c r="J27" s="333">
        <f t="shared" si="7"/>
        <v>45861031.25999999</v>
      </c>
      <c r="K27" s="333">
        <f t="shared" si="0"/>
        <v>604320472.2525358</v>
      </c>
      <c r="L27" s="333">
        <f t="shared" si="7"/>
        <v>0</v>
      </c>
      <c r="M27" s="333">
        <f t="shared" si="1"/>
        <v>604320472.2525358</v>
      </c>
    </row>
    <row r="28" spans="1:13" ht="23.25" customHeight="1">
      <c r="A28" s="335" t="s">
        <v>350</v>
      </c>
      <c r="B28" s="330"/>
      <c r="C28" s="330"/>
      <c r="D28" s="331">
        <v>22</v>
      </c>
      <c r="E28" s="333">
        <f>E29+E30</f>
        <v>0</v>
      </c>
      <c r="F28" s="333">
        <f aca="true" t="shared" si="8" ref="F28:L28">F29+F30</f>
        <v>0</v>
      </c>
      <c r="G28" s="333">
        <f t="shared" si="8"/>
        <v>-7597447.02</v>
      </c>
      <c r="H28" s="333">
        <f>H29+H30</f>
        <v>0</v>
      </c>
      <c r="I28" s="333">
        <f t="shared" si="8"/>
        <v>45861031.26</v>
      </c>
      <c r="J28" s="333">
        <f t="shared" si="8"/>
        <v>47052225.46</v>
      </c>
      <c r="K28" s="333">
        <f t="shared" si="0"/>
        <v>85315809.69999999</v>
      </c>
      <c r="L28" s="333">
        <f t="shared" si="8"/>
        <v>0</v>
      </c>
      <c r="M28" s="333">
        <f t="shared" si="1"/>
        <v>85315809.69999999</v>
      </c>
    </row>
    <row r="29" spans="1:13" ht="23.25" customHeight="1">
      <c r="A29" s="329" t="s">
        <v>89</v>
      </c>
      <c r="B29" s="330"/>
      <c r="C29" s="330"/>
      <c r="D29" s="331">
        <v>23</v>
      </c>
      <c r="E29" s="332"/>
      <c r="F29" s="332"/>
      <c r="G29" s="332"/>
      <c r="H29" s="332"/>
      <c r="I29" s="332"/>
      <c r="J29" s="332">
        <v>92913256.72</v>
      </c>
      <c r="K29" s="333">
        <f t="shared" si="0"/>
        <v>92913256.72</v>
      </c>
      <c r="L29" s="332"/>
      <c r="M29" s="333">
        <f t="shared" si="1"/>
        <v>92913256.72</v>
      </c>
    </row>
    <row r="30" spans="1:13" ht="25.5" customHeight="1">
      <c r="A30" s="329" t="s">
        <v>86</v>
      </c>
      <c r="B30" s="330"/>
      <c r="C30" s="330"/>
      <c r="D30" s="331">
        <v>24</v>
      </c>
      <c r="E30" s="333">
        <f aca="true" t="shared" si="9" ref="E30:J30">SUM(E31:E34)</f>
        <v>0</v>
      </c>
      <c r="F30" s="333">
        <f t="shared" si="9"/>
        <v>0</v>
      </c>
      <c r="G30" s="333">
        <f t="shared" si="9"/>
        <v>-7597447.02</v>
      </c>
      <c r="H30" s="333">
        <f t="shared" si="9"/>
        <v>0</v>
      </c>
      <c r="I30" s="333">
        <f t="shared" si="9"/>
        <v>45861031.26</v>
      </c>
      <c r="J30" s="333">
        <f t="shared" si="9"/>
        <v>-45861031.26</v>
      </c>
      <c r="K30" s="333">
        <f t="shared" si="0"/>
        <v>-7597447.020000003</v>
      </c>
      <c r="L30" s="333">
        <f>SUM(L31:L34)</f>
        <v>0</v>
      </c>
      <c r="M30" s="333">
        <f t="shared" si="1"/>
        <v>-7597447.020000003</v>
      </c>
    </row>
    <row r="31" spans="1:13" ht="25.5" customHeight="1">
      <c r="A31" s="329" t="s">
        <v>295</v>
      </c>
      <c r="B31" s="330"/>
      <c r="C31" s="330"/>
      <c r="D31" s="331">
        <v>25</v>
      </c>
      <c r="E31" s="332"/>
      <c r="F31" s="332"/>
      <c r="G31" s="332">
        <v>3571009.26</v>
      </c>
      <c r="H31" s="332"/>
      <c r="I31" s="332"/>
      <c r="J31" s="332"/>
      <c r="K31" s="333">
        <f t="shared" si="0"/>
        <v>3571009.26</v>
      </c>
      <c r="L31" s="332"/>
      <c r="M31" s="333">
        <f t="shared" si="1"/>
        <v>3571009.26</v>
      </c>
    </row>
    <row r="32" spans="1:13" ht="25.5" customHeight="1">
      <c r="A32" s="329" t="s">
        <v>296</v>
      </c>
      <c r="B32" s="330"/>
      <c r="C32" s="330"/>
      <c r="D32" s="331">
        <v>26</v>
      </c>
      <c r="E32" s="332"/>
      <c r="F32" s="332"/>
      <c r="G32" s="332">
        <v>-11168456.28</v>
      </c>
      <c r="H32" s="332"/>
      <c r="I32" s="332"/>
      <c r="J32" s="332"/>
      <c r="K32" s="333">
        <f t="shared" si="0"/>
        <v>-11168456.28</v>
      </c>
      <c r="L32" s="332"/>
      <c r="M32" s="333">
        <f t="shared" si="1"/>
        <v>-11168456.28</v>
      </c>
    </row>
    <row r="33" spans="1:13" ht="22.5" customHeight="1">
      <c r="A33" s="329" t="s">
        <v>297</v>
      </c>
      <c r="B33" s="330"/>
      <c r="C33" s="330"/>
      <c r="D33" s="331">
        <v>27</v>
      </c>
      <c r="E33" s="332"/>
      <c r="F33" s="332"/>
      <c r="G33" s="332"/>
      <c r="H33" s="332"/>
      <c r="I33" s="332"/>
      <c r="J33" s="332"/>
      <c r="K33" s="333">
        <f t="shared" si="0"/>
        <v>0</v>
      </c>
      <c r="L33" s="332"/>
      <c r="M33" s="333">
        <f t="shared" si="1"/>
        <v>0</v>
      </c>
    </row>
    <row r="34" spans="1:13" ht="21" customHeight="1">
      <c r="A34" s="329" t="s">
        <v>256</v>
      </c>
      <c r="B34" s="330"/>
      <c r="C34" s="330"/>
      <c r="D34" s="331">
        <v>28</v>
      </c>
      <c r="E34" s="332"/>
      <c r="F34" s="332"/>
      <c r="G34" s="332"/>
      <c r="H34" s="332"/>
      <c r="I34" s="332">
        <v>45861031.26</v>
      </c>
      <c r="J34" s="332">
        <v>-45861031.26</v>
      </c>
      <c r="K34" s="333">
        <f t="shared" si="0"/>
        <v>0</v>
      </c>
      <c r="L34" s="332"/>
      <c r="M34" s="333">
        <f t="shared" si="1"/>
        <v>0</v>
      </c>
    </row>
    <row r="35" spans="1:13" ht="33.75" customHeight="1">
      <c r="A35" s="335" t="s">
        <v>429</v>
      </c>
      <c r="B35" s="330"/>
      <c r="C35" s="330"/>
      <c r="D35" s="331">
        <v>29</v>
      </c>
      <c r="E35" s="333">
        <f aca="true" t="shared" si="10" ref="E35:J35">SUM(E36:E39)</f>
        <v>0</v>
      </c>
      <c r="F35" s="333">
        <f t="shared" si="10"/>
        <v>0</v>
      </c>
      <c r="G35" s="333">
        <f t="shared" si="10"/>
        <v>0</v>
      </c>
      <c r="H35" s="333">
        <f t="shared" si="10"/>
        <v>0</v>
      </c>
      <c r="I35" s="333">
        <f t="shared" si="10"/>
        <v>-12000000</v>
      </c>
      <c r="J35" s="333">
        <f t="shared" si="10"/>
        <v>0</v>
      </c>
      <c r="K35" s="333">
        <f t="shared" si="0"/>
        <v>-12000000</v>
      </c>
      <c r="L35" s="333">
        <f>SUM(L36:L39)</f>
        <v>0</v>
      </c>
      <c r="M35" s="333">
        <f t="shared" si="1"/>
        <v>-12000000</v>
      </c>
    </row>
    <row r="36" spans="1:13" ht="26.25" customHeight="1">
      <c r="A36" s="329" t="s">
        <v>298</v>
      </c>
      <c r="B36" s="330"/>
      <c r="C36" s="330"/>
      <c r="D36" s="331">
        <v>30</v>
      </c>
      <c r="E36" s="332"/>
      <c r="F36" s="332"/>
      <c r="G36" s="332"/>
      <c r="H36" s="332"/>
      <c r="I36" s="332"/>
      <c r="J36" s="332"/>
      <c r="K36" s="333">
        <f t="shared" si="0"/>
        <v>0</v>
      </c>
      <c r="L36" s="332"/>
      <c r="M36" s="333">
        <f t="shared" si="1"/>
        <v>0</v>
      </c>
    </row>
    <row r="37" spans="1:13" ht="12.75">
      <c r="A37" s="329" t="s">
        <v>299</v>
      </c>
      <c r="B37" s="330"/>
      <c r="C37" s="330"/>
      <c r="D37" s="331">
        <v>31</v>
      </c>
      <c r="E37" s="332"/>
      <c r="F37" s="332"/>
      <c r="G37" s="332"/>
      <c r="H37" s="332"/>
      <c r="I37" s="332"/>
      <c r="J37" s="332"/>
      <c r="K37" s="333">
        <f t="shared" si="0"/>
        <v>0</v>
      </c>
      <c r="L37" s="332"/>
      <c r="M37" s="333">
        <f t="shared" si="1"/>
        <v>0</v>
      </c>
    </row>
    <row r="38" spans="1:13" ht="12.75">
      <c r="A38" s="329" t="s">
        <v>300</v>
      </c>
      <c r="B38" s="330"/>
      <c r="C38" s="330"/>
      <c r="D38" s="331">
        <v>32</v>
      </c>
      <c r="E38" s="332"/>
      <c r="F38" s="332"/>
      <c r="G38" s="332"/>
      <c r="H38" s="332"/>
      <c r="I38" s="332">
        <v>-12000000</v>
      </c>
      <c r="J38" s="332"/>
      <c r="K38" s="333">
        <f t="shared" si="0"/>
        <v>-12000000</v>
      </c>
      <c r="L38" s="332"/>
      <c r="M38" s="333">
        <f t="shared" si="1"/>
        <v>-12000000</v>
      </c>
    </row>
    <row r="39" spans="1:13" ht="12.75">
      <c r="A39" s="329" t="s">
        <v>90</v>
      </c>
      <c r="B39" s="330"/>
      <c r="C39" s="330"/>
      <c r="D39" s="331">
        <v>33</v>
      </c>
      <c r="E39" s="332"/>
      <c r="F39" s="332"/>
      <c r="G39" s="332"/>
      <c r="H39" s="332"/>
      <c r="I39" s="332"/>
      <c r="J39" s="332"/>
      <c r="K39" s="333">
        <f t="shared" si="0"/>
        <v>0</v>
      </c>
      <c r="L39" s="332"/>
      <c r="M39" s="333">
        <f t="shared" si="1"/>
        <v>0</v>
      </c>
    </row>
    <row r="40" spans="1:13" ht="48.75" customHeight="1">
      <c r="A40" s="348" t="s">
        <v>351</v>
      </c>
      <c r="B40" s="349"/>
      <c r="C40" s="349"/>
      <c r="D40" s="350">
        <v>34</v>
      </c>
      <c r="E40" s="351">
        <f>E27+E28+E35</f>
        <v>50000000</v>
      </c>
      <c r="F40" s="351">
        <f>F27+F28+F35</f>
        <v>0</v>
      </c>
      <c r="G40" s="351">
        <f>G27+G28+G35</f>
        <v>314584902.6325359</v>
      </c>
      <c r="H40" s="351">
        <f>H27+H28+H35</f>
        <v>138761535.26</v>
      </c>
      <c r="I40" s="351">
        <f>I27+I28+I35</f>
        <v>81376587.34</v>
      </c>
      <c r="J40" s="351">
        <f>J27+J28+J35</f>
        <v>92913256.72</v>
      </c>
      <c r="K40" s="351">
        <f t="shared" si="0"/>
        <v>677636281.9525359</v>
      </c>
      <c r="L40" s="351">
        <f>L27+L28+L35</f>
        <v>0</v>
      </c>
      <c r="M40" s="351">
        <f t="shared" si="1"/>
        <v>677636281.9525359</v>
      </c>
    </row>
    <row r="43" spans="7:13" ht="12.75">
      <c r="G43" s="336"/>
      <c r="M43" s="338"/>
    </row>
    <row r="44" ht="12.75">
      <c r="H44" s="352"/>
    </row>
    <row r="45" ht="12.75">
      <c r="H45" s="352"/>
    </row>
    <row r="46" ht="12.75">
      <c r="H46" s="352"/>
    </row>
    <row r="47" ht="12.75">
      <c r="H47" s="352"/>
    </row>
  </sheetData>
  <sheetProtection/>
  <mergeCells count="43">
    <mergeCell ref="A36:C36"/>
    <mergeCell ref="A37:C37"/>
    <mergeCell ref="A38:C38"/>
    <mergeCell ref="A39:C39"/>
    <mergeCell ref="A40:C40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1:K1"/>
    <mergeCell ref="A2:K2"/>
    <mergeCell ref="L3:M3"/>
    <mergeCell ref="A4:C5"/>
    <mergeCell ref="D4:D5"/>
    <mergeCell ref="E4:K4"/>
    <mergeCell ref="L4:L5"/>
    <mergeCell ref="M4:M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E6:N6" numberStoredAsText="1"/>
    <ignoredError sqref="K7:K9 K36:K39 K29 K31:K34 K24:K26 K19:K22 K14:K17" formulaRange="1"/>
    <ignoredError sqref="K35 K40 K27:K28 K30 K23 K18 K10:K13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110" zoomScaleSheetLayoutView="110" zoomScalePageLayoutView="0" workbookViewId="0" topLeftCell="A1">
      <selection activeCell="H37" sqref="H37"/>
    </sheetView>
  </sheetViews>
  <sheetFormatPr defaultColWidth="9.140625" defaultRowHeight="12.75"/>
  <cols>
    <col min="1" max="10" width="9.57421875" style="289" customWidth="1"/>
    <col min="11" max="16384" width="9.140625" style="289" customWidth="1"/>
  </cols>
  <sheetData>
    <row r="1" spans="1:10" ht="12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15.75">
      <c r="A2" s="290" t="s">
        <v>345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2.75" customHeight="1">
      <c r="A4" s="255" t="s">
        <v>408</v>
      </c>
      <c r="B4" s="255"/>
      <c r="C4" s="255"/>
      <c r="D4" s="255"/>
      <c r="E4" s="255"/>
      <c r="F4" s="255"/>
      <c r="G4" s="255"/>
      <c r="H4" s="255"/>
      <c r="I4" s="255"/>
      <c r="J4" s="255"/>
    </row>
    <row r="5" spans="1:10" ht="12.75" customHeight="1">
      <c r="A5" s="255" t="s">
        <v>395</v>
      </c>
      <c r="B5" s="255"/>
      <c r="C5" s="255"/>
      <c r="D5" s="255"/>
      <c r="E5" s="255"/>
      <c r="F5" s="255"/>
      <c r="G5" s="255"/>
      <c r="H5" s="255"/>
      <c r="I5" s="255"/>
      <c r="J5" s="255"/>
    </row>
    <row r="6" spans="1:10" ht="12.75" customHeight="1">
      <c r="A6" s="255" t="s">
        <v>396</v>
      </c>
      <c r="B6" s="266"/>
      <c r="C6" s="266"/>
      <c r="D6" s="266"/>
      <c r="E6" s="266"/>
      <c r="F6" s="266"/>
      <c r="G6" s="266"/>
      <c r="H6" s="266"/>
      <c r="I6" s="266"/>
      <c r="J6" s="266"/>
    </row>
    <row r="7" spans="1:10" ht="12.75" customHeight="1">
      <c r="A7" s="255" t="s">
        <v>397</v>
      </c>
      <c r="B7" s="266"/>
      <c r="C7" s="266"/>
      <c r="D7" s="266"/>
      <c r="E7" s="266"/>
      <c r="F7" s="266"/>
      <c r="G7" s="266"/>
      <c r="H7" s="266"/>
      <c r="I7" s="266"/>
      <c r="J7" s="266"/>
    </row>
    <row r="8" spans="1:10" ht="12.75" customHeight="1">
      <c r="A8" s="258"/>
      <c r="B8" s="258"/>
      <c r="C8" s="258"/>
      <c r="D8" s="258"/>
      <c r="E8" s="258"/>
      <c r="F8" s="258"/>
      <c r="G8" s="258"/>
      <c r="H8" s="258"/>
      <c r="I8" s="258"/>
      <c r="J8" s="258"/>
    </row>
    <row r="9" spans="1:10" ht="12.75" customHeight="1">
      <c r="A9" s="255" t="s">
        <v>402</v>
      </c>
      <c r="B9" s="255"/>
      <c r="C9" s="255"/>
      <c r="D9" s="255"/>
      <c r="E9" s="255"/>
      <c r="F9" s="255"/>
      <c r="G9" s="255"/>
      <c r="H9" s="255"/>
      <c r="I9" s="255"/>
      <c r="J9" s="255"/>
    </row>
    <row r="10" spans="1:10" ht="12">
      <c r="A10" s="255" t="s">
        <v>409</v>
      </c>
      <c r="B10" s="309"/>
      <c r="C10" s="309"/>
      <c r="D10" s="309"/>
      <c r="E10" s="255"/>
      <c r="F10" s="309"/>
      <c r="G10" s="257"/>
      <c r="H10" s="257"/>
      <c r="I10" s="257"/>
      <c r="J10" s="257"/>
    </row>
    <row r="11" spans="1:10" ht="12">
      <c r="A11" s="258"/>
      <c r="B11" s="258"/>
      <c r="C11" s="258"/>
      <c r="D11" s="258"/>
      <c r="E11" s="258"/>
      <c r="F11" s="258"/>
      <c r="G11" s="258"/>
      <c r="H11" s="258"/>
      <c r="I11" s="258"/>
      <c r="J11" s="258"/>
    </row>
    <row r="12" spans="1:10" ht="12">
      <c r="A12" s="255" t="s">
        <v>391</v>
      </c>
      <c r="B12" s="258"/>
      <c r="C12" s="258"/>
      <c r="D12" s="258"/>
      <c r="E12" s="258"/>
      <c r="F12" s="258"/>
      <c r="G12" s="258"/>
      <c r="H12" s="258"/>
      <c r="I12" s="258"/>
      <c r="J12" s="258"/>
    </row>
    <row r="13" spans="1:10" ht="12">
      <c r="A13" s="258"/>
      <c r="B13" s="258"/>
      <c r="C13" s="258"/>
      <c r="D13" s="258"/>
      <c r="E13" s="258"/>
      <c r="F13" s="258"/>
      <c r="G13" s="258"/>
      <c r="H13" s="258"/>
      <c r="I13" s="258"/>
      <c r="J13" s="258"/>
    </row>
    <row r="14" spans="1:10" ht="12">
      <c r="A14" s="255" t="s">
        <v>392</v>
      </c>
      <c r="B14" s="266"/>
      <c r="C14" s="266"/>
      <c r="D14" s="266"/>
      <c r="E14" s="266"/>
      <c r="F14" s="266"/>
      <c r="G14" s="266"/>
      <c r="H14" s="266"/>
      <c r="I14" s="266"/>
      <c r="J14" s="266"/>
    </row>
    <row r="15" spans="1:10" ht="12">
      <c r="A15" s="255" t="s">
        <v>398</v>
      </c>
      <c r="B15" s="266"/>
      <c r="C15" s="266"/>
      <c r="D15" s="266"/>
      <c r="E15" s="266"/>
      <c r="F15" s="266"/>
      <c r="G15" s="266"/>
      <c r="H15" s="266"/>
      <c r="I15" s="266"/>
      <c r="J15" s="266"/>
    </row>
    <row r="16" spans="1:10" ht="12">
      <c r="A16" s="255" t="s">
        <v>399</v>
      </c>
      <c r="B16" s="266"/>
      <c r="C16" s="266"/>
      <c r="D16" s="266"/>
      <c r="E16" s="266"/>
      <c r="F16" s="266"/>
      <c r="G16" s="266"/>
      <c r="H16" s="266"/>
      <c r="I16" s="266"/>
      <c r="J16" s="266"/>
    </row>
    <row r="17" spans="1:10" ht="12">
      <c r="A17" s="255" t="s">
        <v>400</v>
      </c>
      <c r="B17" s="266"/>
      <c r="C17" s="266"/>
      <c r="D17" s="266"/>
      <c r="E17" s="266"/>
      <c r="F17" s="266"/>
      <c r="G17" s="266"/>
      <c r="H17" s="266"/>
      <c r="I17" s="266"/>
      <c r="J17" s="266"/>
    </row>
    <row r="18" spans="1:10" ht="12">
      <c r="A18" s="309"/>
      <c r="B18" s="258"/>
      <c r="C18" s="258"/>
      <c r="D18" s="258"/>
      <c r="E18" s="258"/>
      <c r="F18" s="258"/>
      <c r="G18" s="258"/>
      <c r="H18" s="258"/>
      <c r="I18" s="258"/>
      <c r="J18" s="258"/>
    </row>
    <row r="19" spans="1:10" ht="12">
      <c r="A19" s="309"/>
      <c r="B19" s="258"/>
      <c r="C19" s="258"/>
      <c r="D19" s="258"/>
      <c r="E19" s="258"/>
      <c r="F19" s="258"/>
      <c r="G19" s="258"/>
      <c r="H19" s="258"/>
      <c r="I19" s="258"/>
      <c r="J19" s="258"/>
    </row>
    <row r="20" spans="1:10" ht="12">
      <c r="A20" s="255" t="s">
        <v>404</v>
      </c>
      <c r="B20" s="266"/>
      <c r="C20" s="266"/>
      <c r="D20" s="266"/>
      <c r="E20" s="266"/>
      <c r="F20" s="266"/>
      <c r="G20" s="266"/>
      <c r="H20" s="266"/>
      <c r="I20" s="255"/>
      <c r="J20" s="266"/>
    </row>
    <row r="21" spans="1:10" ht="12">
      <c r="A21" s="255" t="s">
        <v>401</v>
      </c>
      <c r="B21" s="266"/>
      <c r="C21" s="266"/>
      <c r="D21" s="266"/>
      <c r="E21" s="266"/>
      <c r="F21" s="266"/>
      <c r="G21" s="266"/>
      <c r="H21" s="266"/>
      <c r="I21" s="266"/>
      <c r="J21" s="266"/>
    </row>
    <row r="22" spans="1:10" ht="12">
      <c r="A22" s="309"/>
      <c r="B22" s="258"/>
      <c r="C22" s="258"/>
      <c r="D22" s="258"/>
      <c r="E22" s="258"/>
      <c r="F22" s="258"/>
      <c r="G22" s="258"/>
      <c r="H22" s="258"/>
      <c r="I22" s="258"/>
      <c r="J22" s="258"/>
    </row>
    <row r="23" spans="1:10" ht="12">
      <c r="A23" s="255" t="s">
        <v>403</v>
      </c>
      <c r="B23" s="255"/>
      <c r="C23" s="255"/>
      <c r="D23" s="255"/>
      <c r="E23" s="255"/>
      <c r="F23" s="255"/>
      <c r="G23" s="255"/>
      <c r="H23" s="255"/>
      <c r="I23" s="255"/>
      <c r="J23" s="255"/>
    </row>
    <row r="24" spans="1:10" ht="12">
      <c r="A24" s="255" t="s">
        <v>410</v>
      </c>
      <c r="B24" s="255"/>
      <c r="C24" s="255"/>
      <c r="D24" s="255"/>
      <c r="E24" s="255"/>
      <c r="F24" s="255"/>
      <c r="G24" s="255"/>
      <c r="H24" s="255"/>
      <c r="I24" s="255"/>
      <c r="J24" s="255"/>
    </row>
    <row r="25" spans="1:10" ht="12">
      <c r="A25" s="309"/>
      <c r="B25" s="309"/>
      <c r="C25" s="309"/>
      <c r="D25" s="309"/>
      <c r="E25" s="309"/>
      <c r="F25" s="309"/>
      <c r="G25" s="309"/>
      <c r="H25" s="309"/>
      <c r="I25" s="309"/>
      <c r="J25" s="309"/>
    </row>
    <row r="26" spans="1:10" ht="12">
      <c r="A26" s="255" t="s">
        <v>405</v>
      </c>
      <c r="B26" s="255"/>
      <c r="C26" s="255"/>
      <c r="D26" s="255"/>
      <c r="E26" s="255"/>
      <c r="F26" s="255"/>
      <c r="G26" s="255"/>
      <c r="H26" s="255"/>
      <c r="I26" s="255"/>
      <c r="J26" s="255"/>
    </row>
    <row r="27" spans="1:10" ht="12">
      <c r="A27" s="255" t="s">
        <v>406</v>
      </c>
      <c r="B27" s="255"/>
      <c r="C27" s="255"/>
      <c r="D27" s="255"/>
      <c r="E27" s="255"/>
      <c r="F27" s="255"/>
      <c r="G27" s="255"/>
      <c r="H27" s="255"/>
      <c r="I27" s="255"/>
      <c r="J27" s="255"/>
    </row>
    <row r="28" spans="1:10" ht="12">
      <c r="A28" s="309"/>
      <c r="B28" s="309"/>
      <c r="C28" s="309"/>
      <c r="D28" s="309"/>
      <c r="E28" s="309"/>
      <c r="F28" s="309"/>
      <c r="G28" s="309"/>
      <c r="H28" s="309"/>
      <c r="I28" s="309"/>
      <c r="J28" s="309"/>
    </row>
    <row r="29" spans="1:10" ht="12">
      <c r="A29" s="255" t="s">
        <v>393</v>
      </c>
      <c r="B29" s="255"/>
      <c r="C29" s="255"/>
      <c r="D29" s="255"/>
      <c r="E29" s="255"/>
      <c r="F29" s="255"/>
      <c r="G29" s="255"/>
      <c r="H29" s="255"/>
      <c r="I29" s="255"/>
      <c r="J29" s="255"/>
    </row>
    <row r="30" spans="1:10" ht="12">
      <c r="A30" s="255" t="s">
        <v>407</v>
      </c>
      <c r="B30" s="255"/>
      <c r="C30" s="255"/>
      <c r="D30" s="255"/>
      <c r="E30" s="255"/>
      <c r="F30" s="255"/>
      <c r="G30" s="255"/>
      <c r="H30" s="255"/>
      <c r="I30" s="255"/>
      <c r="J30" s="255"/>
    </row>
    <row r="31" spans="1:10" ht="12">
      <c r="A31" s="309"/>
      <c r="B31" s="309"/>
      <c r="C31" s="309"/>
      <c r="D31" s="309"/>
      <c r="E31" s="309"/>
      <c r="F31" s="309"/>
      <c r="G31" s="309"/>
      <c r="H31" s="309"/>
      <c r="I31" s="309"/>
      <c r="J31" s="309"/>
    </row>
    <row r="32" spans="1:10" ht="12">
      <c r="A32" s="255" t="s">
        <v>394</v>
      </c>
      <c r="B32" s="255"/>
      <c r="C32" s="255"/>
      <c r="D32" s="255"/>
      <c r="E32" s="255"/>
      <c r="F32" s="255"/>
      <c r="G32" s="255"/>
      <c r="H32" s="255"/>
      <c r="I32" s="255"/>
      <c r="J32" s="255"/>
    </row>
  </sheetData>
  <sheetProtection/>
  <mergeCells count="1">
    <mergeCell ref="A2:J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Maja Šoštarić</cp:lastModifiedBy>
  <cp:lastPrinted>2012-01-31T16:24:47Z</cp:lastPrinted>
  <dcterms:created xsi:type="dcterms:W3CDTF">2008-10-17T11:51:54Z</dcterms:created>
  <dcterms:modified xsi:type="dcterms:W3CDTF">2012-01-31T17:46:21Z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