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5" windowWidth="15480" windowHeight="11640" activeTab="0"/>
  </bookViews>
  <sheets>
    <sheet name="OPĆI PODACI" sheetId="1" r:id="rId1"/>
    <sheet name="BILANCA" sheetId="2" r:id="rId2"/>
    <sheet name="RDiG-tekuće razdoblje" sheetId="3" r:id="rId3"/>
    <sheet name="RDiG-kumulativno" sheetId="4" r:id="rId4"/>
    <sheet name="NOVČANI TIJEK" sheetId="5" r:id="rId5"/>
    <sheet name="PROMJENE KAPITALA" sheetId="6" r:id="rId6"/>
    <sheet name="BILJEŠKE" sheetId="7" r:id="rId7"/>
  </sheets>
  <externalReferences>
    <externalReference r:id="rId10"/>
  </externalReferences>
  <definedNames>
    <definedName name="datum_izrade">'[1]Naslovni'!$E$5</definedName>
    <definedName name="drustvo">'[1]Naslovni'!$B$5</definedName>
    <definedName name="_xlnm.Print_Area" localSheetId="6">'BILJEŠKE'!$A$1:$J$49</definedName>
    <definedName name="_xlnm.Print_Area" localSheetId="5">'PROMJENE KAPITALA'!$A$1:$O$35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<sst xmlns="http://schemas.openxmlformats.org/spreadsheetml/2006/main" count="676" uniqueCount="477">
  <si>
    <t>Oznaka pozicije</t>
  </si>
  <si>
    <t xml:space="preserve">               Opis pozicije</t>
  </si>
  <si>
    <t>Život</t>
  </si>
  <si>
    <t xml:space="preserve">Neživot </t>
  </si>
  <si>
    <t>Ukupno</t>
  </si>
  <si>
    <t>001</t>
  </si>
  <si>
    <t>A</t>
  </si>
  <si>
    <t>NEMATERIJALNA  IMOVINA</t>
  </si>
  <si>
    <t>002</t>
  </si>
  <si>
    <t>1</t>
  </si>
  <si>
    <t>003</t>
  </si>
  <si>
    <t>2</t>
  </si>
  <si>
    <t>004</t>
  </si>
  <si>
    <t>B</t>
  </si>
  <si>
    <t>MATERIJALNA  IMOVINA</t>
  </si>
  <si>
    <t>005</t>
  </si>
  <si>
    <t>006</t>
  </si>
  <si>
    <t>007</t>
  </si>
  <si>
    <t>3</t>
  </si>
  <si>
    <t>008</t>
  </si>
  <si>
    <t>C</t>
  </si>
  <si>
    <t>009</t>
  </si>
  <si>
    <t>I</t>
  </si>
  <si>
    <t xml:space="preserve">Ulaganja u zemljišta i građevinske objekte koji ne služe društvu za provođenje djelatnosti </t>
  </si>
  <si>
    <t>010</t>
  </si>
  <si>
    <t>II</t>
  </si>
  <si>
    <t>Ulaganja u podružnice, pridružena društva i sudjelovanje u zajedničkim ulaganjima</t>
  </si>
  <si>
    <t>011</t>
  </si>
  <si>
    <t>033</t>
  </si>
  <si>
    <t>012</t>
  </si>
  <si>
    <t>032</t>
  </si>
  <si>
    <t>013</t>
  </si>
  <si>
    <t>031</t>
  </si>
  <si>
    <t>014</t>
  </si>
  <si>
    <t>III</t>
  </si>
  <si>
    <t>015</t>
  </si>
  <si>
    <t>Ulaganja koja se drže do dospijeća</t>
  </si>
  <si>
    <t>016</t>
  </si>
  <si>
    <t>1.1</t>
  </si>
  <si>
    <t>017</t>
  </si>
  <si>
    <t>1.2</t>
  </si>
  <si>
    <t>049</t>
  </si>
  <si>
    <t>018</t>
  </si>
  <si>
    <t>Ulaganja raspoloživa za prodaju</t>
  </si>
  <si>
    <t>019</t>
  </si>
  <si>
    <t>2.1</t>
  </si>
  <si>
    <t>055</t>
  </si>
  <si>
    <t>020</t>
  </si>
  <si>
    <t>2.2</t>
  </si>
  <si>
    <t>021</t>
  </si>
  <si>
    <t>2.3</t>
  </si>
  <si>
    <t>054</t>
  </si>
  <si>
    <t>022</t>
  </si>
  <si>
    <t>2.4</t>
  </si>
  <si>
    <t>023</t>
  </si>
  <si>
    <t>Ulaganja po fer vrijednosti kroz račun dobiti i gubitka</t>
  </si>
  <si>
    <t>024</t>
  </si>
  <si>
    <t>065</t>
  </si>
  <si>
    <t>025</t>
  </si>
  <si>
    <t>026</t>
  </si>
  <si>
    <t>066</t>
  </si>
  <si>
    <t>027</t>
  </si>
  <si>
    <t>064</t>
  </si>
  <si>
    <t>028</t>
  </si>
  <si>
    <t>069</t>
  </si>
  <si>
    <t>029</t>
  </si>
  <si>
    <t>4</t>
  </si>
  <si>
    <t>Depoziti, zajmovi i potraživanja</t>
  </si>
  <si>
    <t>030</t>
  </si>
  <si>
    <t>070</t>
  </si>
  <si>
    <t>IV</t>
  </si>
  <si>
    <t>Depoziti kod preuzetog poslovanja osiguranja u reosiguranje  (depoziti kod cedenta)</t>
  </si>
  <si>
    <t>034</t>
  </si>
  <si>
    <t>D</t>
  </si>
  <si>
    <t>ULAGANJA  ZA  RAČUN  I  RIZIK  VLASNIKA  POLICA  ŽIVOTNOG  OSIGURANJA</t>
  </si>
  <si>
    <t>035</t>
  </si>
  <si>
    <t>E</t>
  </si>
  <si>
    <t>UDIO REOSIGURANJA U TEHNIČKIM PRIČUVAMA</t>
  </si>
  <si>
    <t>036</t>
  </si>
  <si>
    <t>037</t>
  </si>
  <si>
    <t>038</t>
  </si>
  <si>
    <t>039</t>
  </si>
  <si>
    <t>040</t>
  </si>
  <si>
    <t>5</t>
  </si>
  <si>
    <t>041</t>
  </si>
  <si>
    <t>6</t>
  </si>
  <si>
    <t>042</t>
  </si>
  <si>
    <t>7</t>
  </si>
  <si>
    <t>043</t>
  </si>
  <si>
    <t>F</t>
  </si>
  <si>
    <t>ODGOĐENA I TEKUĆA POREZNA IMOVINA</t>
  </si>
  <si>
    <t>044</t>
  </si>
  <si>
    <t>045</t>
  </si>
  <si>
    <t>046</t>
  </si>
  <si>
    <t>G</t>
  </si>
  <si>
    <t xml:space="preserve">POTRAŽIVANJA  </t>
  </si>
  <si>
    <t>047</t>
  </si>
  <si>
    <t>048</t>
  </si>
  <si>
    <t>050</t>
  </si>
  <si>
    <t>051</t>
  </si>
  <si>
    <t>052</t>
  </si>
  <si>
    <t>053</t>
  </si>
  <si>
    <t>H</t>
  </si>
  <si>
    <t>056</t>
  </si>
  <si>
    <t>Novac u banci i blagajni</t>
  </si>
  <si>
    <t>057</t>
  </si>
  <si>
    <t>058</t>
  </si>
  <si>
    <t>059</t>
  </si>
  <si>
    <t>060</t>
  </si>
  <si>
    <t>Dugotrajna imovina namjenjena za prodaju i prestanak poslovanja</t>
  </si>
  <si>
    <t>061</t>
  </si>
  <si>
    <t>Ostalo</t>
  </si>
  <si>
    <t>062</t>
  </si>
  <si>
    <t>PLAĆENI  TROŠKOVI  BUDUĆEG RAZDOBLJA  I  NEDOSPJELA  NAPLATA  PRIHODA</t>
  </si>
  <si>
    <t>063</t>
  </si>
  <si>
    <t>J</t>
  </si>
  <si>
    <t>067</t>
  </si>
  <si>
    <t>K</t>
  </si>
  <si>
    <t>IZVANBILANČNI  ZAPISI</t>
  </si>
  <si>
    <t>068</t>
  </si>
  <si>
    <t>Upisani kapital</t>
  </si>
  <si>
    <t>Uplaćeni kapital - redovne dionice</t>
  </si>
  <si>
    <t>071</t>
  </si>
  <si>
    <t>Uplaćeni kapital - povlaštene dionice</t>
  </si>
  <si>
    <t>072</t>
  </si>
  <si>
    <t>Premije na emitirane dionice (rezerve kapitala)</t>
  </si>
  <si>
    <t>073</t>
  </si>
  <si>
    <t>Revalorizacijske rezerve</t>
  </si>
  <si>
    <t>074</t>
  </si>
  <si>
    <t>075</t>
  </si>
  <si>
    <t>076</t>
  </si>
  <si>
    <t>Ostale revalorizacijske rezerve</t>
  </si>
  <si>
    <t>077</t>
  </si>
  <si>
    <t xml:space="preserve">Rezerve </t>
  </si>
  <si>
    <t>078</t>
  </si>
  <si>
    <t>079</t>
  </si>
  <si>
    <t>080</t>
  </si>
  <si>
    <t>081</t>
  </si>
  <si>
    <t>Prenesena (zadržana) dobit ili gubitak</t>
  </si>
  <si>
    <t>082</t>
  </si>
  <si>
    <t>083</t>
  </si>
  <si>
    <t>084</t>
  </si>
  <si>
    <t>Dobit ili gubitak tekućeg obračunskog razdoblja</t>
  </si>
  <si>
    <t>085</t>
  </si>
  <si>
    <t>086</t>
  </si>
  <si>
    <t>088</t>
  </si>
  <si>
    <t>089</t>
  </si>
  <si>
    <t>090</t>
  </si>
  <si>
    <t>Prijenosne premije, bruto iznos</t>
  </si>
  <si>
    <t>091</t>
  </si>
  <si>
    <t>Matematička pričuva osiguranja,  bruto iznos</t>
  </si>
  <si>
    <t>092</t>
  </si>
  <si>
    <t>Pričuva šteta,  bruto iznos</t>
  </si>
  <si>
    <t>093</t>
  </si>
  <si>
    <t>Pričuve za povrate premija ovisne i neovisne o rezulatatu (bonusi i popusti),  bruto iznos</t>
  </si>
  <si>
    <t>094</t>
  </si>
  <si>
    <t>Pričuva za izravnavanje šteta  (kolebanje šteta), bruto iznos</t>
  </si>
  <si>
    <t>095</t>
  </si>
  <si>
    <t>Ostale osigurateljno - tehničke pričuve,  bruto iznos</t>
  </si>
  <si>
    <t>096</t>
  </si>
  <si>
    <t>TEHNIČKE PRIČUVE ŽIVOTNIH OSIGURANJA KADA UGOVARATELJ SNOSI RIZIK ULAGANJA, bruto iznos</t>
  </si>
  <si>
    <t>097</t>
  </si>
  <si>
    <t>OSTALE PRIČUVE</t>
  </si>
  <si>
    <t>098</t>
  </si>
  <si>
    <t>099</t>
  </si>
  <si>
    <t>100</t>
  </si>
  <si>
    <t>ODGOĐENA I TEKUĆA POREZNA OBVEZA</t>
  </si>
  <si>
    <t>101</t>
  </si>
  <si>
    <t>102</t>
  </si>
  <si>
    <t>103</t>
  </si>
  <si>
    <t>DEPOZITI  ZADRŽANI  IZ  POSLA  PREDANOG  U  REOSIGURANJE</t>
  </si>
  <si>
    <t>104</t>
  </si>
  <si>
    <t>FINANCIJSKE OBVEZE</t>
  </si>
  <si>
    <t>105</t>
  </si>
  <si>
    <t>106</t>
  </si>
  <si>
    <t>107</t>
  </si>
  <si>
    <t>108</t>
  </si>
  <si>
    <t>OSTALE  OBVEZE</t>
  </si>
  <si>
    <t>109</t>
  </si>
  <si>
    <t>110</t>
  </si>
  <si>
    <t>111</t>
  </si>
  <si>
    <t>112</t>
  </si>
  <si>
    <t>113</t>
  </si>
  <si>
    <t>ODGOĐENO  PLAĆANJE  TROŠKOVA  I PRIHOD  BUDUĆEG  RAZDOBLJA</t>
  </si>
  <si>
    <t>114</t>
  </si>
  <si>
    <t>115</t>
  </si>
  <si>
    <t>116</t>
  </si>
  <si>
    <t>117</t>
  </si>
  <si>
    <t>L</t>
  </si>
  <si>
    <t>POTRAŽIVANJA  ZA  UPISANI  A  NEUPLAĆENI  KAPITAL</t>
  </si>
  <si>
    <t>087</t>
  </si>
  <si>
    <t>118</t>
  </si>
  <si>
    <t>119</t>
  </si>
  <si>
    <t>120</t>
  </si>
  <si>
    <t>AOP</t>
  </si>
  <si>
    <t>Prethodno razdoblje</t>
  </si>
  <si>
    <t>Tekuće razdoblje</t>
  </si>
  <si>
    <t>AKTIVA</t>
  </si>
  <si>
    <t>PASIVA</t>
  </si>
  <si>
    <t>Prethodno obračunsko razdoblje</t>
  </si>
  <si>
    <t>Tekuće obračunsko razdoblje</t>
  </si>
  <si>
    <t>Neživot</t>
  </si>
  <si>
    <t>Zarađene premije (prihodovane)</t>
  </si>
  <si>
    <t>Prihodi od podružnica, pridruženih društava i sudjelovanja u zajedničkim ulaganjima</t>
  </si>
  <si>
    <t>Prihodi od ulaganja u zemljišta i građevinske objekte</t>
  </si>
  <si>
    <t>Prihodi od kamata</t>
  </si>
  <si>
    <t>Nerealizirani dobici od ulaganja po fer vrijednosti kroz račun dobiti i gubitka</t>
  </si>
  <si>
    <t>Dobici od prodaje  (realizacije) financijskih ulaganja</t>
  </si>
  <si>
    <t>Neto pozitivne tečajne razlike</t>
  </si>
  <si>
    <t>Ostali prihodi od ulaganja</t>
  </si>
  <si>
    <t>Prihodi od provizija i naknada</t>
  </si>
  <si>
    <t>Ostali osigurateljno - tehnički prihodi,  neto od reosiguranja</t>
  </si>
  <si>
    <t>V</t>
  </si>
  <si>
    <t>Ostali prihodi</t>
  </si>
  <si>
    <t>VI</t>
  </si>
  <si>
    <t>Izdaci za osigurane slučajeve,  neto</t>
  </si>
  <si>
    <t>VII</t>
  </si>
  <si>
    <t>Promjena ostalih tehničkih pričuva,  neto od reosiguranja (+/-)</t>
  </si>
  <si>
    <t>VIII</t>
  </si>
  <si>
    <t>Promjena tehničkih pričuva životnih osiguranja kada ugovaratelj snosi rizik ulaganja,  neto od reosiguranja (+/-)</t>
  </si>
  <si>
    <t>IX</t>
  </si>
  <si>
    <t>Izdaci za povrate premija  (bonusi i popusti),  neto od reosiguranja</t>
  </si>
  <si>
    <t>X</t>
  </si>
  <si>
    <t>Poslovni rashodi  (izdaci za obavljanje djelatnosti),  neto</t>
  </si>
  <si>
    <t>XI</t>
  </si>
  <si>
    <t>Amortizacija  (građevinski objekti koji ne služe društvu za obavljanje djelatnosti)</t>
  </si>
  <si>
    <t>Kamate</t>
  </si>
  <si>
    <t>Usklađivanje vrijednosti  (smanjenje) ulaganja</t>
  </si>
  <si>
    <t>Gubici ostvareni pri prodaji  (realizaciji) ulaganja</t>
  </si>
  <si>
    <t>Neto negativne tečajne razlike</t>
  </si>
  <si>
    <t>Ostali troškovi ulaganja</t>
  </si>
  <si>
    <t>XII</t>
  </si>
  <si>
    <t>Ostali tehnički troškovi,  neto od reosiguranja</t>
  </si>
  <si>
    <t>XIII</t>
  </si>
  <si>
    <t>Ostali troškovi, uključujući vrijednosna usklađenja</t>
  </si>
  <si>
    <t>XIV</t>
  </si>
  <si>
    <t>Dobit ili gubitak obračunskog razdoblja prije poreza (+/-)</t>
  </si>
  <si>
    <t>XV</t>
  </si>
  <si>
    <t>Porez na dobit ili gubitak</t>
  </si>
  <si>
    <t>XVI</t>
  </si>
  <si>
    <t>Zakonske rezerve</t>
  </si>
  <si>
    <t xml:space="preserve">Dobit ili gubitak obračunskog razdoblja poslije poreza (+/-)
</t>
  </si>
  <si>
    <t>Tekuće poslovno razdoblje</t>
  </si>
  <si>
    <t>Dobit/gubitak prije poreza</t>
  </si>
  <si>
    <t>1.2.1</t>
  </si>
  <si>
    <t>Amortizacija nekretnina i opreme</t>
  </si>
  <si>
    <t>1.2.2</t>
  </si>
  <si>
    <t>Amortizacija nematerijalne imovine</t>
  </si>
  <si>
    <t>1.2.3</t>
  </si>
  <si>
    <t>Umanjenje vrijednosti i dobici/gubici od svođenja na fer vrijednost</t>
  </si>
  <si>
    <t>1.2.4</t>
  </si>
  <si>
    <t>Troškovi kamata</t>
  </si>
  <si>
    <t>1.2.5</t>
  </si>
  <si>
    <t>1.2.6</t>
  </si>
  <si>
    <t>Udjeli u dobiti pridruženih društava</t>
  </si>
  <si>
    <t>1.2.7</t>
  </si>
  <si>
    <t>Dobici/gubici od prodaje materijalne imovine (uključujući zemljišta i građevinske objekte)</t>
  </si>
  <si>
    <t>1.2.8</t>
  </si>
  <si>
    <t>Ostala usklađenja</t>
  </si>
  <si>
    <t>Povećanje/smanjenje ulaganja raspoloživih za prodaju</t>
  </si>
  <si>
    <t>Povećanje/smanjenje ulaganja koja se vrednuju po fer vrijednosti kroz račun dobiti i gubitka</t>
  </si>
  <si>
    <t>Povećanje/smanjenje depozita, zajmova i potraživanja</t>
  </si>
  <si>
    <t>Povećanje/smanjenje depozita kod preuzetog poslovanja osiguranja u reosiguranje</t>
  </si>
  <si>
    <t>2.5</t>
  </si>
  <si>
    <t>Povećanje/smanjenje ulaganja za račun i rizik vlasnika polica životnog osiguranja</t>
  </si>
  <si>
    <t>2.6</t>
  </si>
  <si>
    <t>Povećanje/smanjenje udjela reosiguranja u tehničkim pričuvama</t>
  </si>
  <si>
    <t>2.7</t>
  </si>
  <si>
    <t>Povećanje/smanjenje porezne imovine</t>
  </si>
  <si>
    <t>2.8</t>
  </si>
  <si>
    <t>Povećanje/smanjenje potraživanja</t>
  </si>
  <si>
    <t>2.9</t>
  </si>
  <si>
    <t>Povećanje/smanjenje ostale imovine</t>
  </si>
  <si>
    <t>2.10</t>
  </si>
  <si>
    <t>Povećanje/smanjenje plaćenih troškova budućeg razdoblja i nedospjele naplate prihoda</t>
  </si>
  <si>
    <t>2.11</t>
  </si>
  <si>
    <t>Povećanje/smanjenje tehničkih pričuva</t>
  </si>
  <si>
    <t>2.12</t>
  </si>
  <si>
    <t>Povećanje/smanjenje tehničkih pričuva životnog osiguranja kada ugovaratelj snosi rizik ulaganja</t>
  </si>
  <si>
    <t>2.13</t>
  </si>
  <si>
    <t>Povećanje/smanjenje poreznih obveza</t>
  </si>
  <si>
    <t>2.14</t>
  </si>
  <si>
    <t>Povećanje/smanjenje depozita zadržanih iz posla predanog u reosiguranje</t>
  </si>
  <si>
    <t>2.15</t>
  </si>
  <si>
    <t>Povećanje/smanjenje financijskih obveza</t>
  </si>
  <si>
    <t>2.16</t>
  </si>
  <si>
    <t>Povećanje/smanjenje ostalih obveza</t>
  </si>
  <si>
    <t>2.17</t>
  </si>
  <si>
    <t>Povećanje/smanjenje odgođenog plaćanja troškova i prihoda budućeg razdoblja</t>
  </si>
  <si>
    <t>Plaćeni porez na dobit</t>
  </si>
  <si>
    <t xml:space="preserve">Primici od prodaje materijalne imovine </t>
  </si>
  <si>
    <t>Izdaci za nabavu materijalne imovine</t>
  </si>
  <si>
    <t>Primici od prodaje nematerijalne imovine</t>
  </si>
  <si>
    <t>Izdaci za nabavu nematerijalne imovine</t>
  </si>
  <si>
    <t>Primici od prodaje zemljišta i građevinskih objekata koji ne služe društvu za provođenje djelatnosti</t>
  </si>
  <si>
    <t>Izdaci za nabavu zemljišta i građevinskih objekata koji ne služe društvu za provođenje djelatnosti</t>
  </si>
  <si>
    <t>Povećanje/smanjenje ulaganja u podružnice, pridružena društva i sudjelovanje u zajedničkim ulaganjima</t>
  </si>
  <si>
    <t>Primici od prodaje podružnica i drugih poslovnih jedinica, umanjeno za novac i novčane ekvivalente</t>
  </si>
  <si>
    <t>Izdaci za stjecanje podružnica i drugih poslovnih jedinica, umanjeno za stečeni novac i novčane ekvivalente</t>
  </si>
  <si>
    <t>Primici od ulaganja koja se drže do dospijeća</t>
  </si>
  <si>
    <t>Izdaci za ulaganja koja se drže do dospijeća</t>
  </si>
  <si>
    <t>Primici od prodaje vrijednosnih papira i udjela</t>
  </si>
  <si>
    <t>Izdaci za ulaganja u vrijednosne papire i udjele</t>
  </si>
  <si>
    <t>Primici od dividendi i udjela u dobiti</t>
  </si>
  <si>
    <t>Primici sa naslova otplate danih kratkoročnih i dugoročnih zajmova</t>
  </si>
  <si>
    <t>Izdaci za dane kratkoročne i dugoročne zajmove</t>
  </si>
  <si>
    <t>Novčani primici uslijed povećanja temeljnog kapitala</t>
  </si>
  <si>
    <t>Novčani primici od primljenih kratkoročnih i dugoročnih zajmova</t>
  </si>
  <si>
    <t>Novčani izdaci za otplatu primljenih kratkoročnih i dugoročnih zajmova</t>
  </si>
  <si>
    <t>Novčani izdaci za otkup vlastitih dionica</t>
  </si>
  <si>
    <t>Novčani izdaci za isplatu udjela u dobiti (dividendi)</t>
  </si>
  <si>
    <t>UČINCI PROMJENE TEČAJEVA STRANIH VALUTA NA NOVAC I NOVČANE EKVIVALENTE</t>
  </si>
  <si>
    <t>Novac i novčani ekvivalenti na početku razdoblja</t>
  </si>
  <si>
    <t>Novac i novčani ekvivalenti na kraju razdoblja</t>
  </si>
  <si>
    <t>Prethodno poslovno razdoblje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</si>
  <si>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</si>
  <si>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</si>
  <si>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</si>
  <si>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</si>
  <si>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</si>
  <si>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</si>
  <si>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</si>
  <si>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</si>
  <si>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</si>
  <si>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</si>
  <si>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</si>
  <si>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</si>
  <si>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</si>
  <si>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</si>
  <si>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</si>
  <si>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 xml:space="preserve">Premije na emitirane dionice </t>
  </si>
  <si>
    <t>Revalorizacijska rezerva- zemljišta i građevinski objekti</t>
  </si>
  <si>
    <t>Revalorizacijska rezerva- financijska ulaganja</t>
  </si>
  <si>
    <t>Statutarne rezerve</t>
  </si>
  <si>
    <t>Ostale rezerve (uključujući vlastite dionice)</t>
  </si>
  <si>
    <t>Zadržana dobit ili preneseni gubitak</t>
  </si>
  <si>
    <t>Ukupno kapital i rezerve</t>
  </si>
  <si>
    <t>Stanje 1. siječnja tekućeg razdoblja</t>
  </si>
  <si>
    <t>Ispravak  pogreški prethodnih razdoblja</t>
  </si>
  <si>
    <t>Promjena računovodstevnih politika</t>
  </si>
  <si>
    <t>Stanje 1. siječnja tekućeg razdoblja (prepravljeno)</t>
  </si>
  <si>
    <t>Promjena fer vrijednosti financijske imovine raspoložive za prodaju</t>
  </si>
  <si>
    <t>Realizirani dobici i gubici od financijske imovine raspoložive za prodaju</t>
  </si>
  <si>
    <t>Odgođeni porez po dobicima i gubicima od financijske imovine raspoložive za prodaju</t>
  </si>
  <si>
    <t>Ostali dobici i gubici priznati direktno u kapitalu i rezervama</t>
  </si>
  <si>
    <t>Neto dobici (gubici) priznati direktno u kapitalu i rezervama</t>
  </si>
  <si>
    <t xml:space="preserve">Dobit ili gubitak tekućeg razdoblja </t>
  </si>
  <si>
    <t>Ukupno priznati dobici (gubici) u tekućem razdoblju</t>
  </si>
  <si>
    <t>Povećanje/smanjenje temeljnog kapitala</t>
  </si>
  <si>
    <t>Dividende (udjeli u dobiti - za isplatu)</t>
  </si>
  <si>
    <t>Prijenos dobiti u rezerve</t>
  </si>
  <si>
    <t>Stanje 1. siječnja prethodnog razdoblja</t>
  </si>
  <si>
    <t>Stanje 1. siječnja prethodnog razdoblja (prepravljeno)</t>
  </si>
  <si>
    <t xml:space="preserve">Dobit ili gubitak prethodnog razdoblja razdoblja </t>
  </si>
  <si>
    <t>Ukupno priznati dobici (gubici) u prethodnom razdoblju</t>
  </si>
  <si>
    <t>Stanje tekućeg razdoblja</t>
  </si>
  <si>
    <t>Stanje prethodnog razdoblja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</si>
  <si>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</si>
  <si>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</si>
  <si>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</si>
  <si>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</si>
  <si>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</si>
  <si>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</si>
  <si>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</si>
  <si>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</si>
  <si>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</si>
  <si>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</si>
  <si>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</si>
  <si>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tromjesečja)</t>
  </si>
  <si>
    <t>Konsolidirani izvještaj:</t>
  </si>
  <si>
    <t>Šifra NKD-a:</t>
  </si>
  <si>
    <t>Sjedište:</t>
  </si>
  <si>
    <t>MB: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</si>
  <si>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</si>
  <si>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</si>
  <si>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</si>
  <si>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</si>
  <si>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</si>
  <si>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</si>
  <si>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</si>
  <si>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</si>
  <si>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</si>
  <si>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t>Tromjesečni  financijski izvještaj društva za osiguranje-TFI-OSIG</t>
  </si>
  <si>
    <t>Bilješke uz financijske izvještaje</t>
  </si>
  <si>
    <t xml:space="preserve">ULAGANJA </t>
  </si>
  <si>
    <t xml:space="preserve">Ostala financijska ulaganja
 </t>
  </si>
  <si>
    <t xml:space="preserve">OSTALA  IMOVINA </t>
  </si>
  <si>
    <t>KAPITAL I REZERVE</t>
  </si>
  <si>
    <t>OBVEZE  DRUGOG  REDA (PODREĐENE  OBVEZE)</t>
  </si>
  <si>
    <t>UKUPNO AKTIVA</t>
  </si>
  <si>
    <t>TEHNIČKE PRIČUVE, bruto iznos</t>
  </si>
  <si>
    <t>UKUPNA PASIVA</t>
  </si>
  <si>
    <t xml:space="preserve">Prihodi od ulaganja </t>
  </si>
  <si>
    <t>Troškovi ulaganja</t>
  </si>
  <si>
    <t xml:space="preserve">NOVČANI TIJEK OD FINANCIJSKIH AKTIVNOSTI
</t>
  </si>
  <si>
    <t xml:space="preserve">ČISTI NOVČANI TIJEK (I+II+III)
</t>
  </si>
  <si>
    <t xml:space="preserve">NETO POVEĆANJE/SMANJENJE NOVCA I NOVČANIH EKVIVALENATA
</t>
  </si>
  <si>
    <t xml:space="preserve">Usklađenja: 
</t>
  </si>
  <si>
    <t xml:space="preserve">NOVČANI TIJEK IZ POSLOVNIH AKTIVNOSTI </t>
  </si>
  <si>
    <t xml:space="preserve">Povećanje/smanjenje poslovne imovine i obveza
 </t>
  </si>
  <si>
    <t xml:space="preserve">Novčani tijek prije promjene poslovne imovine i obveza </t>
  </si>
  <si>
    <t xml:space="preserve">NOVČANI TIJEK IZ ULAGAČKIH AKTIVNOSTI 
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</si>
  <si>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</si>
  <si>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</si>
  <si>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</si>
  <si>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</si>
  <si>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</si>
  <si>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</si>
  <si>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2.</t>
  </si>
  <si>
    <t>Matični broj subjekta (MBS):</t>
  </si>
  <si>
    <t>Tvrtke subjekata konsolidacije (prema MSFI):</t>
  </si>
  <si>
    <t>Osoba za kontakt:</t>
  </si>
  <si>
    <t>DODATAK BILANCI</t>
  </si>
  <si>
    <t>2. Pripisano manjinskom interesu</t>
  </si>
  <si>
    <t>1. Pripisano imateljima kapitala matice</t>
  </si>
  <si>
    <t>1. Dobit pripisana imateljima kapitala matice</t>
  </si>
  <si>
    <t>2. Dobit pripisana manjinskom interesu</t>
  </si>
  <si>
    <t>3. Gubitak pripisan imateljima kapitala matice</t>
  </si>
  <si>
    <t>4. Gubitak pripisan manjinskom interesu</t>
  </si>
  <si>
    <t>Napomena: Dodatak RDG-u popunjava izdavatelj koji sastavlja konsolidirani financijski izvještaj</t>
  </si>
  <si>
    <t xml:space="preserve">Dodatak RDG-u </t>
  </si>
  <si>
    <t>Napomena: Dodatak Bilanci popunjava izdavatelj koji sastavlja konsolidirani financijski izvještaj</t>
  </si>
  <si>
    <t>A. KAPITAL I REZERVE</t>
  </si>
  <si>
    <t xml:space="preserve">BILANCA </t>
  </si>
  <si>
    <t>stanje na dan</t>
  </si>
  <si>
    <t>RAČUN DOBITI I GUBITKA 
za razdoblje od ____________ do ___________</t>
  </si>
  <si>
    <t>za razdoblje od</t>
  </si>
  <si>
    <t>RAČUN DOBITI I GUBITKA (kumulativno za izvještajno razdoblje)</t>
  </si>
  <si>
    <t>IZVJEŠTAJ O NOVČANOM TIJEKU PO INDIREKTNOJ METODI</t>
  </si>
  <si>
    <t xml:space="preserve">za razdoblje od </t>
  </si>
  <si>
    <t>IZVJEŠTAJ O PROMJENAMA KAPITALA</t>
  </si>
  <si>
    <t>136</t>
  </si>
  <si>
    <t>137</t>
  </si>
  <si>
    <t>138</t>
  </si>
  <si>
    <t>139</t>
  </si>
  <si>
    <t>140</t>
  </si>
  <si>
    <t>141</t>
  </si>
  <si>
    <t>u kunama</t>
  </si>
  <si>
    <t>03763536</t>
  </si>
  <si>
    <t>060006216</t>
  </si>
  <si>
    <t>94472454976</t>
  </si>
  <si>
    <t>Jadransko osiguranje d.d.</t>
  </si>
  <si>
    <t>Zagreb</t>
  </si>
  <si>
    <t>Listopadska 2</t>
  </si>
  <si>
    <t>jadransko@jadransko.hr</t>
  </si>
  <si>
    <t>www.jadransko.hr</t>
  </si>
  <si>
    <t>Zagrebačka</t>
  </si>
  <si>
    <t>6512</t>
  </si>
  <si>
    <t>NE</t>
  </si>
  <si>
    <t>Goran Jurišić</t>
  </si>
  <si>
    <t>01 303 6275</t>
  </si>
  <si>
    <t>01 303 6925</t>
  </si>
  <si>
    <t>goran.jurisic@jadransko.hr</t>
  </si>
  <si>
    <t>Sanja Ćorić</t>
  </si>
  <si>
    <t>31.12.2010</t>
  </si>
  <si>
    <t>01.01.2010</t>
  </si>
  <si>
    <t>01.10.2010</t>
  </si>
  <si>
    <t>isto razdoblje u 2009. g.</t>
  </si>
  <si>
    <t>Statutarnih promjena vezanih za spajanja i pripajanja u promatranom razdoblju nije bilo.</t>
  </si>
  <si>
    <t>Naplata prihoda se kreće u okvirima koji su karakteristični za ovu vrstu djelatnosti i Društvo je uspješno realizira.</t>
  </si>
  <si>
    <t>u odnosu na isto razdoblje prethodne godine što je uzrokovano negativnim gospodarskim kretanjima.</t>
  </si>
  <si>
    <t>dio prihoda čine financijski prihodi od plasmana zajmova, najmova i ostalog.</t>
  </si>
  <si>
    <t xml:space="preserve">Likvidnost društva mjerena koeficijentom likvidnosti kojom HANFA prati sposobnost društva za osiguranje da </t>
  </si>
  <si>
    <t>U izvještajnom razdoblju nije bilo izmjena računovodstvenih politika.</t>
  </si>
  <si>
    <t xml:space="preserve">Društvo je u promatranom razdoblju ostvarilo neto dobit u iznosu od 44.844.951,50 kn što je za 18,63% više u odnosu na </t>
  </si>
  <si>
    <t xml:space="preserve">Zarada po dionici  mjerena neto dobiti po dionici iznosi 358,76 kn, što je u odnosu na isto razdoblje u 2009. g. </t>
  </si>
  <si>
    <t xml:space="preserve">više za 18,63%. </t>
  </si>
  <si>
    <t xml:space="preserve">Iznos prometa dionicama Jadranskog osiguranja na Zagrebačkoj burzi u istom razdoblju iznosio je 1.901.023,92 kn, </t>
  </si>
  <si>
    <t xml:space="preserve">obvezno osiguranje od autoodgovornosti. Ostvarena je bruto premija od 641.363.595,26 kn te  se ista smanjila za 2,98% </t>
  </si>
  <si>
    <t>podmiruje svoje obveze iznosi 3,68.</t>
  </si>
  <si>
    <t>(štete) čine 44,09% zarađene premije odnosno 43,61% ukupnih rashoda.</t>
  </si>
  <si>
    <t xml:space="preserve">Društvo je u promatranom razdoblju zaključilo 688.846 polica osiguranja od čega se 319.053 polica odnosi na  </t>
  </si>
  <si>
    <t>Ukupni prihod društva iznosi 682.337.198,82 kn, od čega na bruto zaračunatu premiju otpada 641.363.595,26 kn. Preostali</t>
  </si>
  <si>
    <t>od prodaje čine 93,99% ukupnog prihoda Društva.</t>
  </si>
  <si>
    <t xml:space="preserve">Ukupni rashodi društva u promatranom razdoblju iznosili su 637.492.247,32 kn dok izdaci za osigurane slučajeve </t>
  </si>
  <si>
    <r>
      <t xml:space="preserve">Društvo je registrirano za obavljanje prodaje neživotnih osiguranja i to </t>
    </r>
    <r>
      <rPr>
        <sz val="9"/>
        <rFont val="Arial"/>
        <family val="2"/>
      </rPr>
      <t xml:space="preserve">14 </t>
    </r>
    <r>
      <rPr>
        <sz val="9"/>
        <rFont val="Arial"/>
        <family val="2"/>
      </rPr>
      <t>skupina osiguranja te iz tog razloga prihodi</t>
    </r>
  </si>
  <si>
    <r>
      <rPr>
        <sz val="9"/>
        <rFont val="Arial"/>
        <family val="2"/>
      </rPr>
      <t xml:space="preserve">dok je dionice društva na dan 31.12.2010. imalo </t>
    </r>
    <r>
      <rPr>
        <sz val="9"/>
        <rFont val="Arial"/>
        <family val="2"/>
      </rPr>
      <t>463</t>
    </r>
    <r>
      <rPr>
        <b/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dioničara.</t>
    </r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</si>
</sst>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#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Rounded MT Bold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color indexed="8"/>
      <name val="Arial Rounded MT Bold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  <bgColor indexed="9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hair"/>
      <right/>
      <top style="hair"/>
      <bottom style="hair"/>
    </border>
    <border>
      <left style="thin"/>
      <right style="thin"/>
      <top style="hair"/>
      <bottom/>
    </border>
    <border>
      <left style="hair"/>
      <right/>
      <top style="hair"/>
      <bottom/>
    </border>
    <border>
      <left/>
      <right style="thin"/>
      <top/>
      <bottom/>
    </border>
    <border>
      <left/>
      <right style="thin"/>
      <top style="hair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/>
      <top style="thin"/>
      <bottom style="thin"/>
    </border>
    <border>
      <left style="thin">
        <color indexed="8"/>
      </left>
      <right/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/>
      <right style="hair"/>
      <top/>
      <bottom style="hair"/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/>
    </border>
    <border>
      <left/>
      <right style="thin"/>
      <top style="hair"/>
      <bottom style="hair"/>
    </border>
    <border>
      <left/>
      <right style="thin"/>
      <top/>
      <bottom style="thin"/>
    </border>
    <border>
      <left style="thin"/>
      <right style="hair"/>
      <top/>
      <bottom style="thin"/>
    </border>
    <border>
      <left/>
      <right style="thin"/>
      <top style="thin"/>
      <bottom style="hair"/>
    </border>
    <border>
      <left style="hair">
        <color indexed="8"/>
      </left>
      <right style="hair">
        <color indexed="8"/>
      </right>
      <top style="thin"/>
      <bottom style="hair"/>
    </border>
    <border>
      <left/>
      <right style="thin"/>
      <top style="hair"/>
      <bottom style="hair">
        <color indexed="8"/>
      </bottom>
    </border>
    <border>
      <left/>
      <right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/>
      <bottom style="thin"/>
    </border>
    <border>
      <left style="hair">
        <color indexed="8"/>
      </left>
      <right style="hair">
        <color indexed="8"/>
      </right>
      <top/>
      <bottom style="thin"/>
    </border>
    <border>
      <left style="thin"/>
      <right style="thin"/>
      <top style="hair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/>
    </border>
  </borders>
  <cellStyleXfs count="67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6" fillId="0" borderId="0" xfId="0" applyFont="1" applyAlignment="1">
      <alignment vertical="top"/>
    </xf>
    <xf numFmtId="14" fontId="7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6" fillId="0" borderId="11" xfId="0" applyFont="1" applyFill="1" applyBorder="1" applyAlignment="1" applyProtection="1">
      <alignment horizontal="center" vertical="center"/>
      <protection hidden="1" locked="0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horizontal="right"/>
      <protection hidden="1"/>
    </xf>
    <xf numFmtId="0" fontId="8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horizontal="right" wrapText="1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horizontal="right"/>
      <protection hidden="1"/>
    </xf>
    <xf numFmtId="1" fontId="7" fillId="33" borderId="12" xfId="0" applyNumberFormat="1" applyFont="1" applyFill="1" applyBorder="1" applyAlignment="1" applyProtection="1">
      <alignment horizontal="center" vertical="center"/>
      <protection hidden="1" locked="0"/>
    </xf>
    <xf numFmtId="0" fontId="7" fillId="0" borderId="0" xfId="0" applyFont="1" applyFill="1" applyBorder="1" applyAlignment="1" applyProtection="1">
      <alignment horizontal="right" vertical="center"/>
      <protection hidden="1" locked="0"/>
    </xf>
    <xf numFmtId="0" fontId="6" fillId="0" borderId="0" xfId="0" applyFont="1" applyBorder="1" applyAlignment="1" applyProtection="1">
      <alignment vertical="top"/>
      <protection hidden="1"/>
    </xf>
    <xf numFmtId="3" fontId="7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7" fillId="33" borderId="12" xfId="0" applyFont="1" applyFill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 applyProtection="1">
      <alignment vertical="top"/>
      <protection hidden="1"/>
    </xf>
    <xf numFmtId="0" fontId="6" fillId="0" borderId="0" xfId="0" applyFont="1" applyAlignment="1" applyProtection="1">
      <alignment/>
      <protection hidden="1"/>
    </xf>
    <xf numFmtId="49" fontId="7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6" fillId="0" borderId="0" xfId="0" applyFont="1" applyAlignment="1" applyProtection="1">
      <alignment horizontal="left" vertical="top" indent="2"/>
      <protection hidden="1"/>
    </xf>
    <xf numFmtId="0" fontId="6" fillId="0" borderId="0" xfId="0" applyFont="1" applyAlignment="1" applyProtection="1">
      <alignment horizontal="left" vertical="top" wrapText="1" indent="2"/>
      <protection hidden="1"/>
    </xf>
    <xf numFmtId="0" fontId="6" fillId="0" borderId="0" xfId="0" applyFont="1" applyBorder="1" applyAlignment="1" applyProtection="1">
      <alignment horizontal="right"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 horizontal="right" vertical="center"/>
      <protection hidden="1" locked="0"/>
    </xf>
    <xf numFmtId="0" fontId="6" fillId="0" borderId="0" xfId="0" applyFont="1" applyBorder="1" applyAlignment="1">
      <alignment/>
    </xf>
    <xf numFmtId="49" fontId="7" fillId="33" borderId="0" xfId="0" applyNumberFormat="1" applyFont="1" applyFill="1" applyBorder="1" applyAlignment="1" applyProtection="1">
      <alignment horizontal="center" vertical="center"/>
      <protection hidden="1" locked="0"/>
    </xf>
    <xf numFmtId="49" fontId="7" fillId="0" borderId="0" xfId="0" applyNumberFormat="1" applyFont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horizontal="left" vertical="top"/>
      <protection hidden="1"/>
    </xf>
    <xf numFmtId="0" fontId="6" fillId="0" borderId="13" xfId="0" applyFont="1" applyBorder="1" applyAlignment="1" applyProtection="1">
      <alignment vertical="top"/>
      <protection hidden="1"/>
    </xf>
    <xf numFmtId="0" fontId="6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14" xfId="0" applyFont="1" applyBorder="1" applyAlignment="1" applyProtection="1">
      <alignment vertical="top"/>
      <protection hidden="1"/>
    </xf>
    <xf numFmtId="0" fontId="6" fillId="0" borderId="14" xfId="0" applyFont="1" applyBorder="1" applyAlignment="1">
      <alignment vertical="top"/>
    </xf>
    <xf numFmtId="0" fontId="6" fillId="0" borderId="0" xfId="0" applyFont="1" applyFill="1" applyBorder="1" applyAlignment="1" applyProtection="1">
      <alignment horizontal="right" vertical="top" wrapText="1"/>
      <protection hidden="1"/>
    </xf>
    <xf numFmtId="0" fontId="10" fillId="0" borderId="0" xfId="0" applyFont="1" applyAlignment="1">
      <alignment vertical="center"/>
    </xf>
    <xf numFmtId="49" fontId="10" fillId="0" borderId="15" xfId="56" applyNumberFormat="1" applyFont="1" applyBorder="1" applyAlignment="1">
      <alignment horizontal="center" vertical="center" wrapText="1"/>
      <protection/>
    </xf>
    <xf numFmtId="49" fontId="10" fillId="0" borderId="15" xfId="56" applyNumberFormat="1" applyFont="1" applyBorder="1" applyAlignment="1">
      <alignment vertical="center" wrapText="1"/>
      <protection/>
    </xf>
    <xf numFmtId="49" fontId="9" fillId="0" borderId="16" xfId="56" applyNumberFormat="1" applyFont="1" applyFill="1" applyBorder="1" applyAlignment="1">
      <alignment horizontal="center" vertical="center" wrapText="1"/>
      <protection/>
    </xf>
    <xf numFmtId="49" fontId="9" fillId="0" borderId="17" xfId="56" applyNumberFormat="1" applyFont="1" applyFill="1" applyBorder="1" applyAlignment="1">
      <alignment horizontal="left" vertical="center" wrapText="1"/>
      <protection/>
    </xf>
    <xf numFmtId="164" fontId="9" fillId="0" borderId="18" xfId="59" applyNumberFormat="1" applyFont="1" applyFill="1" applyBorder="1" applyAlignment="1" applyProtection="1">
      <alignment vertical="center"/>
      <protection locked="0"/>
    </xf>
    <xf numFmtId="164" fontId="9" fillId="0" borderId="19" xfId="0" applyNumberFormat="1" applyFont="1" applyFill="1" applyBorder="1" applyAlignment="1">
      <alignment vertical="center"/>
    </xf>
    <xf numFmtId="164" fontId="9" fillId="0" borderId="20" xfId="59" applyNumberFormat="1" applyFont="1" applyFill="1" applyBorder="1" applyAlignment="1" applyProtection="1">
      <alignment vertical="center"/>
      <protection locked="0"/>
    </xf>
    <xf numFmtId="164" fontId="9" fillId="0" borderId="21" xfId="0" applyNumberFormat="1" applyFont="1" applyFill="1" applyBorder="1" applyAlignment="1">
      <alignment vertical="center"/>
    </xf>
    <xf numFmtId="49" fontId="9" fillId="0" borderId="22" xfId="56" applyNumberFormat="1" applyFont="1" applyFill="1" applyBorder="1" applyAlignment="1">
      <alignment horizontal="center" vertical="center" wrapText="1"/>
      <protection/>
    </xf>
    <xf numFmtId="49" fontId="9" fillId="0" borderId="23" xfId="56" applyNumberFormat="1" applyFont="1" applyFill="1" applyBorder="1" applyAlignment="1">
      <alignment horizontal="left" vertical="center" wrapText="1"/>
      <protection/>
    </xf>
    <xf numFmtId="164" fontId="9" fillId="0" borderId="24" xfId="59" applyNumberFormat="1" applyFont="1" applyFill="1" applyBorder="1" applyAlignment="1" applyProtection="1">
      <alignment vertical="center"/>
      <protection locked="0"/>
    </xf>
    <xf numFmtId="164" fontId="9" fillId="0" borderId="25" xfId="0" applyNumberFormat="1" applyFont="1" applyFill="1" applyBorder="1" applyAlignment="1">
      <alignment vertical="center"/>
    </xf>
    <xf numFmtId="164" fontId="9" fillId="0" borderId="26" xfId="59" applyNumberFormat="1" applyFont="1" applyFill="1" applyBorder="1" applyAlignment="1" applyProtection="1">
      <alignment vertical="center"/>
      <protection locked="0"/>
    </xf>
    <xf numFmtId="164" fontId="9" fillId="0" borderId="27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10" fillId="0" borderId="25" xfId="0" applyNumberFormat="1" applyFont="1" applyFill="1" applyBorder="1" applyAlignment="1">
      <alignment vertical="center"/>
    </xf>
    <xf numFmtId="164" fontId="10" fillId="0" borderId="27" xfId="0" applyNumberFormat="1" applyFont="1" applyFill="1" applyBorder="1" applyAlignment="1">
      <alignment vertical="center"/>
    </xf>
    <xf numFmtId="49" fontId="10" fillId="0" borderId="22" xfId="56" applyNumberFormat="1" applyFont="1" applyFill="1" applyBorder="1" applyAlignment="1">
      <alignment horizontal="center" vertical="center" wrapText="1"/>
      <protection/>
    </xf>
    <xf numFmtId="49" fontId="10" fillId="0" borderId="23" xfId="56" applyNumberFormat="1" applyFont="1" applyFill="1" applyBorder="1" applyAlignment="1">
      <alignment horizontal="left" vertical="center" wrapText="1"/>
      <protection/>
    </xf>
    <xf numFmtId="164" fontId="9" fillId="0" borderId="24" xfId="56" applyNumberFormat="1" applyFont="1" applyFill="1" applyBorder="1" applyAlignment="1" applyProtection="1">
      <alignment vertical="center"/>
      <protection locked="0"/>
    </xf>
    <xf numFmtId="164" fontId="9" fillId="0" borderId="26" xfId="56" applyNumberFormat="1" applyFont="1" applyFill="1" applyBorder="1" applyAlignment="1" applyProtection="1">
      <alignment vertical="center"/>
      <protection locked="0"/>
    </xf>
    <xf numFmtId="164" fontId="10" fillId="0" borderId="24" xfId="56" applyNumberFormat="1" applyFont="1" applyFill="1" applyBorder="1" applyAlignment="1" applyProtection="1">
      <alignment vertical="center"/>
      <protection locked="0"/>
    </xf>
    <xf numFmtId="164" fontId="10" fillId="0" borderId="26" xfId="56" applyNumberFormat="1" applyFont="1" applyFill="1" applyBorder="1" applyAlignment="1" applyProtection="1">
      <alignment vertical="center"/>
      <protection locked="0"/>
    </xf>
    <xf numFmtId="49" fontId="9" fillId="0" borderId="28" xfId="56" applyNumberFormat="1" applyFont="1" applyFill="1" applyBorder="1" applyAlignment="1">
      <alignment horizontal="left" vertical="center" wrapText="1"/>
      <protection/>
    </xf>
    <xf numFmtId="164" fontId="9" fillId="0" borderId="29" xfId="59" applyNumberFormat="1" applyFont="1" applyFill="1" applyBorder="1" applyAlignment="1" applyProtection="1">
      <alignment vertical="center"/>
      <protection locked="0"/>
    </xf>
    <xf numFmtId="164" fontId="9" fillId="0" borderId="30" xfId="0" applyNumberFormat="1" applyFont="1" applyFill="1" applyBorder="1" applyAlignment="1">
      <alignment vertical="center"/>
    </xf>
    <xf numFmtId="164" fontId="9" fillId="0" borderId="31" xfId="59" applyNumberFormat="1" applyFont="1" applyFill="1" applyBorder="1" applyAlignment="1" applyProtection="1">
      <alignment vertical="center"/>
      <protection locked="0"/>
    </xf>
    <xf numFmtId="49" fontId="9" fillId="0" borderId="32" xfId="56" applyNumberFormat="1" applyFont="1" applyFill="1" applyBorder="1" applyAlignment="1">
      <alignment horizontal="center" vertical="center" wrapText="1"/>
      <protection/>
    </xf>
    <xf numFmtId="49" fontId="9" fillId="0" borderId="33" xfId="56" applyNumberFormat="1" applyFont="1" applyFill="1" applyBorder="1" applyAlignment="1">
      <alignment horizontal="left" vertical="center" wrapText="1"/>
      <protection/>
    </xf>
    <xf numFmtId="164" fontId="9" fillId="0" borderId="34" xfId="56" applyNumberFormat="1" applyFont="1" applyFill="1" applyBorder="1" applyAlignment="1" applyProtection="1">
      <alignment vertical="center"/>
      <protection locked="0"/>
    </xf>
    <xf numFmtId="164" fontId="9" fillId="0" borderId="35" xfId="0" applyNumberFormat="1" applyFont="1" applyFill="1" applyBorder="1" applyAlignment="1">
      <alignment vertical="center"/>
    </xf>
    <xf numFmtId="164" fontId="9" fillId="0" borderId="36" xfId="56" applyNumberFormat="1" applyFont="1" applyFill="1" applyBorder="1" applyAlignment="1" applyProtection="1">
      <alignment vertical="center"/>
      <protection locked="0"/>
    </xf>
    <xf numFmtId="164" fontId="9" fillId="0" borderId="37" xfId="0" applyNumberFormat="1" applyFont="1" applyFill="1" applyBorder="1" applyAlignment="1">
      <alignment vertical="center"/>
    </xf>
    <xf numFmtId="49" fontId="9" fillId="0" borderId="16" xfId="57" applyNumberFormat="1" applyFont="1" applyFill="1" applyBorder="1" applyAlignment="1">
      <alignment horizontal="center" vertical="center"/>
      <protection/>
    </xf>
    <xf numFmtId="0" fontId="9" fillId="0" borderId="38" xfId="57" applyFont="1" applyFill="1" applyBorder="1" applyAlignment="1">
      <alignment horizontal="left" vertical="center" wrapText="1"/>
      <protection/>
    </xf>
    <xf numFmtId="49" fontId="9" fillId="0" borderId="39" xfId="56" applyNumberFormat="1" applyFont="1" applyFill="1" applyBorder="1" applyAlignment="1" quotePrefix="1">
      <alignment horizontal="center" vertical="center" wrapText="1"/>
      <protection/>
    </xf>
    <xf numFmtId="164" fontId="9" fillId="0" borderId="40" xfId="59" applyNumberFormat="1" applyFont="1" applyFill="1" applyBorder="1" applyAlignment="1" applyProtection="1">
      <alignment vertical="center"/>
      <protection locked="0"/>
    </xf>
    <xf numFmtId="164" fontId="9" fillId="0" borderId="41" xfId="59" applyNumberFormat="1" applyFont="1" applyFill="1" applyBorder="1" applyAlignment="1" applyProtection="1">
      <alignment vertical="center"/>
      <protection locked="0"/>
    </xf>
    <xf numFmtId="164" fontId="9" fillId="0" borderId="42" xfId="0" applyNumberFormat="1" applyFont="1" applyFill="1" applyBorder="1" applyAlignment="1">
      <alignment vertical="center"/>
    </xf>
    <xf numFmtId="49" fontId="10" fillId="0" borderId="22" xfId="57" applyNumberFormat="1" applyFont="1" applyFill="1" applyBorder="1" applyAlignment="1">
      <alignment horizontal="center" vertical="center"/>
      <protection/>
    </xf>
    <xf numFmtId="0" fontId="10" fillId="0" borderId="23" xfId="57" applyFont="1" applyFill="1" applyBorder="1" applyAlignment="1">
      <alignment horizontal="left" vertical="center" wrapText="1"/>
      <protection/>
    </xf>
    <xf numFmtId="0" fontId="9" fillId="0" borderId="22" xfId="57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 vertical="center"/>
    </xf>
    <xf numFmtId="49" fontId="9" fillId="0" borderId="22" xfId="56" applyNumberFormat="1" applyFont="1" applyFill="1" applyBorder="1" applyAlignment="1" quotePrefix="1">
      <alignment horizontal="center" vertical="center" wrapText="1"/>
      <protection/>
    </xf>
    <xf numFmtId="49" fontId="9" fillId="0" borderId="22" xfId="57" applyNumberFormat="1" applyFont="1" applyFill="1" applyBorder="1" applyAlignment="1">
      <alignment horizontal="center" vertical="center"/>
      <protection/>
    </xf>
    <xf numFmtId="0" fontId="9" fillId="0" borderId="23" xfId="57" applyFont="1" applyFill="1" applyBorder="1" applyAlignment="1">
      <alignment horizontal="left" vertical="center" wrapText="1"/>
      <protection/>
    </xf>
    <xf numFmtId="164" fontId="9" fillId="0" borderId="24" xfId="57" applyNumberFormat="1" applyFont="1" applyFill="1" applyBorder="1" applyAlignment="1" applyProtection="1">
      <alignment vertical="center"/>
      <protection locked="0"/>
    </xf>
    <xf numFmtId="164" fontId="10" fillId="0" borderId="25" xfId="0" applyNumberFormat="1" applyFont="1" applyFill="1" applyBorder="1" applyAlignment="1">
      <alignment horizontal="right" vertical="center"/>
    </xf>
    <xf numFmtId="164" fontId="9" fillId="0" borderId="25" xfId="57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49" fontId="9" fillId="0" borderId="0" xfId="58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49" fontId="9" fillId="0" borderId="39" xfId="58" applyNumberFormat="1" applyFont="1" applyFill="1" applyBorder="1" applyAlignment="1">
      <alignment horizontal="center" vertical="center"/>
      <protection/>
    </xf>
    <xf numFmtId="49" fontId="9" fillId="0" borderId="38" xfId="58" applyNumberFormat="1" applyFont="1" applyFill="1" applyBorder="1" applyAlignment="1">
      <alignment horizontal="left" vertical="center" wrapText="1"/>
      <protection/>
    </xf>
    <xf numFmtId="49" fontId="9" fillId="0" borderId="39" xfId="58" applyNumberFormat="1" applyFont="1" applyFill="1" applyBorder="1" applyAlignment="1">
      <alignment horizontal="center" vertical="center" wrapText="1"/>
      <protection/>
    </xf>
    <xf numFmtId="164" fontId="9" fillId="0" borderId="38" xfId="58" applyNumberFormat="1" applyFont="1" applyFill="1" applyBorder="1" applyAlignment="1" applyProtection="1">
      <alignment vertical="center"/>
      <protection locked="0"/>
    </xf>
    <xf numFmtId="164" fontId="9" fillId="0" borderId="19" xfId="58" applyNumberFormat="1" applyFont="1" applyFill="1" applyBorder="1" applyAlignment="1" applyProtection="1">
      <alignment vertical="center"/>
      <protection locked="0"/>
    </xf>
    <xf numFmtId="164" fontId="9" fillId="0" borderId="21" xfId="58" applyNumberFormat="1" applyFont="1" applyFill="1" applyBorder="1" applyAlignment="1" applyProtection="1">
      <alignment vertical="center"/>
      <protection locked="0"/>
    </xf>
    <xf numFmtId="164" fontId="9" fillId="0" borderId="43" xfId="58" applyNumberFormat="1" applyFont="1" applyFill="1" applyBorder="1" applyAlignment="1" applyProtection="1">
      <alignment vertical="center"/>
      <protection locked="0"/>
    </xf>
    <xf numFmtId="164" fontId="9" fillId="0" borderId="44" xfId="58" applyNumberFormat="1" applyFont="1" applyFill="1" applyBorder="1" applyAlignment="1" applyProtection="1">
      <alignment vertical="center"/>
      <protection locked="0"/>
    </xf>
    <xf numFmtId="49" fontId="9" fillId="0" borderId="22" xfId="58" applyNumberFormat="1" applyFont="1" applyFill="1" applyBorder="1" applyAlignment="1">
      <alignment horizontal="center" vertical="center"/>
      <protection/>
    </xf>
    <xf numFmtId="49" fontId="9" fillId="0" borderId="23" xfId="58" applyNumberFormat="1" applyFont="1" applyFill="1" applyBorder="1" applyAlignment="1">
      <alignment horizontal="left" vertical="center" wrapText="1"/>
      <protection/>
    </xf>
    <xf numFmtId="49" fontId="9" fillId="0" borderId="22" xfId="58" applyNumberFormat="1" applyFont="1" applyFill="1" applyBorder="1" applyAlignment="1">
      <alignment horizontal="center" vertical="center" wrapText="1"/>
      <protection/>
    </xf>
    <xf numFmtId="164" fontId="9" fillId="0" borderId="23" xfId="58" applyNumberFormat="1" applyFont="1" applyFill="1" applyBorder="1" applyAlignment="1" applyProtection="1">
      <alignment vertical="center"/>
      <protection locked="0"/>
    </xf>
    <xf numFmtId="164" fontId="9" fillId="0" borderId="25" xfId="58" applyNumberFormat="1" applyFont="1" applyFill="1" applyBorder="1" applyAlignment="1" applyProtection="1">
      <alignment vertical="center"/>
      <protection locked="0"/>
    </xf>
    <xf numFmtId="164" fontId="9" fillId="0" borderId="45" xfId="58" applyNumberFormat="1" applyFont="1" applyFill="1" applyBorder="1" applyAlignment="1" applyProtection="1">
      <alignment vertical="center"/>
      <protection locked="0"/>
    </xf>
    <xf numFmtId="49" fontId="10" fillId="0" borderId="22" xfId="58" applyNumberFormat="1" applyFont="1" applyFill="1" applyBorder="1" applyAlignment="1">
      <alignment horizontal="center" vertical="center"/>
      <protection/>
    </xf>
    <xf numFmtId="49" fontId="10" fillId="0" borderId="23" xfId="58" applyNumberFormat="1" applyFont="1" applyFill="1" applyBorder="1" applyAlignment="1">
      <alignment horizontal="left" vertical="center" wrapText="1"/>
      <protection/>
    </xf>
    <xf numFmtId="164" fontId="10" fillId="0" borderId="23" xfId="58" applyNumberFormat="1" applyFont="1" applyFill="1" applyBorder="1" applyAlignment="1" applyProtection="1">
      <alignment vertical="center"/>
      <protection locked="0"/>
    </xf>
    <xf numFmtId="164" fontId="10" fillId="0" borderId="25" xfId="58" applyNumberFormat="1" applyFont="1" applyFill="1" applyBorder="1" applyAlignment="1" applyProtection="1">
      <alignment vertical="center"/>
      <protection locked="0"/>
    </xf>
    <xf numFmtId="164" fontId="10" fillId="0" borderId="45" xfId="58" applyNumberFormat="1" applyFont="1" applyFill="1" applyBorder="1" applyAlignment="1" applyProtection="1">
      <alignment vertical="center"/>
      <protection locked="0"/>
    </xf>
    <xf numFmtId="49" fontId="9" fillId="0" borderId="46" xfId="58" applyNumberFormat="1" applyFont="1" applyFill="1" applyBorder="1" applyAlignment="1">
      <alignment horizontal="center" vertical="center"/>
      <protection/>
    </xf>
    <xf numFmtId="49" fontId="9" fillId="0" borderId="28" xfId="58" applyNumberFormat="1" applyFont="1" applyFill="1" applyBorder="1" applyAlignment="1">
      <alignment horizontal="left" vertical="center" wrapText="1"/>
      <protection/>
    </xf>
    <xf numFmtId="49" fontId="9" fillId="0" borderId="46" xfId="58" applyNumberFormat="1" applyFont="1" applyFill="1" applyBorder="1" applyAlignment="1">
      <alignment horizontal="center" vertical="center" wrapText="1"/>
      <protection/>
    </xf>
    <xf numFmtId="164" fontId="9" fillId="0" borderId="28" xfId="58" applyNumberFormat="1" applyFont="1" applyFill="1" applyBorder="1" applyAlignment="1" applyProtection="1">
      <alignment vertical="center"/>
      <protection locked="0"/>
    </xf>
    <xf numFmtId="164" fontId="9" fillId="0" borderId="30" xfId="58" applyNumberFormat="1" applyFont="1" applyFill="1" applyBorder="1" applyAlignment="1" applyProtection="1">
      <alignment vertical="center"/>
      <protection locked="0"/>
    </xf>
    <xf numFmtId="164" fontId="9" fillId="0" borderId="47" xfId="58" applyNumberFormat="1" applyFont="1" applyFill="1" applyBorder="1" applyAlignment="1" applyProtection="1">
      <alignment vertical="center"/>
      <protection locked="0"/>
    </xf>
    <xf numFmtId="164" fontId="9" fillId="0" borderId="48" xfId="58" applyNumberFormat="1" applyFont="1" applyFill="1" applyBorder="1" applyAlignment="1" applyProtection="1">
      <alignment vertical="center"/>
      <protection locked="0"/>
    </xf>
    <xf numFmtId="49" fontId="9" fillId="0" borderId="32" xfId="58" applyNumberFormat="1" applyFont="1" applyFill="1" applyBorder="1" applyAlignment="1">
      <alignment horizontal="center" vertical="center"/>
      <protection/>
    </xf>
    <xf numFmtId="49" fontId="9" fillId="0" borderId="32" xfId="58" applyNumberFormat="1" applyFont="1" applyFill="1" applyBorder="1" applyAlignment="1">
      <alignment horizontal="center" vertical="center" wrapText="1"/>
      <protection/>
    </xf>
    <xf numFmtId="164" fontId="9" fillId="0" borderId="34" xfId="58" applyNumberFormat="1" applyFont="1" applyFill="1" applyBorder="1" applyAlignment="1" applyProtection="1">
      <alignment vertical="center"/>
      <protection locked="0"/>
    </xf>
    <xf numFmtId="164" fontId="9" fillId="0" borderId="35" xfId="58" applyNumberFormat="1" applyFont="1" applyFill="1" applyBorder="1" applyAlignment="1" applyProtection="1">
      <alignment vertical="center"/>
      <protection locked="0"/>
    </xf>
    <xf numFmtId="164" fontId="9" fillId="0" borderId="37" xfId="58" applyNumberFormat="1" applyFont="1" applyFill="1" applyBorder="1" applyAlignment="1" applyProtection="1">
      <alignment vertical="center"/>
      <protection locked="0"/>
    </xf>
    <xf numFmtId="164" fontId="9" fillId="0" borderId="33" xfId="58" applyNumberFormat="1" applyFont="1" applyFill="1" applyBorder="1" applyAlignment="1" applyProtection="1">
      <alignment vertical="center"/>
      <protection locked="0"/>
    </xf>
    <xf numFmtId="164" fontId="9" fillId="0" borderId="49" xfId="58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9" fillId="0" borderId="5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 quotePrefix="1">
      <alignment horizontal="center" vertical="center" wrapText="1"/>
    </xf>
    <xf numFmtId="164" fontId="9" fillId="0" borderId="10" xfId="0" applyNumberFormat="1" applyFont="1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Fill="1" applyBorder="1" applyAlignment="1">
      <alignment vertical="center" wrapText="1"/>
    </xf>
    <xf numFmtId="0" fontId="9" fillId="0" borderId="16" xfId="0" applyFont="1" applyFill="1" applyBorder="1" applyAlignment="1" quotePrefix="1">
      <alignment horizontal="center" vertical="center" wrapText="1"/>
    </xf>
    <xf numFmtId="164" fontId="9" fillId="0" borderId="39" xfId="0" applyNumberFormat="1" applyFont="1" applyBorder="1" applyAlignment="1">
      <alignment vertical="center"/>
    </xf>
    <xf numFmtId="0" fontId="11" fillId="0" borderId="23" xfId="0" applyFont="1" applyBorder="1" applyAlignment="1" quotePrefix="1">
      <alignment horizontal="center" vertical="center"/>
    </xf>
    <xf numFmtId="0" fontId="10" fillId="0" borderId="22" xfId="0" applyFont="1" applyFill="1" applyBorder="1" applyAlignment="1">
      <alignment horizontal="left" vertical="center" wrapText="1"/>
    </xf>
    <xf numFmtId="0" fontId="9" fillId="0" borderId="22" xfId="0" applyFont="1" applyBorder="1" applyAlignment="1" quotePrefix="1">
      <alignment horizontal="center" vertical="center" wrapText="1"/>
    </xf>
    <xf numFmtId="164" fontId="10" fillId="0" borderId="22" xfId="0" applyNumberFormat="1" applyFont="1" applyBorder="1" applyAlignment="1">
      <alignment vertical="center"/>
    </xf>
    <xf numFmtId="16" fontId="11" fillId="0" borderId="23" xfId="0" applyNumberFormat="1" applyFont="1" applyBorder="1" applyAlignment="1" quotePrefix="1">
      <alignment horizontal="center" vertical="center"/>
    </xf>
    <xf numFmtId="0" fontId="10" fillId="0" borderId="22" xfId="0" applyFont="1" applyBorder="1" applyAlignment="1">
      <alignment vertical="center" wrapText="1"/>
    </xf>
    <xf numFmtId="0" fontId="9" fillId="0" borderId="22" xfId="0" applyFont="1" applyFill="1" applyBorder="1" applyAlignment="1" quotePrefix="1">
      <alignment horizontal="center" vertical="center" wrapText="1"/>
    </xf>
    <xf numFmtId="14" fontId="11" fillId="0" borderId="23" xfId="0" applyNumberFormat="1" applyFont="1" applyBorder="1" applyAlignment="1" quotePrefix="1">
      <alignment horizontal="center" vertical="center"/>
    </xf>
    <xf numFmtId="0" fontId="10" fillId="0" borderId="22" xfId="0" applyFont="1" applyBorder="1" applyAlignment="1">
      <alignment vertical="center"/>
    </xf>
    <xf numFmtId="0" fontId="11" fillId="0" borderId="22" xfId="0" applyFont="1" applyFill="1" applyBorder="1" applyAlignment="1">
      <alignment horizontal="left" vertical="center" wrapText="1"/>
    </xf>
    <xf numFmtId="0" fontId="11" fillId="34" borderId="22" xfId="0" applyFont="1" applyFill="1" applyBorder="1" applyAlignment="1">
      <alignment horizontal="left" vertical="center" wrapText="1"/>
    </xf>
    <xf numFmtId="0" fontId="11" fillId="34" borderId="22" xfId="0" applyFont="1" applyFill="1" applyBorder="1" applyAlignment="1">
      <alignment vertical="center" wrapText="1"/>
    </xf>
    <xf numFmtId="0" fontId="9" fillId="0" borderId="23" xfId="0" applyFont="1" applyBorder="1" applyAlignment="1">
      <alignment horizontal="center" vertical="center"/>
    </xf>
    <xf numFmtId="164" fontId="9" fillId="0" borderId="22" xfId="0" applyNumberFormat="1" applyFont="1" applyBorder="1" applyAlignment="1">
      <alignment vertical="center"/>
    </xf>
    <xf numFmtId="0" fontId="11" fillId="0" borderId="23" xfId="0" applyNumberFormat="1" applyFont="1" applyBorder="1" applyAlignment="1" quotePrefix="1">
      <alignment horizontal="center" vertical="center"/>
    </xf>
    <xf numFmtId="0" fontId="10" fillId="34" borderId="22" xfId="0" applyFont="1" applyFill="1" applyBorder="1" applyAlignment="1">
      <alignment vertical="center" wrapText="1"/>
    </xf>
    <xf numFmtId="0" fontId="10" fillId="34" borderId="22" xfId="60" applyFont="1" applyFill="1" applyBorder="1" applyAlignment="1">
      <alignment vertical="center" wrapText="1"/>
      <protection/>
    </xf>
    <xf numFmtId="164" fontId="6" fillId="0" borderId="22" xfId="0" applyNumberFormat="1" applyFont="1" applyBorder="1" applyAlignment="1">
      <alignment vertical="center" wrapText="1"/>
    </xf>
    <xf numFmtId="0" fontId="10" fillId="35" borderId="22" xfId="0" applyFont="1" applyFill="1" applyBorder="1" applyAlignment="1">
      <alignment vertical="center" wrapText="1"/>
    </xf>
    <xf numFmtId="0" fontId="9" fillId="0" borderId="28" xfId="0" applyNumberFormat="1" applyFont="1" applyBorder="1" applyAlignment="1" quotePrefix="1">
      <alignment horizontal="center" vertical="center"/>
    </xf>
    <xf numFmtId="0" fontId="9" fillId="34" borderId="46" xfId="60" applyFont="1" applyFill="1" applyBorder="1" applyAlignment="1">
      <alignment vertical="center" wrapText="1"/>
      <protection/>
    </xf>
    <xf numFmtId="0" fontId="9" fillId="0" borderId="46" xfId="0" applyFont="1" applyBorder="1" applyAlignment="1" quotePrefix="1">
      <alignment horizontal="center" vertical="center" wrapText="1"/>
    </xf>
    <xf numFmtId="164" fontId="10" fillId="0" borderId="46" xfId="0" applyNumberFormat="1" applyFont="1" applyBorder="1" applyAlignment="1">
      <alignment vertical="center"/>
    </xf>
    <xf numFmtId="0" fontId="9" fillId="0" borderId="10" xfId="0" applyFont="1" applyFill="1" applyBorder="1" applyAlignment="1" quotePrefix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35" borderId="39" xfId="0" applyFont="1" applyFill="1" applyBorder="1" applyAlignment="1">
      <alignment vertical="center" wrapText="1"/>
    </xf>
    <xf numFmtId="0" fontId="9" fillId="0" borderId="39" xfId="0" applyFont="1" applyBorder="1" applyAlignment="1" quotePrefix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51" xfId="0" applyFont="1" applyBorder="1" applyAlignment="1">
      <alignment vertical="center" wrapText="1"/>
    </xf>
    <xf numFmtId="0" fontId="10" fillId="35" borderId="22" xfId="0" applyFont="1" applyFill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/>
    </xf>
    <xf numFmtId="0" fontId="9" fillId="0" borderId="46" xfId="0" applyFont="1" applyFill="1" applyBorder="1" applyAlignment="1" quotePrefix="1">
      <alignment horizontal="center" vertical="center" wrapText="1"/>
    </xf>
    <xf numFmtId="164" fontId="9" fillId="0" borderId="46" xfId="0" applyNumberFormat="1" applyFont="1" applyBorder="1" applyAlignment="1">
      <alignment vertical="center"/>
    </xf>
    <xf numFmtId="0" fontId="10" fillId="0" borderId="39" xfId="0" applyFont="1" applyBorder="1" applyAlignment="1">
      <alignment horizontal="left" vertical="center" wrapText="1"/>
    </xf>
    <xf numFmtId="0" fontId="9" fillId="0" borderId="39" xfId="0" applyFont="1" applyFill="1" applyBorder="1" applyAlignment="1" quotePrefix="1">
      <alignment horizontal="center" vertical="center" wrapText="1"/>
    </xf>
    <xf numFmtId="164" fontId="10" fillId="0" borderId="39" xfId="0" applyNumberFormat="1" applyFont="1" applyBorder="1" applyAlignment="1">
      <alignment vertical="center"/>
    </xf>
    <xf numFmtId="0" fontId="10" fillId="0" borderId="4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164" fontId="10" fillId="0" borderId="51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 wrapText="1"/>
    </xf>
    <xf numFmtId="0" fontId="9" fillId="0" borderId="32" xfId="0" applyFont="1" applyBorder="1" applyAlignment="1" quotePrefix="1">
      <alignment horizontal="center" vertical="center" wrapText="1"/>
    </xf>
    <xf numFmtId="164" fontId="10" fillId="0" borderId="32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vertical="top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49" fontId="9" fillId="0" borderId="23" xfId="56" applyNumberFormat="1" applyFont="1" applyFill="1" applyBorder="1" applyAlignment="1">
      <alignment horizontal="left" vertical="top" wrapText="1"/>
      <protection/>
    </xf>
    <xf numFmtId="3" fontId="9" fillId="36" borderId="52" xfId="56" applyNumberFormat="1" applyFont="1" applyFill="1" applyBorder="1" applyAlignment="1">
      <alignment horizontal="center" vertical="center"/>
      <protection/>
    </xf>
    <xf numFmtId="3" fontId="9" fillId="36" borderId="50" xfId="56" applyNumberFormat="1" applyFont="1" applyFill="1" applyBorder="1" applyAlignment="1">
      <alignment horizontal="center" vertical="center" wrapText="1"/>
      <protection/>
    </xf>
    <xf numFmtId="3" fontId="9" fillId="36" borderId="53" xfId="56" applyNumberFormat="1" applyFont="1" applyFill="1" applyBorder="1" applyAlignment="1">
      <alignment horizontal="center" vertical="center" wrapText="1"/>
      <protection/>
    </xf>
    <xf numFmtId="49" fontId="9" fillId="37" borderId="15" xfId="56" applyNumberFormat="1" applyFont="1" applyFill="1" applyBorder="1" applyAlignment="1">
      <alignment horizontal="center" vertical="center" wrapText="1"/>
      <protection/>
    </xf>
    <xf numFmtId="49" fontId="9" fillId="37" borderId="12" xfId="56" applyNumberFormat="1" applyFont="1" applyFill="1" applyBorder="1" applyAlignment="1">
      <alignment horizontal="center" vertical="center" wrapText="1"/>
      <protection/>
    </xf>
    <xf numFmtId="3" fontId="9" fillId="37" borderId="50" xfId="56" applyNumberFormat="1" applyFont="1" applyFill="1" applyBorder="1" applyAlignment="1">
      <alignment horizontal="center" vertical="center"/>
      <protection/>
    </xf>
    <xf numFmtId="3" fontId="9" fillId="37" borderId="50" xfId="56" applyNumberFormat="1" applyFont="1" applyFill="1" applyBorder="1" applyAlignment="1">
      <alignment horizontal="center" vertical="center" wrapText="1"/>
      <protection/>
    </xf>
    <xf numFmtId="3" fontId="9" fillId="37" borderId="53" xfId="56" applyNumberFormat="1" applyFont="1" applyFill="1" applyBorder="1" applyAlignment="1">
      <alignment horizontal="center" vertical="center" wrapText="1"/>
      <protection/>
    </xf>
    <xf numFmtId="49" fontId="9" fillId="0" borderId="33" xfId="58" applyNumberFormat="1" applyFont="1" applyFill="1" applyBorder="1" applyAlignment="1">
      <alignment horizontal="left" vertical="top" wrapText="1"/>
      <protection/>
    </xf>
    <xf numFmtId="4" fontId="9" fillId="36" borderId="54" xfId="58" applyNumberFormat="1" applyFont="1" applyFill="1" applyBorder="1" applyAlignment="1">
      <alignment horizontal="center" vertical="center"/>
      <protection/>
    </xf>
    <xf numFmtId="4" fontId="9" fillId="36" borderId="55" xfId="58" applyNumberFormat="1" applyFont="1" applyFill="1" applyBorder="1" applyAlignment="1">
      <alignment horizontal="center" vertical="center"/>
      <protection/>
    </xf>
    <xf numFmtId="4" fontId="9" fillId="36" borderId="56" xfId="58" applyNumberFormat="1" applyFont="1" applyFill="1" applyBorder="1" applyAlignment="1">
      <alignment horizontal="center" vertical="center"/>
      <protection/>
    </xf>
    <xf numFmtId="4" fontId="9" fillId="36" borderId="57" xfId="58" applyNumberFormat="1" applyFont="1" applyFill="1" applyBorder="1" applyAlignment="1">
      <alignment horizontal="center" vertical="center"/>
      <protection/>
    </xf>
    <xf numFmtId="0" fontId="10" fillId="0" borderId="22" xfId="0" applyFont="1" applyBorder="1" applyAlignment="1">
      <alignment vertical="top" wrapText="1"/>
    </xf>
    <xf numFmtId="0" fontId="9" fillId="0" borderId="22" xfId="0" applyFont="1" applyFill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10" fillId="0" borderId="51" xfId="0" applyFont="1" applyBorder="1" applyAlignment="1">
      <alignment horizontal="left" vertical="top" wrapText="1"/>
    </xf>
    <xf numFmtId="49" fontId="9" fillId="36" borderId="52" xfId="56" applyNumberFormat="1" applyFont="1" applyFill="1" applyBorder="1" applyAlignment="1">
      <alignment horizontal="center" vertical="center" wrapText="1"/>
      <protection/>
    </xf>
    <xf numFmtId="49" fontId="9" fillId="36" borderId="10" xfId="56" applyNumberFormat="1" applyFont="1" applyFill="1" applyBorder="1" applyAlignment="1">
      <alignment horizontal="center" vertical="center" wrapText="1"/>
      <protection/>
    </xf>
    <xf numFmtId="0" fontId="9" fillId="38" borderId="10" xfId="0" applyFont="1" applyFill="1" applyBorder="1" applyAlignment="1">
      <alignment horizontal="center" vertical="center" wrapText="1"/>
    </xf>
    <xf numFmtId="0" fontId="9" fillId="39" borderId="50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left" vertical="center" wrapText="1"/>
    </xf>
    <xf numFmtId="0" fontId="9" fillId="39" borderId="10" xfId="0" applyFont="1" applyFill="1" applyBorder="1" applyAlignment="1" quotePrefix="1">
      <alignment horizontal="center" vertical="center" wrapText="1"/>
    </xf>
    <xf numFmtId="164" fontId="9" fillId="39" borderId="10" xfId="0" applyNumberFormat="1" applyFont="1" applyFill="1" applyBorder="1" applyAlignment="1">
      <alignment vertical="center"/>
    </xf>
    <xf numFmtId="0" fontId="9" fillId="39" borderId="50" xfId="0" applyNumberFormat="1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left" vertical="top" wrapText="1"/>
    </xf>
    <xf numFmtId="0" fontId="9" fillId="37" borderId="10" xfId="0" applyFont="1" applyFill="1" applyBorder="1" applyAlignment="1" quotePrefix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49" fontId="9" fillId="36" borderId="54" xfId="56" applyNumberFormat="1" applyFont="1" applyFill="1" applyBorder="1" applyAlignment="1">
      <alignment horizontal="center" vertical="center" wrapText="1"/>
      <protection/>
    </xf>
    <xf numFmtId="49" fontId="9" fillId="36" borderId="57" xfId="56" applyNumberFormat="1" applyFont="1" applyFill="1" applyBorder="1" applyAlignment="1">
      <alignment horizontal="center" vertical="center" wrapText="1"/>
      <protection/>
    </xf>
    <xf numFmtId="0" fontId="10" fillId="36" borderId="55" xfId="60" applyFont="1" applyFill="1" applyBorder="1" applyAlignment="1">
      <alignment horizontal="center" vertical="center" wrapText="1"/>
      <protection/>
    </xf>
    <xf numFmtId="0" fontId="9" fillId="36" borderId="56" xfId="60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9" fillId="34" borderId="62" xfId="60" applyFont="1" applyFill="1" applyBorder="1" applyAlignment="1">
      <alignment vertical="center" wrapText="1"/>
      <protection/>
    </xf>
    <xf numFmtId="0" fontId="9" fillId="34" borderId="40" xfId="60" applyFont="1" applyFill="1" applyBorder="1" applyAlignment="1">
      <alignment horizontal="center" vertical="center" wrapText="1"/>
      <protection/>
    </xf>
    <xf numFmtId="164" fontId="6" fillId="0" borderId="41" xfId="0" applyNumberFormat="1" applyFont="1" applyBorder="1" applyAlignment="1">
      <alignment vertical="center"/>
    </xf>
    <xf numFmtId="164" fontId="7" fillId="0" borderId="42" xfId="0" applyNumberFormat="1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11" fillId="34" borderId="26" xfId="60" applyFont="1" applyFill="1" applyBorder="1" applyAlignment="1">
      <alignment vertical="center" wrapText="1"/>
      <protection/>
    </xf>
    <xf numFmtId="0" fontId="9" fillId="34" borderId="24" xfId="60" applyFont="1" applyFill="1" applyBorder="1" applyAlignment="1">
      <alignment horizontal="center" vertical="center" wrapText="1"/>
      <protection/>
    </xf>
    <xf numFmtId="164" fontId="6" fillId="0" borderId="25" xfId="0" applyNumberFormat="1" applyFont="1" applyBorder="1" applyAlignment="1">
      <alignment vertical="center"/>
    </xf>
    <xf numFmtId="164" fontId="7" fillId="0" borderId="27" xfId="0" applyNumberFormat="1" applyFont="1" applyBorder="1" applyAlignment="1">
      <alignment vertical="center"/>
    </xf>
    <xf numFmtId="0" fontId="9" fillId="34" borderId="26" xfId="60" applyFont="1" applyFill="1" applyBorder="1" applyAlignment="1">
      <alignment vertical="center" wrapText="1"/>
      <protection/>
    </xf>
    <xf numFmtId="0" fontId="10" fillId="34" borderId="26" xfId="60" applyFont="1" applyFill="1" applyBorder="1" applyAlignment="1">
      <alignment vertical="center" wrapText="1"/>
      <protection/>
    </xf>
    <xf numFmtId="0" fontId="9" fillId="0" borderId="63" xfId="0" applyFont="1" applyBorder="1" applyAlignment="1">
      <alignment vertical="center"/>
    </xf>
    <xf numFmtId="0" fontId="9" fillId="0" borderId="64" xfId="0" applyFont="1" applyBorder="1" applyAlignment="1">
      <alignment vertical="center"/>
    </xf>
    <xf numFmtId="0" fontId="9" fillId="0" borderId="26" xfId="0" applyFont="1" applyBorder="1" applyAlignment="1">
      <alignment vertical="center" wrapText="1"/>
    </xf>
    <xf numFmtId="164" fontId="9" fillId="0" borderId="25" xfId="0" applyNumberFormat="1" applyFont="1" applyBorder="1" applyAlignment="1">
      <alignment vertical="center"/>
    </xf>
    <xf numFmtId="0" fontId="9" fillId="0" borderId="63" xfId="0" applyFont="1" applyFill="1" applyBorder="1" applyAlignment="1">
      <alignment vertical="center"/>
    </xf>
    <xf numFmtId="0" fontId="9" fillId="0" borderId="64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 wrapText="1"/>
    </xf>
    <xf numFmtId="0" fontId="9" fillId="0" borderId="24" xfId="60" applyFont="1" applyFill="1" applyBorder="1" applyAlignment="1">
      <alignment horizontal="center" vertical="center" wrapText="1"/>
      <protection/>
    </xf>
    <xf numFmtId="164" fontId="7" fillId="0" borderId="27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36" xfId="0" applyFont="1" applyBorder="1" applyAlignment="1">
      <alignment vertical="center" wrapText="1"/>
    </xf>
    <xf numFmtId="0" fontId="9" fillId="34" borderId="35" xfId="60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49" fontId="9" fillId="0" borderId="0" xfId="56" applyNumberFormat="1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0" fontId="10" fillId="0" borderId="23" xfId="59" applyFont="1" applyBorder="1" applyAlignment="1" applyProtection="1">
      <alignment horizontal="left" vertical="center"/>
      <protection locked="0"/>
    </xf>
    <xf numFmtId="3" fontId="10" fillId="0" borderId="23" xfId="59" applyNumberFormat="1" applyFont="1" applyBorder="1" applyAlignment="1" applyProtection="1">
      <alignment vertical="center"/>
      <protection locked="0"/>
    </xf>
    <xf numFmtId="3" fontId="10" fillId="0" borderId="23" xfId="0" applyNumberFormat="1" applyFont="1" applyBorder="1" applyAlignment="1">
      <alignment vertical="center"/>
    </xf>
    <xf numFmtId="0" fontId="9" fillId="0" borderId="23" xfId="59" applyFont="1" applyBorder="1" applyAlignment="1" applyProtection="1">
      <alignment vertical="center"/>
      <protection locked="0"/>
    </xf>
    <xf numFmtId="0" fontId="4" fillId="0" borderId="22" xfId="59" applyFont="1" applyBorder="1" applyAlignment="1" applyProtection="1">
      <alignment vertical="center"/>
      <protection locked="0"/>
    </xf>
    <xf numFmtId="0" fontId="10" fillId="0" borderId="22" xfId="59" applyFont="1" applyBorder="1" applyAlignment="1" applyProtection="1">
      <alignment vertical="center"/>
      <protection locked="0"/>
    </xf>
    <xf numFmtId="3" fontId="10" fillId="0" borderId="45" xfId="0" applyNumberFormat="1" applyFont="1" applyBorder="1" applyAlignment="1">
      <alignment vertical="center"/>
    </xf>
    <xf numFmtId="0" fontId="10" fillId="0" borderId="66" xfId="59" applyFont="1" applyBorder="1" applyAlignment="1" applyProtection="1">
      <alignment horizontal="left" vertical="center"/>
      <protection locked="0"/>
    </xf>
    <xf numFmtId="0" fontId="10" fillId="0" borderId="66" xfId="59" applyFont="1" applyBorder="1" applyAlignment="1" applyProtection="1">
      <alignment vertical="center"/>
      <protection locked="0"/>
    </xf>
    <xf numFmtId="0" fontId="10" fillId="0" borderId="67" xfId="0" applyFont="1" applyBorder="1" applyAlignment="1">
      <alignment vertical="center"/>
    </xf>
    <xf numFmtId="3" fontId="10" fillId="0" borderId="24" xfId="59" applyNumberFormat="1" applyFont="1" applyBorder="1" applyAlignment="1" applyProtection="1">
      <alignment vertical="center"/>
      <protection locked="0"/>
    </xf>
    <xf numFmtId="3" fontId="10" fillId="0" borderId="26" xfId="59" applyNumberFormat="1" applyFont="1" applyBorder="1" applyAlignment="1" applyProtection="1">
      <alignment vertical="center"/>
      <protection locked="0"/>
    </xf>
    <xf numFmtId="3" fontId="10" fillId="0" borderId="68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10" fillId="0" borderId="69" xfId="0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70" xfId="0" applyFont="1" applyBorder="1" applyAlignment="1" applyProtection="1">
      <alignment/>
      <protection locked="0"/>
    </xf>
    <xf numFmtId="0" fontId="6" fillId="0" borderId="69" xfId="0" applyFont="1" applyBorder="1" applyAlignment="1" applyProtection="1">
      <alignment/>
      <protection locked="0"/>
    </xf>
    <xf numFmtId="0" fontId="6" fillId="0" borderId="71" xfId="0" applyFont="1" applyBorder="1" applyAlignment="1">
      <alignment/>
    </xf>
    <xf numFmtId="0" fontId="6" fillId="0" borderId="72" xfId="0" applyFont="1" applyBorder="1" applyAlignment="1">
      <alignment/>
    </xf>
    <xf numFmtId="164" fontId="6" fillId="0" borderId="72" xfId="0" applyNumberFormat="1" applyFont="1" applyBorder="1" applyAlignment="1">
      <alignment/>
    </xf>
    <xf numFmtId="164" fontId="6" fillId="0" borderId="73" xfId="0" applyNumberFormat="1" applyFont="1" applyBorder="1" applyAlignment="1">
      <alignment/>
    </xf>
    <xf numFmtId="164" fontId="6" fillId="0" borderId="74" xfId="0" applyNumberFormat="1" applyFont="1" applyBorder="1" applyAlignment="1">
      <alignment/>
    </xf>
    <xf numFmtId="164" fontId="6" fillId="0" borderId="71" xfId="0" applyNumberFormat="1" applyFont="1" applyBorder="1" applyAlignment="1">
      <alignment/>
    </xf>
    <xf numFmtId="0" fontId="6" fillId="0" borderId="75" xfId="0" applyFont="1" applyBorder="1" applyAlignment="1">
      <alignment/>
    </xf>
    <xf numFmtId="0" fontId="6" fillId="0" borderId="76" xfId="0" applyFont="1" applyBorder="1" applyAlignment="1">
      <alignment/>
    </xf>
    <xf numFmtId="0" fontId="6" fillId="0" borderId="77" xfId="0" applyFont="1" applyBorder="1" applyAlignment="1">
      <alignment/>
    </xf>
    <xf numFmtId="0" fontId="6" fillId="0" borderId="78" xfId="0" applyFont="1" applyBorder="1" applyAlignment="1">
      <alignment/>
    </xf>
    <xf numFmtId="0" fontId="6" fillId="0" borderId="6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79" xfId="0" applyFont="1" applyBorder="1" applyAlignment="1">
      <alignment/>
    </xf>
    <xf numFmtId="0" fontId="6" fillId="0" borderId="80" xfId="0" applyFont="1" applyBorder="1" applyAlignment="1">
      <alignment/>
    </xf>
    <xf numFmtId="49" fontId="9" fillId="0" borderId="0" xfId="56" applyNumberFormat="1" applyFont="1" applyBorder="1" applyAlignment="1" applyProtection="1">
      <alignment horizontal="left" vertical="center" wrapText="1"/>
      <protection locked="0"/>
    </xf>
    <xf numFmtId="49" fontId="9" fillId="0" borderId="0" xfId="58" applyNumberFormat="1" applyFont="1" applyAlignment="1" applyProtection="1">
      <alignment horizontal="right" vertical="center"/>
      <protection locked="0"/>
    </xf>
    <xf numFmtId="49" fontId="9" fillId="1" borderId="10" xfId="58" applyNumberFormat="1" applyFont="1" applyFill="1" applyBorder="1" applyAlignment="1" applyProtection="1">
      <alignment horizontal="center" vertical="center"/>
      <protection locked="0"/>
    </xf>
    <xf numFmtId="49" fontId="9" fillId="0" borderId="0" xfId="56" applyNumberFormat="1" applyFont="1" applyBorder="1" applyAlignment="1" applyProtection="1">
      <alignment horizontal="right" vertical="center" wrapText="1"/>
      <protection locked="0"/>
    </xf>
    <xf numFmtId="49" fontId="9" fillId="1" borderId="10" xfId="56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56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56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right" vertical="center" wrapText="1"/>
    </xf>
    <xf numFmtId="49" fontId="9" fillId="0" borderId="22" xfId="59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>
      <alignment horizontal="center" vertical="center"/>
    </xf>
    <xf numFmtId="49" fontId="7" fillId="0" borderId="81" xfId="0" applyNumberFormat="1" applyFont="1" applyBorder="1" applyAlignment="1">
      <alignment horizontal="center"/>
    </xf>
    <xf numFmtId="49" fontId="7" fillId="0" borderId="8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14" fontId="9" fillId="40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7" xfId="0" applyNumberFormat="1" applyFont="1" applyBorder="1" applyAlignment="1">
      <alignment vertical="center"/>
    </xf>
    <xf numFmtId="164" fontId="7" fillId="0" borderId="35" xfId="0" applyNumberFormat="1" applyFont="1" applyBorder="1" applyAlignment="1">
      <alignment vertical="center"/>
    </xf>
    <xf numFmtId="164" fontId="7" fillId="0" borderId="25" xfId="0" applyNumberFormat="1" applyFont="1" applyBorder="1" applyAlignment="1">
      <alignment vertical="center"/>
    </xf>
    <xf numFmtId="164" fontId="9" fillId="0" borderId="83" xfId="0" applyNumberFormat="1" applyFont="1" applyFill="1" applyBorder="1" applyAlignment="1">
      <alignment vertical="center"/>
    </xf>
    <xf numFmtId="3" fontId="10" fillId="0" borderId="84" xfId="0" applyNumberFormat="1" applyFont="1" applyBorder="1" applyAlignment="1">
      <alignment vertical="center"/>
    </xf>
    <xf numFmtId="164" fontId="10" fillId="0" borderId="25" xfId="56" applyNumberFormat="1" applyFont="1" applyFill="1" applyBorder="1" applyAlignment="1" applyProtection="1">
      <alignment vertical="center"/>
      <protection locked="0"/>
    </xf>
    <xf numFmtId="164" fontId="10" fillId="0" borderId="42" xfId="0" applyNumberFormat="1" applyFont="1" applyFill="1" applyBorder="1" applyAlignment="1">
      <alignment vertical="center"/>
    </xf>
    <xf numFmtId="164" fontId="9" fillId="0" borderId="27" xfId="58" applyNumberFormat="1" applyFont="1" applyFill="1" applyBorder="1" applyAlignment="1" applyProtection="1">
      <alignment vertical="center"/>
      <protection locked="0"/>
    </xf>
    <xf numFmtId="164" fontId="10" fillId="0" borderId="27" xfId="58" applyNumberFormat="1" applyFont="1" applyFill="1" applyBorder="1" applyAlignment="1" applyProtection="1">
      <alignment vertical="center"/>
      <protection locked="0"/>
    </xf>
    <xf numFmtId="164" fontId="10" fillId="0" borderId="44" xfId="58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53" fillId="0" borderId="0" xfId="0" applyFont="1" applyAlignment="1">
      <alignment/>
    </xf>
    <xf numFmtId="16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right" vertical="center" wrapText="1"/>
    </xf>
    <xf numFmtId="14" fontId="9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48" xfId="0" applyFont="1" applyBorder="1" applyAlignment="1" applyProtection="1">
      <alignment horizontal="right"/>
      <protection hidden="1"/>
    </xf>
    <xf numFmtId="1" fontId="7" fillId="33" borderId="85" xfId="0" applyNumberFormat="1" applyFont="1" applyFill="1" applyBorder="1" applyAlignment="1" applyProtection="1">
      <alignment horizontal="center" vertical="center"/>
      <protection hidden="1" locked="0"/>
    </xf>
    <xf numFmtId="1" fontId="7" fillId="33" borderId="67" xfId="0" applyNumberFormat="1" applyFont="1" applyFill="1" applyBorder="1" applyAlignment="1" applyProtection="1">
      <alignment horizontal="center" vertical="center"/>
      <protection hidden="1" locked="0"/>
    </xf>
    <xf numFmtId="0" fontId="7" fillId="33" borderId="85" xfId="0" applyFont="1" applyFill="1" applyBorder="1" applyAlignment="1" applyProtection="1">
      <alignment horizontal="left" vertical="center"/>
      <protection hidden="1" locked="0"/>
    </xf>
    <xf numFmtId="0" fontId="6" fillId="0" borderId="15" xfId="0" applyFont="1" applyBorder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16" fillId="0" borderId="0" xfId="0" applyFont="1" applyBorder="1" applyAlignment="1">
      <alignment vertical="top"/>
    </xf>
    <xf numFmtId="0" fontId="7" fillId="0" borderId="11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48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49" fontId="7" fillId="33" borderId="85" xfId="0" applyNumberFormat="1" applyFont="1" applyFill="1" applyBorder="1" applyAlignment="1" applyProtection="1">
      <alignment horizontal="center" vertical="center"/>
      <protection hidden="1" locked="0"/>
    </xf>
    <xf numFmtId="49" fontId="7" fillId="0" borderId="67" xfId="0" applyNumberFormat="1" applyFont="1" applyBorder="1" applyAlignment="1" applyProtection="1">
      <alignment horizontal="center" vertical="center"/>
      <protection hidden="1" locked="0"/>
    </xf>
    <xf numFmtId="0" fontId="6" fillId="0" borderId="0" xfId="0" applyFont="1" applyAlignment="1" applyProtection="1">
      <alignment wrapText="1"/>
      <protection hidden="1"/>
    </xf>
    <xf numFmtId="0" fontId="15" fillId="0" borderId="0" xfId="0" applyFont="1" applyBorder="1" applyAlignment="1" applyProtection="1">
      <alignment horizontal="right" vertical="center" wrapText="1"/>
      <protection hidden="1"/>
    </xf>
    <xf numFmtId="0" fontId="15" fillId="0" borderId="48" xfId="0" applyFont="1" applyBorder="1" applyAlignment="1" applyProtection="1">
      <alignment horizontal="right" wrapText="1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right" wrapText="1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3" fillId="0" borderId="0" xfId="0" applyFont="1" applyAlignment="1">
      <alignment horizontal="left"/>
    </xf>
    <xf numFmtId="0" fontId="5" fillId="33" borderId="85" xfId="52" applyFill="1" applyBorder="1" applyAlignment="1" applyProtection="1">
      <alignment/>
      <protection hidden="1" locked="0"/>
    </xf>
    <xf numFmtId="0" fontId="7" fillId="0" borderId="15" xfId="0" applyFont="1" applyBorder="1" applyAlignment="1" applyProtection="1">
      <alignment/>
      <protection hidden="1" locked="0"/>
    </xf>
    <xf numFmtId="0" fontId="7" fillId="0" borderId="67" xfId="0" applyFont="1" applyBorder="1" applyAlignment="1" applyProtection="1">
      <alignment/>
      <protection hidden="1" locked="0"/>
    </xf>
    <xf numFmtId="0" fontId="6" fillId="0" borderId="15" xfId="0" applyFont="1" applyBorder="1" applyAlignment="1">
      <alignment horizontal="left"/>
    </xf>
    <xf numFmtId="0" fontId="6" fillId="0" borderId="67" xfId="0" applyFont="1" applyBorder="1" applyAlignment="1">
      <alignment horizontal="left"/>
    </xf>
    <xf numFmtId="0" fontId="6" fillId="0" borderId="11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33" borderId="85" xfId="0" applyFont="1" applyFill="1" applyBorder="1" applyAlignment="1" applyProtection="1">
      <alignment horizontal="right" vertical="center"/>
      <protection hidden="1" locked="0"/>
    </xf>
    <xf numFmtId="0" fontId="6" fillId="0" borderId="15" xfId="0" applyFont="1" applyBorder="1" applyAlignment="1">
      <alignment/>
    </xf>
    <xf numFmtId="0" fontId="6" fillId="0" borderId="67" xfId="0" applyFont="1" applyBorder="1" applyAlignment="1">
      <alignment/>
    </xf>
    <xf numFmtId="0" fontId="6" fillId="0" borderId="0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6" fillId="0" borderId="48" xfId="0" applyFont="1" applyBorder="1" applyAlignment="1" applyProtection="1">
      <alignment horizontal="right" wrapText="1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left" vertical="center"/>
      <protection hidden="1" locked="0"/>
    </xf>
    <xf numFmtId="49" fontId="7" fillId="33" borderId="85" xfId="0" applyNumberFormat="1" applyFont="1" applyFill="1" applyBorder="1" applyAlignment="1" applyProtection="1">
      <alignment horizontal="left" vertical="center"/>
      <protection hidden="1" locked="0"/>
    </xf>
    <xf numFmtId="49" fontId="7" fillId="0" borderId="15" xfId="0" applyNumberFormat="1" applyFont="1" applyBorder="1" applyAlignment="1" applyProtection="1">
      <alignment horizontal="left" vertical="center"/>
      <protection hidden="1" locked="0"/>
    </xf>
    <xf numFmtId="49" fontId="7" fillId="0" borderId="67" xfId="0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49" fontId="5" fillId="33" borderId="85" xfId="52" applyNumberFormat="1" applyFill="1" applyBorder="1" applyAlignment="1" applyProtection="1">
      <alignment horizontal="left" vertical="center"/>
      <protection hidden="1" locked="0"/>
    </xf>
    <xf numFmtId="0" fontId="6" fillId="0" borderId="67" xfId="0" applyFont="1" applyBorder="1" applyAlignment="1">
      <alignment horizontal="left" vertical="center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2" fillId="0" borderId="0" xfId="0" applyFont="1" applyAlignment="1">
      <alignment/>
    </xf>
    <xf numFmtId="0" fontId="6" fillId="0" borderId="86" xfId="0" applyFont="1" applyBorder="1" applyAlignment="1" applyProtection="1">
      <alignment horizontal="center" vertical="top"/>
      <protection hidden="1"/>
    </xf>
    <xf numFmtId="0" fontId="6" fillId="0" borderId="86" xfId="0" applyFont="1" applyBorder="1" applyAlignment="1">
      <alignment horizontal="center"/>
    </xf>
    <xf numFmtId="0" fontId="6" fillId="0" borderId="86" xfId="0" applyFont="1" applyBorder="1" applyAlignment="1">
      <alignment/>
    </xf>
    <xf numFmtId="49" fontId="9" fillId="37" borderId="50" xfId="56" applyNumberFormat="1" applyFont="1" applyFill="1" applyBorder="1" applyAlignment="1">
      <alignment horizontal="left" vertical="center" wrapText="1"/>
      <protection/>
    </xf>
    <xf numFmtId="49" fontId="9" fillId="37" borderId="53" xfId="56" applyNumberFormat="1" applyFont="1" applyFill="1" applyBorder="1" applyAlignment="1">
      <alignment horizontal="left" vertical="center" wrapText="1"/>
      <protection/>
    </xf>
    <xf numFmtId="49" fontId="9" fillId="37" borderId="52" xfId="57" applyNumberFormat="1" applyFont="1" applyFill="1" applyBorder="1" applyAlignment="1">
      <alignment horizontal="left" vertical="center" wrapText="1"/>
      <protection/>
    </xf>
    <xf numFmtId="49" fontId="9" fillId="37" borderId="50" xfId="57" applyNumberFormat="1" applyFont="1" applyFill="1" applyBorder="1" applyAlignment="1">
      <alignment horizontal="left" vertical="center" wrapText="1"/>
      <protection/>
    </xf>
    <xf numFmtId="49" fontId="9" fillId="37" borderId="53" xfId="57" applyNumberFormat="1" applyFont="1" applyFill="1" applyBorder="1" applyAlignment="1">
      <alignment horizontal="left" vertical="center" wrapText="1"/>
      <protection/>
    </xf>
    <xf numFmtId="3" fontId="10" fillId="0" borderId="0" xfId="0" applyNumberFormat="1" applyFont="1" applyAlignment="1">
      <alignment horizontal="left" vertical="center"/>
    </xf>
    <xf numFmtId="49" fontId="9" fillId="0" borderId="0" xfId="56" applyNumberFormat="1" applyFont="1" applyBorder="1" applyAlignment="1" applyProtection="1">
      <alignment horizontal="left" vertical="center" wrapText="1"/>
      <protection locked="0"/>
    </xf>
    <xf numFmtId="0" fontId="17" fillId="0" borderId="15" xfId="0" applyFont="1" applyFill="1" applyBorder="1" applyAlignment="1">
      <alignment horizontal="right"/>
    </xf>
    <xf numFmtId="49" fontId="9" fillId="36" borderId="87" xfId="56" applyNumberFormat="1" applyFont="1" applyFill="1" applyBorder="1" applyAlignment="1">
      <alignment horizontal="center" vertical="center" wrapText="1"/>
      <protection/>
    </xf>
    <xf numFmtId="49" fontId="9" fillId="36" borderId="12" xfId="56" applyNumberFormat="1" applyFont="1" applyFill="1" applyBorder="1" applyAlignment="1">
      <alignment horizontal="center" vertical="center" wrapText="1"/>
      <protection/>
    </xf>
    <xf numFmtId="3" fontId="9" fillId="36" borderId="52" xfId="56" applyNumberFormat="1" applyFont="1" applyFill="1" applyBorder="1" applyAlignment="1">
      <alignment horizontal="center" vertical="center"/>
      <protection/>
    </xf>
    <xf numFmtId="3" fontId="9" fillId="36" borderId="50" xfId="56" applyNumberFormat="1" applyFont="1" applyFill="1" applyBorder="1" applyAlignment="1">
      <alignment horizontal="center" vertical="center"/>
      <protection/>
    </xf>
    <xf numFmtId="3" fontId="9" fillId="36" borderId="53" xfId="56" applyNumberFormat="1" applyFont="1" applyFill="1" applyBorder="1" applyAlignment="1">
      <alignment horizontal="center" vertical="center"/>
      <protection/>
    </xf>
    <xf numFmtId="49" fontId="9" fillId="1" borderId="52" xfId="56" applyNumberFormat="1" applyFont="1" applyFill="1" applyBorder="1" applyAlignment="1" applyProtection="1">
      <alignment horizontal="center" vertical="center" wrapText="1"/>
      <protection locked="0"/>
    </xf>
    <xf numFmtId="49" fontId="9" fillId="1" borderId="53" xfId="56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56" applyNumberFormat="1" applyFont="1" applyBorder="1" applyAlignment="1" applyProtection="1">
      <alignment horizontal="center" vertical="center" wrapText="1"/>
      <protection locked="0"/>
    </xf>
    <xf numFmtId="49" fontId="9" fillId="36" borderId="87" xfId="58" applyNumberFormat="1" applyFont="1" applyFill="1" applyBorder="1" applyAlignment="1">
      <alignment horizontal="center" vertical="center" wrapText="1"/>
      <protection/>
    </xf>
    <xf numFmtId="49" fontId="9" fillId="36" borderId="12" xfId="58" applyNumberFormat="1" applyFont="1" applyFill="1" applyBorder="1" applyAlignment="1">
      <alignment horizontal="center" vertical="center" wrapText="1"/>
      <protection/>
    </xf>
    <xf numFmtId="49" fontId="9" fillId="36" borderId="13" xfId="58" applyNumberFormat="1" applyFont="1" applyFill="1" applyBorder="1" applyAlignment="1">
      <alignment vertical="center" wrapText="1"/>
      <protection/>
    </xf>
    <xf numFmtId="49" fontId="9" fillId="36" borderId="15" xfId="58" applyNumberFormat="1" applyFont="1" applyFill="1" applyBorder="1" applyAlignment="1">
      <alignment vertical="center" wrapText="1"/>
      <protection/>
    </xf>
    <xf numFmtId="4" fontId="9" fillId="36" borderId="50" xfId="58" applyNumberFormat="1" applyFont="1" applyFill="1" applyBorder="1" applyAlignment="1">
      <alignment horizontal="center" vertical="center" wrapText="1"/>
      <protection/>
    </xf>
    <xf numFmtId="4" fontId="9" fillId="36" borderId="53" xfId="58" applyNumberFormat="1" applyFont="1" applyFill="1" applyBorder="1" applyAlignment="1">
      <alignment horizontal="center" vertical="center" wrapText="1"/>
      <protection/>
    </xf>
    <xf numFmtId="4" fontId="9" fillId="36" borderId="54" xfId="58" applyNumberFormat="1" applyFont="1" applyFill="1" applyBorder="1" applyAlignment="1">
      <alignment horizontal="center" vertical="center"/>
      <protection/>
    </xf>
    <xf numFmtId="4" fontId="9" fillId="36" borderId="55" xfId="58" applyNumberFormat="1" applyFont="1" applyFill="1" applyBorder="1" applyAlignment="1">
      <alignment horizontal="center" vertical="center"/>
      <protection/>
    </xf>
    <xf numFmtId="4" fontId="9" fillId="36" borderId="56" xfId="58" applyNumberFormat="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7" fillId="0" borderId="15" xfId="0" applyFont="1" applyBorder="1" applyAlignment="1">
      <alignment horizontal="right" vertical="center" wrapText="1"/>
    </xf>
    <xf numFmtId="0" fontId="18" fillId="0" borderId="15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0" fontId="9" fillId="0" borderId="48" xfId="0" applyFont="1" applyBorder="1" applyAlignment="1">
      <alignment horizontal="right" vertical="center" wrapText="1"/>
    </xf>
    <xf numFmtId="0" fontId="13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2005_AKTIVA" xfId="56"/>
    <cellStyle name="Normal_2005_PASIVA" xfId="57"/>
    <cellStyle name="Normal_2005_racun d&amp;g" xfId="58"/>
    <cellStyle name="Normal_Sheet1" xfId="59"/>
    <cellStyle name="Normal_TFI-FIN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nfa.hr/Documents%20and%20Settings/kmilosevic.HANFA/My%20Documents/Ksenija/Izvjesca%20drustava%20za%20osiguranje/Allianz/2009/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  <sheetDataSet>
      <sheetData sheetId="0">
        <row r="5">
          <cell r="B5" t="str">
            <v>naziv društva </v>
          </cell>
          <cell r="E5" t="str">
            <v>20.04.2009.</v>
          </cell>
        </row>
        <row r="7">
          <cell r="E7" t="str">
            <v>01.01.2009.- 31.03.2009.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dransko@jadransko.hr" TargetMode="External" /><Relationship Id="rId2" Type="http://schemas.openxmlformats.org/officeDocument/2006/relationships/hyperlink" Target="http://www.jadransko.hr/" TargetMode="External" /><Relationship Id="rId3" Type="http://schemas.openxmlformats.org/officeDocument/2006/relationships/hyperlink" Target="mailto:goran.jurisic@jadransko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4">
      <selection activeCell="C12" sqref="C12:I12"/>
    </sheetView>
  </sheetViews>
  <sheetFormatPr defaultColWidth="9.140625" defaultRowHeight="12.75"/>
  <cols>
    <col min="2" max="2" width="12.00390625" style="0" customWidth="1"/>
    <col min="5" max="5" width="10.28125" style="0" customWidth="1"/>
    <col min="8" max="8" width="14.28125" style="0" customWidth="1"/>
    <col min="9" max="9" width="19.140625" style="0" customWidth="1"/>
  </cols>
  <sheetData>
    <row r="1" spans="1:9" ht="12.75">
      <c r="A1" s="355" t="s">
        <v>408</v>
      </c>
      <c r="B1" s="355"/>
      <c r="C1" s="355"/>
      <c r="D1" s="1"/>
      <c r="E1" s="1"/>
      <c r="F1" s="1"/>
      <c r="G1" s="1"/>
      <c r="H1" s="1"/>
      <c r="I1" s="1"/>
    </row>
    <row r="2" spans="1:9" ht="12.75">
      <c r="A2" s="356" t="s">
        <v>357</v>
      </c>
      <c r="B2" s="357"/>
      <c r="C2" s="357"/>
      <c r="D2" s="358"/>
      <c r="E2" s="2">
        <v>40179</v>
      </c>
      <c r="F2" s="3"/>
      <c r="G2" s="4" t="s">
        <v>358</v>
      </c>
      <c r="H2" s="2">
        <v>40543</v>
      </c>
      <c r="I2" s="5"/>
    </row>
    <row r="3" spans="1:9" ht="12.75">
      <c r="A3" s="6"/>
      <c r="B3" s="6"/>
      <c r="C3" s="6"/>
      <c r="D3" s="6"/>
      <c r="E3" s="7"/>
      <c r="F3" s="7"/>
      <c r="G3" s="6"/>
      <c r="H3" s="6"/>
      <c r="I3" s="8"/>
    </row>
    <row r="4" spans="1:9" ht="15">
      <c r="A4" s="359" t="s">
        <v>382</v>
      </c>
      <c r="B4" s="359"/>
      <c r="C4" s="359"/>
      <c r="D4" s="359"/>
      <c r="E4" s="359"/>
      <c r="F4" s="359"/>
      <c r="G4" s="359"/>
      <c r="H4" s="359"/>
      <c r="I4" s="359"/>
    </row>
    <row r="5" spans="1:9" ht="12.75">
      <c r="A5" s="9"/>
      <c r="B5" s="10"/>
      <c r="C5" s="10"/>
      <c r="D5" s="11"/>
      <c r="E5" s="12"/>
      <c r="F5" s="13"/>
      <c r="G5" s="14"/>
      <c r="H5" s="15"/>
      <c r="I5" s="16"/>
    </row>
    <row r="6" spans="1:9" ht="12.75">
      <c r="A6" s="348" t="s">
        <v>359</v>
      </c>
      <c r="B6" s="349"/>
      <c r="C6" s="360" t="s">
        <v>438</v>
      </c>
      <c r="D6" s="361"/>
      <c r="E6" s="362"/>
      <c r="F6" s="362"/>
      <c r="G6" s="362"/>
      <c r="H6" s="362"/>
      <c r="I6" s="18"/>
    </row>
    <row r="7" spans="1:9" ht="12.75">
      <c r="A7" s="19"/>
      <c r="B7" s="19"/>
      <c r="C7" s="9"/>
      <c r="D7" s="9"/>
      <c r="E7" s="362"/>
      <c r="F7" s="362"/>
      <c r="G7" s="362"/>
      <c r="H7" s="362"/>
      <c r="I7" s="18"/>
    </row>
    <row r="8" spans="1:9" ht="12.75">
      <c r="A8" s="363" t="s">
        <v>409</v>
      </c>
      <c r="B8" s="364"/>
      <c r="C8" s="360" t="s">
        <v>439</v>
      </c>
      <c r="D8" s="361"/>
      <c r="E8" s="362"/>
      <c r="F8" s="362"/>
      <c r="G8" s="362"/>
      <c r="H8" s="362"/>
      <c r="I8" s="20"/>
    </row>
    <row r="9" spans="1:9" ht="12.75">
      <c r="A9" s="21"/>
      <c r="B9" s="21"/>
      <c r="C9" s="22"/>
      <c r="D9" s="9"/>
      <c r="E9" s="9"/>
      <c r="F9" s="9"/>
      <c r="G9" s="9"/>
      <c r="H9" s="9"/>
      <c r="I9" s="9"/>
    </row>
    <row r="10" spans="1:9" ht="12.75">
      <c r="A10" s="365" t="s">
        <v>360</v>
      </c>
      <c r="B10" s="366"/>
      <c r="C10" s="360" t="s">
        <v>440</v>
      </c>
      <c r="D10" s="361"/>
      <c r="E10" s="9"/>
      <c r="F10" s="9"/>
      <c r="G10" s="9"/>
      <c r="H10" s="9"/>
      <c r="I10" s="9"/>
    </row>
    <row r="11" spans="1:9" ht="12.75">
      <c r="A11" s="367"/>
      <c r="B11" s="367"/>
      <c r="C11" s="9"/>
      <c r="D11" s="9"/>
      <c r="E11" s="9"/>
      <c r="F11" s="9"/>
      <c r="G11" s="9"/>
      <c r="H11" s="9"/>
      <c r="I11" s="9"/>
    </row>
    <row r="12" spans="1:9" ht="12.75">
      <c r="A12" s="348" t="s">
        <v>407</v>
      </c>
      <c r="B12" s="349"/>
      <c r="C12" s="352" t="s">
        <v>441</v>
      </c>
      <c r="D12" s="353"/>
      <c r="E12" s="353"/>
      <c r="F12" s="353"/>
      <c r="G12" s="353"/>
      <c r="H12" s="353"/>
      <c r="I12" s="354"/>
    </row>
    <row r="13" spans="1:9" ht="15.75">
      <c r="A13" s="368"/>
      <c r="B13" s="369"/>
      <c r="C13" s="369"/>
      <c r="D13" s="273"/>
      <c r="E13" s="273"/>
      <c r="F13" s="273"/>
      <c r="G13" s="273"/>
      <c r="H13" s="273"/>
      <c r="I13" s="273"/>
    </row>
    <row r="14" spans="1:9" ht="12.75">
      <c r="A14" s="19"/>
      <c r="B14" s="19"/>
      <c r="C14" s="23"/>
      <c r="D14" s="9"/>
      <c r="E14" s="9"/>
      <c r="F14" s="9"/>
      <c r="G14" s="9"/>
      <c r="H14" s="9"/>
      <c r="I14" s="9"/>
    </row>
    <row r="15" spans="1:9" ht="12.75">
      <c r="A15" s="348" t="s">
        <v>361</v>
      </c>
      <c r="B15" s="349"/>
      <c r="C15" s="350">
        <v>10000</v>
      </c>
      <c r="D15" s="351"/>
      <c r="E15" s="9"/>
      <c r="F15" s="352" t="s">
        <v>442</v>
      </c>
      <c r="G15" s="353"/>
      <c r="H15" s="353"/>
      <c r="I15" s="354"/>
    </row>
    <row r="16" spans="1:9" ht="12.75">
      <c r="A16" s="19"/>
      <c r="B16" s="19"/>
      <c r="C16" s="9"/>
      <c r="D16" s="9"/>
      <c r="E16" s="9"/>
      <c r="F16" s="9"/>
      <c r="G16" s="9"/>
      <c r="H16" s="9"/>
      <c r="I16" s="9"/>
    </row>
    <row r="17" spans="1:9" ht="12.75">
      <c r="A17" s="348" t="s">
        <v>362</v>
      </c>
      <c r="B17" s="349"/>
      <c r="C17" s="352" t="s">
        <v>443</v>
      </c>
      <c r="D17" s="353"/>
      <c r="E17" s="353"/>
      <c r="F17" s="353"/>
      <c r="G17" s="353"/>
      <c r="H17" s="353"/>
      <c r="I17" s="354"/>
    </row>
    <row r="18" spans="1:9" ht="12.75">
      <c r="A18" s="19"/>
      <c r="B18" s="19"/>
      <c r="C18" s="9"/>
      <c r="D18" s="9"/>
      <c r="E18" s="9"/>
      <c r="F18" s="9"/>
      <c r="G18" s="9"/>
      <c r="H18" s="9"/>
      <c r="I18" s="9"/>
    </row>
    <row r="19" spans="1:9" ht="12.75">
      <c r="A19" s="348" t="s">
        <v>363</v>
      </c>
      <c r="B19" s="349"/>
      <c r="C19" s="370" t="s">
        <v>444</v>
      </c>
      <c r="D19" s="371"/>
      <c r="E19" s="371"/>
      <c r="F19" s="371"/>
      <c r="G19" s="371"/>
      <c r="H19" s="371"/>
      <c r="I19" s="372"/>
    </row>
    <row r="20" spans="1:9" ht="12.75">
      <c r="A20" s="19"/>
      <c r="B20" s="19"/>
      <c r="C20" s="23"/>
      <c r="D20" s="9"/>
      <c r="E20" s="9"/>
      <c r="F20" s="9"/>
      <c r="G20" s="9"/>
      <c r="H20" s="9"/>
      <c r="I20" s="9"/>
    </row>
    <row r="21" spans="1:9" ht="12.75">
      <c r="A21" s="348" t="s">
        <v>364</v>
      </c>
      <c r="B21" s="349"/>
      <c r="C21" s="370" t="s">
        <v>445</v>
      </c>
      <c r="D21" s="371"/>
      <c r="E21" s="371"/>
      <c r="F21" s="371"/>
      <c r="G21" s="371"/>
      <c r="H21" s="371"/>
      <c r="I21" s="372"/>
    </row>
    <row r="22" spans="1:9" ht="12.75">
      <c r="A22" s="19"/>
      <c r="B22" s="19"/>
      <c r="C22" s="23"/>
      <c r="D22" s="9"/>
      <c r="E22" s="9"/>
      <c r="F22" s="9"/>
      <c r="G22" s="9"/>
      <c r="H22" s="9"/>
      <c r="I22" s="9"/>
    </row>
    <row r="23" spans="1:9" ht="12.75">
      <c r="A23" s="348" t="s">
        <v>365</v>
      </c>
      <c r="B23" s="349"/>
      <c r="C23" s="25">
        <v>133</v>
      </c>
      <c r="D23" s="352" t="s">
        <v>442</v>
      </c>
      <c r="E23" s="373"/>
      <c r="F23" s="374"/>
      <c r="G23" s="375"/>
      <c r="H23" s="376"/>
      <c r="I23" s="26"/>
    </row>
    <row r="24" spans="1:9" ht="12.75">
      <c r="A24" s="19"/>
      <c r="B24" s="19"/>
      <c r="C24" s="9"/>
      <c r="D24" s="27"/>
      <c r="E24" s="27"/>
      <c r="F24" s="27"/>
      <c r="G24" s="27"/>
      <c r="H24" s="9"/>
      <c r="I24" s="20"/>
    </row>
    <row r="25" spans="1:9" ht="12.75">
      <c r="A25" s="348" t="s">
        <v>366</v>
      </c>
      <c r="B25" s="349"/>
      <c r="C25" s="25">
        <v>21</v>
      </c>
      <c r="D25" s="352" t="s">
        <v>446</v>
      </c>
      <c r="E25" s="373"/>
      <c r="F25" s="373"/>
      <c r="G25" s="374"/>
      <c r="H25" s="17" t="s">
        <v>367</v>
      </c>
      <c r="I25" s="28"/>
    </row>
    <row r="26" spans="1:9" ht="12.75">
      <c r="A26" s="19"/>
      <c r="B26" s="19"/>
      <c r="C26" s="9"/>
      <c r="D26" s="27"/>
      <c r="E26" s="27"/>
      <c r="F26" s="27"/>
      <c r="G26" s="19"/>
      <c r="H26" s="19" t="s">
        <v>368</v>
      </c>
      <c r="I26" s="23"/>
    </row>
    <row r="27" spans="1:9" ht="12.75">
      <c r="A27" s="348" t="s">
        <v>369</v>
      </c>
      <c r="B27" s="349"/>
      <c r="C27" s="29" t="s">
        <v>448</v>
      </c>
      <c r="D27" s="30"/>
      <c r="E27" s="1"/>
      <c r="F27" s="31"/>
      <c r="G27" s="348" t="s">
        <v>370</v>
      </c>
      <c r="H27" s="349"/>
      <c r="I27" s="32" t="s">
        <v>447</v>
      </c>
    </row>
    <row r="28" spans="1:9" ht="12.75">
      <c r="A28" s="19"/>
      <c r="B28" s="19"/>
      <c r="C28" s="9"/>
      <c r="D28" s="31"/>
      <c r="E28" s="31"/>
      <c r="F28" s="31"/>
      <c r="G28" s="31"/>
      <c r="H28" s="9"/>
      <c r="I28" s="33"/>
    </row>
    <row r="29" spans="1:9" ht="12.75">
      <c r="A29" s="377" t="s">
        <v>410</v>
      </c>
      <c r="B29" s="378"/>
      <c r="C29" s="379"/>
      <c r="D29" s="379"/>
      <c r="E29" s="380" t="s">
        <v>371</v>
      </c>
      <c r="F29" s="381"/>
      <c r="G29" s="381"/>
      <c r="H29" s="382" t="s">
        <v>372</v>
      </c>
      <c r="I29" s="382"/>
    </row>
    <row r="30" spans="1:9" ht="12.75">
      <c r="A30" s="1"/>
      <c r="B30" s="1"/>
      <c r="C30" s="1"/>
      <c r="D30" s="34"/>
      <c r="E30" s="9"/>
      <c r="F30" s="9"/>
      <c r="G30" s="9"/>
      <c r="H30" s="35"/>
      <c r="I30" s="33"/>
    </row>
    <row r="31" spans="1:9" ht="12.75">
      <c r="A31" s="383"/>
      <c r="B31" s="384"/>
      <c r="C31" s="384"/>
      <c r="D31" s="385"/>
      <c r="E31" s="383"/>
      <c r="F31" s="384"/>
      <c r="G31" s="384"/>
      <c r="H31" s="360"/>
      <c r="I31" s="361"/>
    </row>
    <row r="32" spans="1:9" ht="12.75">
      <c r="A32" s="24"/>
      <c r="B32" s="24"/>
      <c r="C32" s="23"/>
      <c r="D32" s="386"/>
      <c r="E32" s="386"/>
      <c r="F32" s="386"/>
      <c r="G32" s="387"/>
      <c r="H32" s="9"/>
      <c r="I32" s="38"/>
    </row>
    <row r="33" spans="1:9" ht="12.75">
      <c r="A33" s="383"/>
      <c r="B33" s="384"/>
      <c r="C33" s="384"/>
      <c r="D33" s="385"/>
      <c r="E33" s="383"/>
      <c r="F33" s="384"/>
      <c r="G33" s="384"/>
      <c r="H33" s="360"/>
      <c r="I33" s="361"/>
    </row>
    <row r="34" spans="1:9" ht="12.75">
      <c r="A34" s="24"/>
      <c r="B34" s="24"/>
      <c r="C34" s="23"/>
      <c r="D34" s="36"/>
      <c r="E34" s="36"/>
      <c r="F34" s="36"/>
      <c r="G34" s="37"/>
      <c r="H34" s="9"/>
      <c r="I34" s="39"/>
    </row>
    <row r="35" spans="1:9" ht="12.75">
      <c r="A35" s="383"/>
      <c r="B35" s="384"/>
      <c r="C35" s="384"/>
      <c r="D35" s="385"/>
      <c r="E35" s="383"/>
      <c r="F35" s="384"/>
      <c r="G35" s="384"/>
      <c r="H35" s="360"/>
      <c r="I35" s="361"/>
    </row>
    <row r="36" spans="1:9" ht="12.75">
      <c r="A36" s="24"/>
      <c r="B36" s="24"/>
      <c r="C36" s="23"/>
      <c r="D36" s="36"/>
      <c r="E36" s="36"/>
      <c r="F36" s="36"/>
      <c r="G36" s="37"/>
      <c r="H36" s="9"/>
      <c r="I36" s="39"/>
    </row>
    <row r="37" spans="1:9" ht="12.75">
      <c r="A37" s="383"/>
      <c r="B37" s="384"/>
      <c r="C37" s="384"/>
      <c r="D37" s="385"/>
      <c r="E37" s="383"/>
      <c r="F37" s="384"/>
      <c r="G37" s="384"/>
      <c r="H37" s="360"/>
      <c r="I37" s="361"/>
    </row>
    <row r="38" spans="1:9" ht="12.75">
      <c r="A38" s="40"/>
      <c r="B38" s="40"/>
      <c r="C38" s="388"/>
      <c r="D38" s="389"/>
      <c r="E38" s="9"/>
      <c r="F38" s="388"/>
      <c r="G38" s="389"/>
      <c r="H38" s="9"/>
      <c r="I38" s="9"/>
    </row>
    <row r="39" spans="1:9" ht="12.75">
      <c r="A39" s="383"/>
      <c r="B39" s="384"/>
      <c r="C39" s="384"/>
      <c r="D39" s="385"/>
      <c r="E39" s="383"/>
      <c r="F39" s="384"/>
      <c r="G39" s="384"/>
      <c r="H39" s="360"/>
      <c r="I39" s="361"/>
    </row>
    <row r="40" spans="1:9" ht="12.75">
      <c r="A40" s="40"/>
      <c r="B40" s="40"/>
      <c r="C40" s="41"/>
      <c r="D40" s="42"/>
      <c r="E40" s="9"/>
      <c r="F40" s="41"/>
      <c r="G40" s="42"/>
      <c r="H40" s="9"/>
      <c r="I40" s="9"/>
    </row>
    <row r="41" spans="1:9" ht="12.75">
      <c r="A41" s="383"/>
      <c r="B41" s="384"/>
      <c r="C41" s="384"/>
      <c r="D41" s="385"/>
      <c r="E41" s="383"/>
      <c r="F41" s="384"/>
      <c r="G41" s="384"/>
      <c r="H41" s="360"/>
      <c r="I41" s="361"/>
    </row>
    <row r="42" spans="1:9" ht="12.75">
      <c r="A42" s="43"/>
      <c r="B42" s="44"/>
      <c r="C42" s="44"/>
      <c r="D42" s="44"/>
      <c r="E42" s="43"/>
      <c r="F42" s="44"/>
      <c r="G42" s="44"/>
      <c r="H42" s="45"/>
      <c r="I42" s="46"/>
    </row>
    <row r="43" spans="1:9" ht="12.75">
      <c r="A43" s="40"/>
      <c r="B43" s="40"/>
      <c r="C43" s="41"/>
      <c r="D43" s="42"/>
      <c r="E43" s="9"/>
      <c r="F43" s="41"/>
      <c r="G43" s="42"/>
      <c r="H43" s="9"/>
      <c r="I43" s="9"/>
    </row>
    <row r="44" spans="1:9" ht="12.75">
      <c r="A44" s="47"/>
      <c r="B44" s="47"/>
      <c r="C44" s="47"/>
      <c r="D44" s="22"/>
      <c r="E44" s="22"/>
      <c r="F44" s="47"/>
      <c r="G44" s="22"/>
      <c r="H44" s="22"/>
      <c r="I44" s="22"/>
    </row>
    <row r="45" spans="1:9" ht="12.75">
      <c r="A45" s="390" t="s">
        <v>373</v>
      </c>
      <c r="B45" s="391"/>
      <c r="C45" s="360"/>
      <c r="D45" s="361"/>
      <c r="E45" s="20"/>
      <c r="F45" s="352"/>
      <c r="G45" s="384"/>
      <c r="H45" s="384"/>
      <c r="I45" s="385"/>
    </row>
    <row r="46" spans="1:9" ht="12.75">
      <c r="A46" s="40"/>
      <c r="B46" s="40"/>
      <c r="C46" s="388"/>
      <c r="D46" s="389"/>
      <c r="E46" s="9"/>
      <c r="F46" s="388"/>
      <c r="G46" s="392"/>
      <c r="H46" s="48"/>
      <c r="I46" s="48"/>
    </row>
    <row r="47" spans="1:9" ht="12.75">
      <c r="A47" s="390" t="s">
        <v>411</v>
      </c>
      <c r="B47" s="391"/>
      <c r="C47" s="352" t="s">
        <v>449</v>
      </c>
      <c r="D47" s="393"/>
      <c r="E47" s="393"/>
      <c r="F47" s="393"/>
      <c r="G47" s="393"/>
      <c r="H47" s="393"/>
      <c r="I47" s="393"/>
    </row>
    <row r="48" spans="1:9" ht="12.75">
      <c r="A48" s="19"/>
      <c r="B48" s="19"/>
      <c r="C48" s="49" t="s">
        <v>374</v>
      </c>
      <c r="D48" s="20"/>
      <c r="E48" s="20"/>
      <c r="F48" s="20"/>
      <c r="G48" s="20"/>
      <c r="H48" s="20"/>
      <c r="I48" s="20"/>
    </row>
    <row r="49" spans="1:9" ht="12.75">
      <c r="A49" s="390" t="s">
        <v>375</v>
      </c>
      <c r="B49" s="391"/>
      <c r="C49" s="394" t="s">
        <v>450</v>
      </c>
      <c r="D49" s="395"/>
      <c r="E49" s="396"/>
      <c r="F49" s="20"/>
      <c r="G49" s="17" t="s">
        <v>376</v>
      </c>
      <c r="H49" s="394" t="s">
        <v>451</v>
      </c>
      <c r="I49" s="396"/>
    </row>
    <row r="50" spans="1:9" ht="12.75">
      <c r="A50" s="19"/>
      <c r="B50" s="19"/>
      <c r="C50" s="49"/>
      <c r="D50" s="20"/>
      <c r="E50" s="20"/>
      <c r="F50" s="20"/>
      <c r="G50" s="20"/>
      <c r="H50" s="20"/>
      <c r="I50" s="20"/>
    </row>
    <row r="51" spans="1:9" ht="12.75">
      <c r="A51" s="390" t="s">
        <v>363</v>
      </c>
      <c r="B51" s="391"/>
      <c r="C51" s="399" t="s">
        <v>452</v>
      </c>
      <c r="D51" s="395"/>
      <c r="E51" s="395"/>
      <c r="F51" s="395"/>
      <c r="G51" s="395"/>
      <c r="H51" s="395"/>
      <c r="I51" s="396"/>
    </row>
    <row r="52" spans="1:9" ht="12.75">
      <c r="A52" s="19"/>
      <c r="B52" s="19"/>
      <c r="C52" s="20"/>
      <c r="D52" s="20"/>
      <c r="E52" s="20"/>
      <c r="F52" s="20"/>
      <c r="G52" s="20"/>
      <c r="H52" s="20"/>
      <c r="I52" s="20"/>
    </row>
    <row r="53" spans="1:9" ht="12.75">
      <c r="A53" s="348" t="s">
        <v>377</v>
      </c>
      <c r="B53" s="349"/>
      <c r="C53" s="394" t="s">
        <v>453</v>
      </c>
      <c r="D53" s="395"/>
      <c r="E53" s="395"/>
      <c r="F53" s="395"/>
      <c r="G53" s="395"/>
      <c r="H53" s="395"/>
      <c r="I53" s="400"/>
    </row>
    <row r="54" spans="1:9" ht="12.75">
      <c r="A54" s="50"/>
      <c r="B54" s="50"/>
      <c r="C54" s="401" t="s">
        <v>378</v>
      </c>
      <c r="D54" s="401"/>
      <c r="E54" s="401"/>
      <c r="F54" s="401"/>
      <c r="G54" s="401"/>
      <c r="H54" s="401"/>
      <c r="I54" s="52"/>
    </row>
    <row r="55" spans="1:9" ht="12.75">
      <c r="A55" s="50"/>
      <c r="B55" s="50"/>
      <c r="C55" s="51"/>
      <c r="D55" s="51"/>
      <c r="E55" s="51"/>
      <c r="F55" s="51"/>
      <c r="G55" s="51"/>
      <c r="H55" s="51"/>
      <c r="I55" s="52"/>
    </row>
    <row r="56" spans="1:9" ht="12.75">
      <c r="A56" s="50"/>
      <c r="B56" s="402" t="s">
        <v>402</v>
      </c>
      <c r="C56" s="403"/>
      <c r="D56" s="403"/>
      <c r="E56" s="403"/>
      <c r="F56" s="51"/>
      <c r="G56" s="51"/>
      <c r="H56" s="51"/>
      <c r="I56" s="52"/>
    </row>
    <row r="57" spans="1:9" ht="12.75">
      <c r="A57" s="50"/>
      <c r="B57" s="402" t="s">
        <v>403</v>
      </c>
      <c r="C57" s="403"/>
      <c r="D57" s="403"/>
      <c r="E57" s="403"/>
      <c r="F57" s="403"/>
      <c r="G57" s="403"/>
      <c r="H57" s="403"/>
      <c r="I57" s="403"/>
    </row>
    <row r="58" spans="1:9" ht="12.75">
      <c r="A58" s="50"/>
      <c r="B58" s="402" t="s">
        <v>404</v>
      </c>
      <c r="C58" s="403"/>
      <c r="D58" s="403"/>
      <c r="E58" s="403"/>
      <c r="F58" s="403"/>
      <c r="G58" s="403"/>
      <c r="H58" s="403"/>
      <c r="I58" s="52"/>
    </row>
    <row r="59" spans="1:9" ht="12.75">
      <c r="A59" s="50"/>
      <c r="B59" s="402" t="s">
        <v>405</v>
      </c>
      <c r="C59" s="403"/>
      <c r="D59" s="403"/>
      <c r="E59" s="403"/>
      <c r="F59" s="403"/>
      <c r="G59" s="403"/>
      <c r="H59" s="403"/>
      <c r="I59" s="403"/>
    </row>
    <row r="60" spans="1:9" ht="12.75">
      <c r="A60" s="50"/>
      <c r="B60" s="402" t="s">
        <v>406</v>
      </c>
      <c r="C60" s="403"/>
      <c r="D60" s="403"/>
      <c r="E60" s="403"/>
      <c r="F60" s="403"/>
      <c r="G60" s="403"/>
      <c r="H60" s="403"/>
      <c r="I60" s="403"/>
    </row>
    <row r="61" spans="1:9" ht="13.5" thickBot="1">
      <c r="A61" s="53" t="s">
        <v>379</v>
      </c>
      <c r="B61" s="20"/>
      <c r="C61" s="20"/>
      <c r="D61" s="20"/>
      <c r="E61" s="20"/>
      <c r="F61" s="20"/>
      <c r="G61" s="54"/>
      <c r="H61" s="55"/>
      <c r="I61" s="54"/>
    </row>
    <row r="62" spans="1:9" ht="12.75">
      <c r="A62" s="20"/>
      <c r="B62" s="20"/>
      <c r="C62" s="20"/>
      <c r="D62" s="20"/>
      <c r="E62" s="50" t="s">
        <v>380</v>
      </c>
      <c r="F62" s="1"/>
      <c r="G62" s="404" t="s">
        <v>381</v>
      </c>
      <c r="H62" s="405"/>
      <c r="I62" s="406"/>
    </row>
    <row r="63" spans="1:9" ht="12.75">
      <c r="A63" s="56"/>
      <c r="B63" s="56"/>
      <c r="C63" s="34"/>
      <c r="D63" s="34"/>
      <c r="E63" s="34"/>
      <c r="F63" s="34"/>
      <c r="G63" s="397"/>
      <c r="H63" s="398"/>
      <c r="I63" s="34"/>
    </row>
  </sheetData>
  <sheetProtection/>
  <mergeCells count="75">
    <mergeCell ref="G63:H63"/>
    <mergeCell ref="A51:B51"/>
    <mergeCell ref="C51:I51"/>
    <mergeCell ref="A53:B53"/>
    <mergeCell ref="C53:I53"/>
    <mergeCell ref="C54:H54"/>
    <mergeCell ref="B56:E56"/>
    <mergeCell ref="B57:I57"/>
    <mergeCell ref="B58:H58"/>
    <mergeCell ref="B59:I59"/>
    <mergeCell ref="B60:I60"/>
    <mergeCell ref="G62:I62"/>
    <mergeCell ref="C46:D46"/>
    <mergeCell ref="F46:G46"/>
    <mergeCell ref="A47:B47"/>
    <mergeCell ref="C47:I47"/>
    <mergeCell ref="A49:B49"/>
    <mergeCell ref="C49:E49"/>
    <mergeCell ref="H49:I49"/>
    <mergeCell ref="A41:D41"/>
    <mergeCell ref="E41:G41"/>
    <mergeCell ref="H41:I41"/>
    <mergeCell ref="A45:B45"/>
    <mergeCell ref="C45:D45"/>
    <mergeCell ref="F45:I45"/>
    <mergeCell ref="A39:D39"/>
    <mergeCell ref="E39:G39"/>
    <mergeCell ref="H39:I39"/>
    <mergeCell ref="D32:G32"/>
    <mergeCell ref="A33:D33"/>
    <mergeCell ref="E33:G33"/>
    <mergeCell ref="H33:I33"/>
    <mergeCell ref="A35:D35"/>
    <mergeCell ref="E35:G35"/>
    <mergeCell ref="H35:I35"/>
    <mergeCell ref="A37:D37"/>
    <mergeCell ref="E37:G37"/>
    <mergeCell ref="H37:I37"/>
    <mergeCell ref="C38:D38"/>
    <mergeCell ref="F38:G38"/>
    <mergeCell ref="A29:D29"/>
    <mergeCell ref="E29:G29"/>
    <mergeCell ref="H29:I29"/>
    <mergeCell ref="A31:D31"/>
    <mergeCell ref="E31:G31"/>
    <mergeCell ref="H31:I31"/>
    <mergeCell ref="A27:B27"/>
    <mergeCell ref="G27:H27"/>
    <mergeCell ref="A17:B17"/>
    <mergeCell ref="C17:I17"/>
    <mergeCell ref="A19:B19"/>
    <mergeCell ref="C19:I19"/>
    <mergeCell ref="A21:B21"/>
    <mergeCell ref="C21:I21"/>
    <mergeCell ref="A23:B23"/>
    <mergeCell ref="D23:F23"/>
    <mergeCell ref="G23:H23"/>
    <mergeCell ref="A25:B25"/>
    <mergeCell ref="D25:G25"/>
    <mergeCell ref="A15:B15"/>
    <mergeCell ref="C15:D15"/>
    <mergeCell ref="F15:I15"/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3:C13"/>
  </mergeCells>
  <conditionalFormatting sqref="H30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9" r:id="rId1" display="jadransko@jadransko.hr"/>
    <hyperlink ref="C21" r:id="rId2" display="www.jadransko.hr"/>
    <hyperlink ref="C51" r:id="rId3" display="goran.jurisic@jadransko.hr"/>
  </hyperlinks>
  <printOptions/>
  <pageMargins left="0.17" right="0.19" top="0.22" bottom="0.23" header="0.18" footer="0.19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22">
      <selection activeCell="E54" sqref="E54"/>
    </sheetView>
  </sheetViews>
  <sheetFormatPr defaultColWidth="9.140625" defaultRowHeight="12.75"/>
  <cols>
    <col min="1" max="1" width="7.421875" style="57" customWidth="1"/>
    <col min="2" max="2" width="67.421875" style="57" customWidth="1"/>
    <col min="3" max="3" width="6.140625" style="57" customWidth="1"/>
    <col min="4" max="4" width="10.57421875" style="107" customWidth="1"/>
    <col min="5" max="6" width="12.7109375" style="107" customWidth="1"/>
    <col min="7" max="7" width="10.7109375" style="107" customWidth="1"/>
    <col min="8" max="9" width="12.7109375" style="107" customWidth="1"/>
    <col min="10" max="16384" width="9.140625" style="57" customWidth="1"/>
  </cols>
  <sheetData>
    <row r="1" spans="1:9" ht="12.75" customHeight="1">
      <c r="A1" s="274"/>
      <c r="B1" s="274"/>
      <c r="C1" s="413" t="s">
        <v>423</v>
      </c>
      <c r="D1" s="413"/>
      <c r="E1" s="413"/>
      <c r="F1" s="413"/>
      <c r="G1" s="274"/>
      <c r="H1" s="274"/>
      <c r="I1" s="274"/>
    </row>
    <row r="2" spans="1:9" ht="12" customHeight="1">
      <c r="A2" s="274"/>
      <c r="B2" s="315" t="s">
        <v>424</v>
      </c>
      <c r="C2" s="420" t="s">
        <v>454</v>
      </c>
      <c r="D2" s="421"/>
      <c r="E2" s="312"/>
      <c r="F2" s="317"/>
      <c r="G2" s="318"/>
      <c r="H2" s="274"/>
      <c r="I2" s="274"/>
    </row>
    <row r="3" spans="1:9" ht="12.75" customHeight="1">
      <c r="A3" s="58"/>
      <c r="B3" s="59"/>
      <c r="C3" s="59"/>
      <c r="D3" s="414" t="s">
        <v>437</v>
      </c>
      <c r="E3" s="414"/>
      <c r="F3" s="414"/>
      <c r="G3" s="414"/>
      <c r="H3" s="414"/>
      <c r="I3" s="414"/>
    </row>
    <row r="4" spans="1:9" ht="15" customHeight="1">
      <c r="A4" s="415" t="s">
        <v>0</v>
      </c>
      <c r="B4" s="415" t="s">
        <v>1</v>
      </c>
      <c r="C4" s="415" t="s">
        <v>194</v>
      </c>
      <c r="D4" s="417" t="s">
        <v>195</v>
      </c>
      <c r="E4" s="418"/>
      <c r="F4" s="419"/>
      <c r="G4" s="417" t="s">
        <v>196</v>
      </c>
      <c r="H4" s="418"/>
      <c r="I4" s="419"/>
    </row>
    <row r="5" spans="1:9" ht="19.5" customHeight="1">
      <c r="A5" s="416"/>
      <c r="B5" s="416"/>
      <c r="C5" s="416"/>
      <c r="D5" s="209" t="s">
        <v>2</v>
      </c>
      <c r="E5" s="210" t="s">
        <v>3</v>
      </c>
      <c r="F5" s="211" t="s">
        <v>4</v>
      </c>
      <c r="G5" s="209" t="s">
        <v>2</v>
      </c>
      <c r="H5" s="210" t="s">
        <v>3</v>
      </c>
      <c r="I5" s="211" t="s">
        <v>4</v>
      </c>
    </row>
    <row r="6" spans="1:9" ht="15" customHeight="1">
      <c r="A6" s="212" t="s">
        <v>9</v>
      </c>
      <c r="B6" s="212" t="s">
        <v>11</v>
      </c>
      <c r="C6" s="213" t="s">
        <v>18</v>
      </c>
      <c r="D6" s="214">
        <v>4</v>
      </c>
      <c r="E6" s="215">
        <v>5</v>
      </c>
      <c r="F6" s="216">
        <v>6</v>
      </c>
      <c r="G6" s="214">
        <v>7</v>
      </c>
      <c r="H6" s="215">
        <v>8</v>
      </c>
      <c r="I6" s="216">
        <v>9</v>
      </c>
    </row>
    <row r="7" spans="1:9" ht="15" customHeight="1">
      <c r="A7" s="407" t="s">
        <v>197</v>
      </c>
      <c r="B7" s="407"/>
      <c r="C7" s="407"/>
      <c r="D7" s="407"/>
      <c r="E7" s="407"/>
      <c r="F7" s="407"/>
      <c r="G7" s="407"/>
      <c r="H7" s="407"/>
      <c r="I7" s="408"/>
    </row>
    <row r="8" spans="1:9" ht="15" customHeight="1">
      <c r="A8" s="60" t="s">
        <v>6</v>
      </c>
      <c r="B8" s="61" t="s">
        <v>189</v>
      </c>
      <c r="C8" s="60" t="s">
        <v>5</v>
      </c>
      <c r="D8" s="62"/>
      <c r="E8" s="63">
        <v>0</v>
      </c>
      <c r="F8" s="65">
        <f>E8</f>
        <v>0</v>
      </c>
      <c r="G8" s="64"/>
      <c r="H8" s="63">
        <v>0</v>
      </c>
      <c r="I8" s="65">
        <f>H8</f>
        <v>0</v>
      </c>
    </row>
    <row r="9" spans="1:9" ht="15" customHeight="1">
      <c r="A9" s="66" t="s">
        <v>13</v>
      </c>
      <c r="B9" s="67" t="s">
        <v>7</v>
      </c>
      <c r="C9" s="66" t="s">
        <v>8</v>
      </c>
      <c r="D9" s="68"/>
      <c r="E9" s="69">
        <v>38907781.21</v>
      </c>
      <c r="F9" s="71">
        <f aca="true" t="shared" si="0" ref="F9:F30">E9</f>
        <v>38907781.21</v>
      </c>
      <c r="G9" s="70"/>
      <c r="H9" s="69">
        <v>39258808.41</v>
      </c>
      <c r="I9" s="71">
        <f aca="true" t="shared" si="1" ref="I9:I29">H9</f>
        <v>39258808.41</v>
      </c>
    </row>
    <row r="10" spans="1:9" ht="15" customHeight="1">
      <c r="A10" s="66" t="s">
        <v>20</v>
      </c>
      <c r="B10" s="67" t="s">
        <v>14</v>
      </c>
      <c r="C10" s="66" t="s">
        <v>10</v>
      </c>
      <c r="D10" s="68"/>
      <c r="E10" s="69">
        <v>318849868.42</v>
      </c>
      <c r="F10" s="71">
        <f t="shared" si="0"/>
        <v>318849868.42</v>
      </c>
      <c r="G10" s="70"/>
      <c r="H10" s="69">
        <v>374801012.46</v>
      </c>
      <c r="I10" s="71">
        <f t="shared" si="1"/>
        <v>374801012.46</v>
      </c>
    </row>
    <row r="11" spans="1:9" s="72" customFormat="1" ht="15" customHeight="1">
      <c r="A11" s="66" t="s">
        <v>73</v>
      </c>
      <c r="B11" s="67" t="s">
        <v>384</v>
      </c>
      <c r="C11" s="66" t="s">
        <v>12</v>
      </c>
      <c r="D11" s="68"/>
      <c r="E11" s="69">
        <f>E12+E13+E14+E19</f>
        <v>1091147382.91</v>
      </c>
      <c r="F11" s="71">
        <f t="shared" si="0"/>
        <v>1091147382.91</v>
      </c>
      <c r="G11" s="70"/>
      <c r="H11" s="69">
        <f>H12+H13+H14+H19</f>
        <v>1128796327.38</v>
      </c>
      <c r="I11" s="71">
        <f t="shared" si="1"/>
        <v>1128796327.38</v>
      </c>
    </row>
    <row r="12" spans="1:9" ht="24">
      <c r="A12" s="66" t="s">
        <v>22</v>
      </c>
      <c r="B12" s="67" t="s">
        <v>23</v>
      </c>
      <c r="C12" s="66" t="s">
        <v>15</v>
      </c>
      <c r="D12" s="68"/>
      <c r="E12" s="69">
        <v>289492593.47</v>
      </c>
      <c r="F12" s="71">
        <f t="shared" si="0"/>
        <v>289492593.47</v>
      </c>
      <c r="G12" s="70"/>
      <c r="H12" s="69">
        <v>251481486.01</v>
      </c>
      <c r="I12" s="71">
        <f t="shared" si="1"/>
        <v>251481486.01</v>
      </c>
    </row>
    <row r="13" spans="1:9" ht="15" customHeight="1">
      <c r="A13" s="66" t="s">
        <v>25</v>
      </c>
      <c r="B13" s="67" t="s">
        <v>26</v>
      </c>
      <c r="C13" s="66" t="s">
        <v>16</v>
      </c>
      <c r="D13" s="68"/>
      <c r="E13" s="73"/>
      <c r="F13" s="71">
        <f t="shared" si="0"/>
        <v>0</v>
      </c>
      <c r="G13" s="70"/>
      <c r="H13" s="73"/>
      <c r="I13" s="71">
        <f t="shared" si="1"/>
        <v>0</v>
      </c>
    </row>
    <row r="14" spans="1:9" ht="15" customHeight="1">
      <c r="A14" s="66" t="s">
        <v>34</v>
      </c>
      <c r="B14" s="208" t="s">
        <v>385</v>
      </c>
      <c r="C14" s="66" t="s">
        <v>17</v>
      </c>
      <c r="D14" s="68">
        <v>0</v>
      </c>
      <c r="E14" s="69">
        <f>E15+E16+E17+E18</f>
        <v>801654789.44</v>
      </c>
      <c r="F14" s="71">
        <f t="shared" si="0"/>
        <v>801654789.44</v>
      </c>
      <c r="G14" s="70">
        <v>0</v>
      </c>
      <c r="H14" s="69">
        <f>H15+H16+H17+H18</f>
        <v>877314841.37</v>
      </c>
      <c r="I14" s="71">
        <f t="shared" si="1"/>
        <v>877314841.37</v>
      </c>
    </row>
    <row r="15" spans="1:9" ht="15" customHeight="1">
      <c r="A15" s="75" t="s">
        <v>9</v>
      </c>
      <c r="B15" s="76" t="s">
        <v>36</v>
      </c>
      <c r="C15" s="66" t="s">
        <v>19</v>
      </c>
      <c r="D15" s="68"/>
      <c r="E15" s="73">
        <v>3383524.3</v>
      </c>
      <c r="F15" s="74">
        <f t="shared" si="0"/>
        <v>3383524.3</v>
      </c>
      <c r="G15" s="70"/>
      <c r="H15" s="73">
        <v>3686503.5</v>
      </c>
      <c r="I15" s="74">
        <f t="shared" si="1"/>
        <v>3686503.5</v>
      </c>
    </row>
    <row r="16" spans="1:9" ht="15" customHeight="1">
      <c r="A16" s="75" t="s">
        <v>11</v>
      </c>
      <c r="B16" s="76" t="s">
        <v>43</v>
      </c>
      <c r="C16" s="66" t="s">
        <v>21</v>
      </c>
      <c r="D16" s="77"/>
      <c r="E16" s="73">
        <v>309658440.39</v>
      </c>
      <c r="F16" s="74">
        <f t="shared" si="0"/>
        <v>309658440.39</v>
      </c>
      <c r="G16" s="78"/>
      <c r="H16" s="73">
        <v>343780848.9</v>
      </c>
      <c r="I16" s="74">
        <f t="shared" si="1"/>
        <v>343780848.9</v>
      </c>
    </row>
    <row r="17" spans="1:9" ht="15" customHeight="1">
      <c r="A17" s="75" t="s">
        <v>18</v>
      </c>
      <c r="B17" s="76" t="s">
        <v>55</v>
      </c>
      <c r="C17" s="66" t="s">
        <v>24</v>
      </c>
      <c r="D17" s="77"/>
      <c r="E17" s="73"/>
      <c r="F17" s="74">
        <f t="shared" si="0"/>
        <v>0</v>
      </c>
      <c r="G17" s="78"/>
      <c r="H17" s="73"/>
      <c r="I17" s="74">
        <f t="shared" si="1"/>
        <v>0</v>
      </c>
    </row>
    <row r="18" spans="1:9" ht="15" customHeight="1">
      <c r="A18" s="75" t="s">
        <v>66</v>
      </c>
      <c r="B18" s="76" t="s">
        <v>67</v>
      </c>
      <c r="C18" s="66" t="s">
        <v>27</v>
      </c>
      <c r="D18" s="77"/>
      <c r="E18" s="73">
        <v>488612824.75</v>
      </c>
      <c r="F18" s="74">
        <f t="shared" si="0"/>
        <v>488612824.75</v>
      </c>
      <c r="G18" s="78"/>
      <c r="H18" s="73">
        <v>529847488.97</v>
      </c>
      <c r="I18" s="74">
        <f t="shared" si="1"/>
        <v>529847488.97</v>
      </c>
    </row>
    <row r="19" spans="1:9" ht="15" customHeight="1">
      <c r="A19" s="66" t="s">
        <v>70</v>
      </c>
      <c r="B19" s="67" t="s">
        <v>71</v>
      </c>
      <c r="C19" s="66" t="s">
        <v>29</v>
      </c>
      <c r="D19" s="79">
        <v>0</v>
      </c>
      <c r="E19" s="73">
        <v>0</v>
      </c>
      <c r="F19" s="71">
        <f t="shared" si="0"/>
        <v>0</v>
      </c>
      <c r="G19" s="80">
        <v>0</v>
      </c>
      <c r="H19" s="73">
        <v>0</v>
      </c>
      <c r="I19" s="71">
        <f t="shared" si="1"/>
        <v>0</v>
      </c>
    </row>
    <row r="20" spans="1:9" ht="15" customHeight="1">
      <c r="A20" s="66" t="s">
        <v>76</v>
      </c>
      <c r="B20" s="67" t="s">
        <v>74</v>
      </c>
      <c r="C20" s="66" t="s">
        <v>31</v>
      </c>
      <c r="D20" s="77">
        <v>0</v>
      </c>
      <c r="E20" s="69">
        <v>0</v>
      </c>
      <c r="F20" s="71">
        <f t="shared" si="0"/>
        <v>0</v>
      </c>
      <c r="G20" s="78">
        <v>0</v>
      </c>
      <c r="H20" s="69">
        <v>0</v>
      </c>
      <c r="I20" s="71">
        <f t="shared" si="1"/>
        <v>0</v>
      </c>
    </row>
    <row r="21" spans="1:9" ht="15" customHeight="1">
      <c r="A21" s="66" t="s">
        <v>89</v>
      </c>
      <c r="B21" s="67" t="s">
        <v>77</v>
      </c>
      <c r="C21" s="66" t="s">
        <v>33</v>
      </c>
      <c r="D21" s="68"/>
      <c r="E21" s="69">
        <v>10923356.31</v>
      </c>
      <c r="F21" s="71">
        <f t="shared" si="0"/>
        <v>10923356.31</v>
      </c>
      <c r="G21" s="70"/>
      <c r="H21" s="69">
        <v>9158953.5</v>
      </c>
      <c r="I21" s="71">
        <f t="shared" si="1"/>
        <v>9158953.5</v>
      </c>
    </row>
    <row r="22" spans="1:9" ht="15" customHeight="1">
      <c r="A22" s="66" t="s">
        <v>94</v>
      </c>
      <c r="B22" s="67" t="s">
        <v>90</v>
      </c>
      <c r="C22" s="66" t="s">
        <v>35</v>
      </c>
      <c r="D22" s="68"/>
      <c r="E22" s="69"/>
      <c r="F22" s="71">
        <f t="shared" si="0"/>
        <v>0</v>
      </c>
      <c r="G22" s="70"/>
      <c r="H22" s="69"/>
      <c r="I22" s="71">
        <f t="shared" si="1"/>
        <v>0</v>
      </c>
    </row>
    <row r="23" spans="1:9" ht="15" customHeight="1">
      <c r="A23" s="66" t="s">
        <v>102</v>
      </c>
      <c r="B23" s="67" t="s">
        <v>95</v>
      </c>
      <c r="C23" s="66" t="s">
        <v>37</v>
      </c>
      <c r="D23" s="68"/>
      <c r="E23" s="69">
        <v>109224752.74</v>
      </c>
      <c r="F23" s="71">
        <f t="shared" si="0"/>
        <v>109224752.74</v>
      </c>
      <c r="G23" s="70"/>
      <c r="H23" s="69">
        <v>110785670.72</v>
      </c>
      <c r="I23" s="71">
        <f t="shared" si="1"/>
        <v>110785670.72</v>
      </c>
    </row>
    <row r="24" spans="1:9" ht="15" customHeight="1">
      <c r="A24" s="66" t="s">
        <v>22</v>
      </c>
      <c r="B24" s="67" t="s">
        <v>386</v>
      </c>
      <c r="C24" s="66" t="s">
        <v>39</v>
      </c>
      <c r="D24" s="68"/>
      <c r="E24" s="69">
        <f>E25+E26+E27</f>
        <v>68052746.84</v>
      </c>
      <c r="F24" s="71">
        <f t="shared" si="0"/>
        <v>68052746.84</v>
      </c>
      <c r="G24" s="70"/>
      <c r="H24" s="69">
        <f>H25+H26+H27</f>
        <v>57634754.62</v>
      </c>
      <c r="I24" s="71">
        <f t="shared" si="1"/>
        <v>57634754.62</v>
      </c>
    </row>
    <row r="25" spans="1:9" ht="15" customHeight="1">
      <c r="A25" s="75" t="s">
        <v>9</v>
      </c>
      <c r="B25" s="76" t="s">
        <v>104</v>
      </c>
      <c r="C25" s="66" t="s">
        <v>42</v>
      </c>
      <c r="D25" s="77"/>
      <c r="E25" s="73">
        <v>8438409.23</v>
      </c>
      <c r="F25" s="74">
        <f t="shared" si="0"/>
        <v>8438409.23</v>
      </c>
      <c r="G25" s="78"/>
      <c r="H25" s="73">
        <v>23370030.08</v>
      </c>
      <c r="I25" s="74">
        <f t="shared" si="1"/>
        <v>23370030.08</v>
      </c>
    </row>
    <row r="26" spans="1:9" ht="15" customHeight="1">
      <c r="A26" s="75" t="s">
        <v>11</v>
      </c>
      <c r="B26" s="76" t="s">
        <v>109</v>
      </c>
      <c r="C26" s="66" t="s">
        <v>44</v>
      </c>
      <c r="D26" s="79">
        <v>0</v>
      </c>
      <c r="E26" s="73"/>
      <c r="F26" s="74">
        <f t="shared" si="0"/>
        <v>0</v>
      </c>
      <c r="G26" s="80">
        <v>0</v>
      </c>
      <c r="H26" s="73"/>
      <c r="I26" s="74">
        <f t="shared" si="1"/>
        <v>0</v>
      </c>
    </row>
    <row r="27" spans="1:9" ht="15" customHeight="1">
      <c r="A27" s="75" t="s">
        <v>18</v>
      </c>
      <c r="B27" s="76" t="s">
        <v>111</v>
      </c>
      <c r="C27" s="66" t="s">
        <v>47</v>
      </c>
      <c r="D27" s="79">
        <v>0</v>
      </c>
      <c r="E27" s="73">
        <v>59614337.61</v>
      </c>
      <c r="F27" s="74">
        <f t="shared" si="0"/>
        <v>59614337.61</v>
      </c>
      <c r="G27" s="80">
        <v>0</v>
      </c>
      <c r="H27" s="73">
        <v>34264724.54</v>
      </c>
      <c r="I27" s="74">
        <f t="shared" si="1"/>
        <v>34264724.54</v>
      </c>
    </row>
    <row r="28" spans="1:9" ht="15" customHeight="1">
      <c r="A28" s="66" t="s">
        <v>115</v>
      </c>
      <c r="B28" s="67" t="s">
        <v>113</v>
      </c>
      <c r="C28" s="66" t="s">
        <v>49</v>
      </c>
      <c r="D28" s="68"/>
      <c r="E28" s="69">
        <v>424235.46</v>
      </c>
      <c r="F28" s="71">
        <f t="shared" si="0"/>
        <v>424235.46</v>
      </c>
      <c r="G28" s="70"/>
      <c r="H28" s="69">
        <v>290371.6</v>
      </c>
      <c r="I28" s="71">
        <f t="shared" si="1"/>
        <v>290371.6</v>
      </c>
    </row>
    <row r="29" spans="1:9" ht="12">
      <c r="A29" s="66" t="s">
        <v>117</v>
      </c>
      <c r="B29" s="81" t="s">
        <v>389</v>
      </c>
      <c r="C29" s="66" t="s">
        <v>52</v>
      </c>
      <c r="D29" s="82"/>
      <c r="E29" s="83">
        <f>E8+E9+E10+E11+E20+E21+E22+E23+E24+E28</f>
        <v>1637530123.8899999</v>
      </c>
      <c r="F29" s="71">
        <f t="shared" si="0"/>
        <v>1637530123.8899999</v>
      </c>
      <c r="G29" s="84"/>
      <c r="H29" s="83">
        <f>H8+H9+H10+H11+H20+H21+H22+H23+H24+H28</f>
        <v>1720725898.6899998</v>
      </c>
      <c r="I29" s="71">
        <f t="shared" si="1"/>
        <v>1720725898.6899998</v>
      </c>
    </row>
    <row r="30" spans="1:9" ht="15" customHeight="1">
      <c r="A30" s="85" t="s">
        <v>188</v>
      </c>
      <c r="B30" s="86" t="s">
        <v>118</v>
      </c>
      <c r="C30" s="85" t="s">
        <v>54</v>
      </c>
      <c r="D30" s="87">
        <v>0</v>
      </c>
      <c r="E30" s="88">
        <v>0</v>
      </c>
      <c r="F30" s="90">
        <f t="shared" si="0"/>
        <v>0</v>
      </c>
      <c r="G30" s="89">
        <v>0</v>
      </c>
      <c r="H30" s="88">
        <v>0</v>
      </c>
      <c r="I30" s="90">
        <f>G30+H30</f>
        <v>0</v>
      </c>
    </row>
    <row r="31" spans="1:9" ht="15" customHeight="1">
      <c r="A31" s="409" t="s">
        <v>198</v>
      </c>
      <c r="B31" s="410"/>
      <c r="C31" s="410"/>
      <c r="D31" s="410"/>
      <c r="E31" s="410"/>
      <c r="F31" s="410"/>
      <c r="G31" s="410"/>
      <c r="H31" s="410"/>
      <c r="I31" s="411"/>
    </row>
    <row r="32" spans="1:9" ht="15" customHeight="1">
      <c r="A32" s="91" t="s">
        <v>6</v>
      </c>
      <c r="B32" s="92" t="s">
        <v>387</v>
      </c>
      <c r="C32" s="93" t="s">
        <v>56</v>
      </c>
      <c r="D32" s="94"/>
      <c r="E32" s="95">
        <f>E33+E34+E35+E36+E37+E38</f>
        <v>675256775.9599999</v>
      </c>
      <c r="F32" s="65">
        <f>E32</f>
        <v>675256775.9599999</v>
      </c>
      <c r="G32" s="94"/>
      <c r="H32" s="95">
        <f>H33+H34+H35+H36+H37+H38</f>
        <v>611838435.0699999</v>
      </c>
      <c r="I32" s="65">
        <f>H32</f>
        <v>611838435.0699999</v>
      </c>
    </row>
    <row r="33" spans="1:9" s="100" customFormat="1" ht="15" customHeight="1">
      <c r="A33" s="97" t="s">
        <v>9</v>
      </c>
      <c r="B33" s="98" t="s">
        <v>120</v>
      </c>
      <c r="C33" s="99" t="s">
        <v>58</v>
      </c>
      <c r="D33" s="77"/>
      <c r="E33" s="331">
        <v>50000000</v>
      </c>
      <c r="F33" s="332">
        <f aca="true" t="shared" si="2" ref="F33:F59">E33</f>
        <v>50000000</v>
      </c>
      <c r="G33" s="79"/>
      <c r="H33" s="331">
        <v>50000000</v>
      </c>
      <c r="I33" s="332">
        <f aca="true" t="shared" si="3" ref="I33:I59">H33</f>
        <v>50000000</v>
      </c>
    </row>
    <row r="34" spans="1:9" ht="15" customHeight="1">
      <c r="A34" s="97" t="s">
        <v>11</v>
      </c>
      <c r="B34" s="98" t="s">
        <v>125</v>
      </c>
      <c r="C34" s="101" t="s">
        <v>59</v>
      </c>
      <c r="D34" s="77"/>
      <c r="E34" s="73"/>
      <c r="F34" s="332">
        <f t="shared" si="2"/>
        <v>0</v>
      </c>
      <c r="G34" s="79"/>
      <c r="H34" s="73"/>
      <c r="I34" s="332">
        <f t="shared" si="3"/>
        <v>0</v>
      </c>
    </row>
    <row r="35" spans="1:9" ht="15" customHeight="1">
      <c r="A35" s="97" t="s">
        <v>18</v>
      </c>
      <c r="B35" s="98" t="s">
        <v>127</v>
      </c>
      <c r="C35" s="99" t="s">
        <v>61</v>
      </c>
      <c r="D35" s="77"/>
      <c r="E35" s="73">
        <v>420042709.84</v>
      </c>
      <c r="F35" s="332">
        <f t="shared" si="2"/>
        <v>420042709.84</v>
      </c>
      <c r="G35" s="79"/>
      <c r="H35" s="73">
        <v>334599062.76</v>
      </c>
      <c r="I35" s="332">
        <f t="shared" si="3"/>
        <v>334599062.76</v>
      </c>
    </row>
    <row r="36" spans="1:9" ht="15" customHeight="1">
      <c r="A36" s="97" t="s">
        <v>66</v>
      </c>
      <c r="B36" s="98" t="s">
        <v>133</v>
      </c>
      <c r="C36" s="101" t="s">
        <v>63</v>
      </c>
      <c r="D36" s="77"/>
      <c r="E36" s="73">
        <v>138761535.26</v>
      </c>
      <c r="F36" s="332">
        <f t="shared" si="2"/>
        <v>138761535.26</v>
      </c>
      <c r="G36" s="79"/>
      <c r="H36" s="73">
        <v>138761535.26</v>
      </c>
      <c r="I36" s="332">
        <f t="shared" si="3"/>
        <v>138761535.26</v>
      </c>
    </row>
    <row r="37" spans="1:9" ht="15" customHeight="1">
      <c r="A37" s="97" t="s">
        <v>83</v>
      </c>
      <c r="B37" s="98" t="s">
        <v>138</v>
      </c>
      <c r="C37" s="99" t="s">
        <v>65</v>
      </c>
      <c r="D37" s="77"/>
      <c r="E37" s="73">
        <v>28650561.27</v>
      </c>
      <c r="F37" s="332">
        <f t="shared" si="2"/>
        <v>28650561.27</v>
      </c>
      <c r="G37" s="79"/>
      <c r="H37" s="73">
        <v>43632885.56</v>
      </c>
      <c r="I37" s="332">
        <f t="shared" si="3"/>
        <v>43632885.56</v>
      </c>
    </row>
    <row r="38" spans="1:9" ht="15" customHeight="1">
      <c r="A38" s="97" t="s">
        <v>85</v>
      </c>
      <c r="B38" s="98" t="s">
        <v>142</v>
      </c>
      <c r="C38" s="101" t="s">
        <v>68</v>
      </c>
      <c r="D38" s="77"/>
      <c r="E38" s="73">
        <v>37801969.59</v>
      </c>
      <c r="F38" s="332">
        <f t="shared" si="2"/>
        <v>37801969.59</v>
      </c>
      <c r="G38" s="79"/>
      <c r="H38" s="73">
        <v>44844951.49</v>
      </c>
      <c r="I38" s="332">
        <f t="shared" si="3"/>
        <v>44844951.49</v>
      </c>
    </row>
    <row r="39" spans="1:9" ht="15" customHeight="1">
      <c r="A39" s="102" t="s">
        <v>13</v>
      </c>
      <c r="B39" s="103" t="s">
        <v>388</v>
      </c>
      <c r="C39" s="99" t="s">
        <v>32</v>
      </c>
      <c r="D39" s="104">
        <v>0</v>
      </c>
      <c r="E39" s="69">
        <v>0</v>
      </c>
      <c r="F39" s="96">
        <f t="shared" si="2"/>
        <v>0</v>
      </c>
      <c r="G39" s="104">
        <v>0</v>
      </c>
      <c r="H39" s="69">
        <v>0</v>
      </c>
      <c r="I39" s="96">
        <f t="shared" si="3"/>
        <v>0</v>
      </c>
    </row>
    <row r="40" spans="1:9" ht="14.25" customHeight="1">
      <c r="A40" s="102" t="s">
        <v>20</v>
      </c>
      <c r="B40" s="103" t="s">
        <v>390</v>
      </c>
      <c r="C40" s="101" t="s">
        <v>30</v>
      </c>
      <c r="D40" s="104">
        <f>D41+D42+D43+D44+D45+D46</f>
        <v>0</v>
      </c>
      <c r="E40" s="69">
        <f>E41+E42+E43+E44+E45+E46</f>
        <v>828546013.02</v>
      </c>
      <c r="F40" s="96">
        <f t="shared" si="2"/>
        <v>828546013.02</v>
      </c>
      <c r="G40" s="104">
        <f>G41+G42+G43+G44+G45+G46</f>
        <v>0</v>
      </c>
      <c r="H40" s="69">
        <f>H41+H42+H43+H44+H45+H46</f>
        <v>860327439.7900001</v>
      </c>
      <c r="I40" s="96">
        <f t="shared" si="3"/>
        <v>860327439.7900001</v>
      </c>
    </row>
    <row r="41" spans="1:9" ht="15" customHeight="1">
      <c r="A41" s="97" t="s">
        <v>9</v>
      </c>
      <c r="B41" s="98" t="s">
        <v>148</v>
      </c>
      <c r="C41" s="99" t="s">
        <v>28</v>
      </c>
      <c r="D41" s="79">
        <v>0</v>
      </c>
      <c r="E41" s="73">
        <v>331964566.09</v>
      </c>
      <c r="F41" s="332">
        <f t="shared" si="2"/>
        <v>331964566.09</v>
      </c>
      <c r="G41" s="79">
        <v>0</v>
      </c>
      <c r="H41" s="73">
        <v>328766246.75</v>
      </c>
      <c r="I41" s="332">
        <f t="shared" si="3"/>
        <v>328766246.75</v>
      </c>
    </row>
    <row r="42" spans="1:9" ht="15" customHeight="1">
      <c r="A42" s="97" t="s">
        <v>11</v>
      </c>
      <c r="B42" s="98" t="s">
        <v>150</v>
      </c>
      <c r="C42" s="101" t="s">
        <v>72</v>
      </c>
      <c r="D42" s="79">
        <v>0</v>
      </c>
      <c r="E42" s="73">
        <v>0</v>
      </c>
      <c r="F42" s="332">
        <f t="shared" si="2"/>
        <v>0</v>
      </c>
      <c r="G42" s="79">
        <v>0</v>
      </c>
      <c r="H42" s="73">
        <v>0</v>
      </c>
      <c r="I42" s="332">
        <f t="shared" si="3"/>
        <v>0</v>
      </c>
    </row>
    <row r="43" spans="1:9" ht="15" customHeight="1">
      <c r="A43" s="97" t="s">
        <v>18</v>
      </c>
      <c r="B43" s="98" t="s">
        <v>152</v>
      </c>
      <c r="C43" s="99" t="s">
        <v>75</v>
      </c>
      <c r="D43" s="79"/>
      <c r="E43" s="73">
        <v>496541643.56</v>
      </c>
      <c r="F43" s="332">
        <f t="shared" si="2"/>
        <v>496541643.56</v>
      </c>
      <c r="G43" s="79">
        <v>0</v>
      </c>
      <c r="H43" s="73">
        <v>531521389.67</v>
      </c>
      <c r="I43" s="332">
        <f t="shared" si="3"/>
        <v>531521389.67</v>
      </c>
    </row>
    <row r="44" spans="1:9" ht="15" customHeight="1">
      <c r="A44" s="97" t="s">
        <v>66</v>
      </c>
      <c r="B44" s="98" t="s">
        <v>154</v>
      </c>
      <c r="C44" s="101" t="s">
        <v>78</v>
      </c>
      <c r="D44" s="79">
        <v>0</v>
      </c>
      <c r="E44" s="73">
        <v>0</v>
      </c>
      <c r="F44" s="332">
        <f t="shared" si="2"/>
        <v>0</v>
      </c>
      <c r="G44" s="79">
        <v>0</v>
      </c>
      <c r="H44" s="73">
        <v>0</v>
      </c>
      <c r="I44" s="332">
        <f t="shared" si="3"/>
        <v>0</v>
      </c>
    </row>
    <row r="45" spans="1:9" ht="15" customHeight="1">
      <c r="A45" s="97" t="s">
        <v>83</v>
      </c>
      <c r="B45" s="98" t="s">
        <v>156</v>
      </c>
      <c r="C45" s="99" t="s">
        <v>79</v>
      </c>
      <c r="D45" s="79">
        <v>0</v>
      </c>
      <c r="E45" s="105">
        <v>39803.37</v>
      </c>
      <c r="F45" s="332">
        <f t="shared" si="2"/>
        <v>39803.37</v>
      </c>
      <c r="G45" s="79">
        <v>0</v>
      </c>
      <c r="H45" s="105">
        <v>39803.37</v>
      </c>
      <c r="I45" s="332">
        <f t="shared" si="3"/>
        <v>39803.37</v>
      </c>
    </row>
    <row r="46" spans="1:9" ht="15" customHeight="1">
      <c r="A46" s="97" t="s">
        <v>85</v>
      </c>
      <c r="B46" s="98" t="s">
        <v>158</v>
      </c>
      <c r="C46" s="101" t="s">
        <v>80</v>
      </c>
      <c r="D46" s="79">
        <v>0</v>
      </c>
      <c r="E46" s="73">
        <v>0</v>
      </c>
      <c r="F46" s="332">
        <f t="shared" si="2"/>
        <v>0</v>
      </c>
      <c r="G46" s="79">
        <v>0</v>
      </c>
      <c r="H46" s="73">
        <v>0</v>
      </c>
      <c r="I46" s="332">
        <f t="shared" si="3"/>
        <v>0</v>
      </c>
    </row>
    <row r="47" spans="1:9" ht="24">
      <c r="A47" s="102" t="s">
        <v>73</v>
      </c>
      <c r="B47" s="103" t="s">
        <v>160</v>
      </c>
      <c r="C47" s="99" t="s">
        <v>81</v>
      </c>
      <c r="D47" s="104">
        <v>0</v>
      </c>
      <c r="E47" s="69">
        <v>0</v>
      </c>
      <c r="F47" s="96">
        <f t="shared" si="2"/>
        <v>0</v>
      </c>
      <c r="G47" s="104">
        <v>0</v>
      </c>
      <c r="H47" s="69">
        <v>0</v>
      </c>
      <c r="I47" s="96">
        <f t="shared" si="3"/>
        <v>0</v>
      </c>
    </row>
    <row r="48" spans="1:9" ht="15" customHeight="1">
      <c r="A48" s="102" t="s">
        <v>76</v>
      </c>
      <c r="B48" s="103" t="s">
        <v>162</v>
      </c>
      <c r="C48" s="101" t="s">
        <v>82</v>
      </c>
      <c r="D48" s="104"/>
      <c r="E48" s="69"/>
      <c r="F48" s="96">
        <f t="shared" si="2"/>
        <v>0</v>
      </c>
      <c r="G48" s="104"/>
      <c r="H48" s="69"/>
      <c r="I48" s="96">
        <f t="shared" si="3"/>
        <v>0</v>
      </c>
    </row>
    <row r="49" spans="1:9" ht="15" customHeight="1">
      <c r="A49" s="102" t="s">
        <v>89</v>
      </c>
      <c r="B49" s="103" t="s">
        <v>166</v>
      </c>
      <c r="C49" s="99" t="s">
        <v>84</v>
      </c>
      <c r="D49" s="104"/>
      <c r="E49" s="69">
        <v>10986667.36</v>
      </c>
      <c r="F49" s="96">
        <f t="shared" si="2"/>
        <v>10986667.36</v>
      </c>
      <c r="G49" s="104"/>
      <c r="H49" s="69">
        <v>85421978.06</v>
      </c>
      <c r="I49" s="96">
        <f t="shared" si="3"/>
        <v>85421978.06</v>
      </c>
    </row>
    <row r="50" spans="1:9" ht="15" customHeight="1">
      <c r="A50" s="102" t="s">
        <v>94</v>
      </c>
      <c r="B50" s="103" t="s">
        <v>170</v>
      </c>
      <c r="C50" s="101" t="s">
        <v>86</v>
      </c>
      <c r="D50" s="104"/>
      <c r="E50" s="69"/>
      <c r="F50" s="96">
        <f t="shared" si="2"/>
        <v>0</v>
      </c>
      <c r="G50" s="104"/>
      <c r="H50" s="69"/>
      <c r="I50" s="96">
        <f t="shared" si="3"/>
        <v>0</v>
      </c>
    </row>
    <row r="51" spans="1:9" ht="15" customHeight="1">
      <c r="A51" s="102" t="s">
        <v>102</v>
      </c>
      <c r="B51" s="103" t="s">
        <v>172</v>
      </c>
      <c r="C51" s="99" t="s">
        <v>88</v>
      </c>
      <c r="D51" s="104"/>
      <c r="E51" s="69">
        <v>35891454.86</v>
      </c>
      <c r="F51" s="96">
        <f t="shared" si="2"/>
        <v>35891454.86</v>
      </c>
      <c r="G51" s="104"/>
      <c r="H51" s="69">
        <v>26942321.05</v>
      </c>
      <c r="I51" s="96">
        <f t="shared" si="3"/>
        <v>26942321.05</v>
      </c>
    </row>
    <row r="52" spans="1:9" ht="15" customHeight="1">
      <c r="A52" s="102" t="s">
        <v>22</v>
      </c>
      <c r="B52" s="103" t="s">
        <v>177</v>
      </c>
      <c r="C52" s="101" t="s">
        <v>91</v>
      </c>
      <c r="D52" s="104"/>
      <c r="E52" s="69">
        <v>83163089.75</v>
      </c>
      <c r="F52" s="96">
        <f t="shared" si="2"/>
        <v>83163089.75</v>
      </c>
      <c r="G52" s="104"/>
      <c r="H52" s="69">
        <v>102810717.59</v>
      </c>
      <c r="I52" s="96">
        <f t="shared" si="3"/>
        <v>102810717.59</v>
      </c>
    </row>
    <row r="53" spans="1:9" ht="15" customHeight="1">
      <c r="A53" s="102" t="s">
        <v>115</v>
      </c>
      <c r="B53" s="103" t="s">
        <v>183</v>
      </c>
      <c r="C53" s="99" t="s">
        <v>92</v>
      </c>
      <c r="D53" s="104"/>
      <c r="E53" s="69">
        <v>3686122.95</v>
      </c>
      <c r="F53" s="96">
        <f t="shared" si="2"/>
        <v>3686122.95</v>
      </c>
      <c r="G53" s="104"/>
      <c r="H53" s="69">
        <v>33585007.13</v>
      </c>
      <c r="I53" s="96">
        <f t="shared" si="3"/>
        <v>33585007.13</v>
      </c>
    </row>
    <row r="54" spans="1:9" ht="15" customHeight="1">
      <c r="A54" s="102" t="s">
        <v>117</v>
      </c>
      <c r="B54" s="103" t="s">
        <v>391</v>
      </c>
      <c r="C54" s="101" t="s">
        <v>93</v>
      </c>
      <c r="D54" s="104"/>
      <c r="E54" s="106">
        <f>E32+E39+E40+E47+E48+E49+E50+E51+E52+E53</f>
        <v>1637530123.8999999</v>
      </c>
      <c r="F54" s="96">
        <f t="shared" si="2"/>
        <v>1637530123.8999999</v>
      </c>
      <c r="G54" s="104"/>
      <c r="H54" s="106">
        <f>H32+H39+H40+H47+H48+H49+H50+H51+H52+H53</f>
        <v>1720925898.69</v>
      </c>
      <c r="I54" s="96">
        <f t="shared" si="3"/>
        <v>1720925898.69</v>
      </c>
    </row>
    <row r="55" spans="1:9" ht="15" customHeight="1">
      <c r="A55" s="102" t="s">
        <v>188</v>
      </c>
      <c r="B55" s="103" t="s">
        <v>118</v>
      </c>
      <c r="C55" s="99" t="s">
        <v>96</v>
      </c>
      <c r="D55" s="104">
        <v>0</v>
      </c>
      <c r="E55" s="69">
        <v>0</v>
      </c>
      <c r="F55" s="96">
        <f t="shared" si="2"/>
        <v>0</v>
      </c>
      <c r="G55" s="104">
        <v>0</v>
      </c>
      <c r="H55" s="69">
        <v>0</v>
      </c>
      <c r="I55" s="96">
        <f t="shared" si="3"/>
        <v>0</v>
      </c>
    </row>
    <row r="56" spans="1:9" ht="15" customHeight="1">
      <c r="A56" s="284"/>
      <c r="B56" s="280" t="s">
        <v>412</v>
      </c>
      <c r="C56" s="281"/>
      <c r="D56" s="278"/>
      <c r="E56" s="283"/>
      <c r="F56" s="96">
        <f t="shared" si="2"/>
        <v>0</v>
      </c>
      <c r="G56" s="287"/>
      <c r="H56" s="283"/>
      <c r="I56" s="96">
        <f t="shared" si="3"/>
        <v>0</v>
      </c>
    </row>
    <row r="57" spans="1:9" ht="15" customHeight="1">
      <c r="A57" s="285"/>
      <c r="B57" s="280" t="s">
        <v>422</v>
      </c>
      <c r="C57" s="282"/>
      <c r="D57" s="278"/>
      <c r="E57" s="283"/>
      <c r="F57" s="96">
        <f t="shared" si="2"/>
        <v>0</v>
      </c>
      <c r="G57" s="287"/>
      <c r="H57" s="283"/>
      <c r="I57" s="96">
        <f t="shared" si="3"/>
        <v>0</v>
      </c>
    </row>
    <row r="58" spans="1:9" ht="15" customHeight="1">
      <c r="A58" s="285"/>
      <c r="B58" s="277" t="s">
        <v>414</v>
      </c>
      <c r="C58" s="320" t="s">
        <v>97</v>
      </c>
      <c r="D58" s="288"/>
      <c r="E58" s="279"/>
      <c r="F58" s="96">
        <f t="shared" si="2"/>
        <v>0</v>
      </c>
      <c r="G58" s="287"/>
      <c r="H58" s="279"/>
      <c r="I58" s="96">
        <f t="shared" si="3"/>
        <v>0</v>
      </c>
    </row>
    <row r="59" spans="1:9" ht="12">
      <c r="A59" s="286"/>
      <c r="B59" s="275" t="s">
        <v>413</v>
      </c>
      <c r="C59" s="321" t="s">
        <v>41</v>
      </c>
      <c r="D59" s="289"/>
      <c r="E59" s="276"/>
      <c r="F59" s="329">
        <f t="shared" si="2"/>
        <v>0</v>
      </c>
      <c r="G59" s="330"/>
      <c r="H59" s="276"/>
      <c r="I59" s="329">
        <f t="shared" si="3"/>
        <v>0</v>
      </c>
    </row>
    <row r="60" spans="1:8" ht="12">
      <c r="A60" s="108"/>
      <c r="B60" s="109"/>
      <c r="C60" s="109"/>
      <c r="D60" s="412"/>
      <c r="E60" s="412"/>
      <c r="G60" s="412"/>
      <c r="H60" s="412"/>
    </row>
    <row r="61" spans="2:4" ht="12">
      <c r="B61" s="111" t="s">
        <v>421</v>
      </c>
      <c r="C61" s="111"/>
      <c r="D61" s="111"/>
    </row>
  </sheetData>
  <sheetProtection/>
  <mergeCells count="12">
    <mergeCell ref="A7:I7"/>
    <mergeCell ref="A31:I31"/>
    <mergeCell ref="D60:E60"/>
    <mergeCell ref="G60:H60"/>
    <mergeCell ref="C1:F1"/>
    <mergeCell ref="D3:I3"/>
    <mergeCell ref="A4:A5"/>
    <mergeCell ref="B4:B5"/>
    <mergeCell ref="C4:C5"/>
    <mergeCell ref="D4:F4"/>
    <mergeCell ref="G4:I4"/>
    <mergeCell ref="C2:D2"/>
  </mergeCells>
  <printOptions/>
  <pageMargins left="0.21" right="0.19" top="0.37" bottom="0.41" header="0.22" footer="0.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9">
      <selection activeCell="J34" sqref="J34"/>
    </sheetView>
  </sheetViews>
  <sheetFormatPr defaultColWidth="9.140625" defaultRowHeight="12.75"/>
  <cols>
    <col min="1" max="1" width="7.00390625" style="0" customWidth="1"/>
    <col min="2" max="2" width="60.00390625" style="0" customWidth="1"/>
    <col min="3" max="3" width="11.57421875" style="0" customWidth="1"/>
    <col min="4" max="4" width="10.7109375" style="0" customWidth="1"/>
    <col min="5" max="6" width="12.7109375" style="0" customWidth="1"/>
    <col min="7" max="7" width="10.7109375" style="0" customWidth="1"/>
    <col min="8" max="9" width="12.7109375" style="0" customWidth="1"/>
  </cols>
  <sheetData>
    <row r="1" spans="1:9" ht="12.75">
      <c r="A1" s="422" t="s">
        <v>425</v>
      </c>
      <c r="B1" s="422"/>
      <c r="C1" s="422"/>
      <c r="D1" s="422"/>
      <c r="E1" s="422"/>
      <c r="F1" s="422"/>
      <c r="G1" s="422"/>
      <c r="H1" s="422"/>
      <c r="I1" s="422"/>
    </row>
    <row r="2" spans="1:9" ht="12.75">
      <c r="A2" s="274"/>
      <c r="B2" s="315" t="s">
        <v>426</v>
      </c>
      <c r="C2" s="316" t="s">
        <v>456</v>
      </c>
      <c r="D2" s="274" t="s">
        <v>358</v>
      </c>
      <c r="E2" s="316" t="s">
        <v>454</v>
      </c>
      <c r="F2" s="274"/>
      <c r="G2" s="274"/>
      <c r="H2" s="274"/>
      <c r="I2" s="274"/>
    </row>
    <row r="3" spans="1:9" ht="15">
      <c r="A3" s="110"/>
      <c r="B3" s="110"/>
      <c r="C3" s="110"/>
      <c r="D3" s="414" t="s">
        <v>437</v>
      </c>
      <c r="E3" s="414"/>
      <c r="F3" s="414"/>
      <c r="G3" s="414"/>
      <c r="H3" s="414"/>
      <c r="I3" s="414"/>
    </row>
    <row r="4" spans="1:9" ht="12.75">
      <c r="A4" s="423" t="s">
        <v>0</v>
      </c>
      <c r="B4" s="425" t="s">
        <v>1</v>
      </c>
      <c r="C4" s="423" t="s">
        <v>194</v>
      </c>
      <c r="D4" s="427" t="s">
        <v>199</v>
      </c>
      <c r="E4" s="427"/>
      <c r="F4" s="428"/>
      <c r="G4" s="429" t="s">
        <v>200</v>
      </c>
      <c r="H4" s="430"/>
      <c r="I4" s="431"/>
    </row>
    <row r="5" spans="1:9" ht="12.75">
      <c r="A5" s="424"/>
      <c r="B5" s="426"/>
      <c r="C5" s="424"/>
      <c r="D5" s="221" t="s">
        <v>2</v>
      </c>
      <c r="E5" s="219" t="s">
        <v>201</v>
      </c>
      <c r="F5" s="220" t="s">
        <v>4</v>
      </c>
      <c r="G5" s="218" t="s">
        <v>2</v>
      </c>
      <c r="H5" s="219" t="s">
        <v>201</v>
      </c>
      <c r="I5" s="220" t="s">
        <v>4</v>
      </c>
    </row>
    <row r="6" spans="1:9" ht="12.75">
      <c r="A6" s="112" t="s">
        <v>22</v>
      </c>
      <c r="B6" s="113" t="s">
        <v>202</v>
      </c>
      <c r="C6" s="114" t="s">
        <v>98</v>
      </c>
      <c r="D6" s="115"/>
      <c r="E6" s="116">
        <v>158702488.6</v>
      </c>
      <c r="F6" s="117">
        <f>E6</f>
        <v>158702488.6</v>
      </c>
      <c r="G6" s="118"/>
      <c r="H6" s="116">
        <v>151728912.77</v>
      </c>
      <c r="I6" s="119">
        <f>H6</f>
        <v>151728912.77</v>
      </c>
    </row>
    <row r="7" spans="1:9" ht="12.75">
      <c r="A7" s="120" t="s">
        <v>25</v>
      </c>
      <c r="B7" s="121" t="s">
        <v>392</v>
      </c>
      <c r="C7" s="122" t="s">
        <v>99</v>
      </c>
      <c r="D7" s="123"/>
      <c r="E7" s="124">
        <f>E8+E9+E10+E11+E12+E13+E14</f>
        <v>9744043.1</v>
      </c>
      <c r="F7" s="333">
        <f aca="true" t="shared" si="0" ref="F7:F34">E7</f>
        <v>9744043.1</v>
      </c>
      <c r="G7" s="125"/>
      <c r="H7" s="124">
        <f>H8+H9+H10+H11+H12+H13+H14</f>
        <v>10202950.790000001</v>
      </c>
      <c r="I7" s="119">
        <f aca="true" t="shared" si="1" ref="I7:I34">H7</f>
        <v>10202950.790000001</v>
      </c>
    </row>
    <row r="8" spans="1:9" ht="24">
      <c r="A8" s="126" t="s">
        <v>9</v>
      </c>
      <c r="B8" s="127" t="s">
        <v>203</v>
      </c>
      <c r="C8" s="114" t="s">
        <v>100</v>
      </c>
      <c r="D8" s="128"/>
      <c r="E8" s="129"/>
      <c r="F8" s="333">
        <f t="shared" si="0"/>
        <v>0</v>
      </c>
      <c r="G8" s="130"/>
      <c r="H8" s="129"/>
      <c r="I8" s="119">
        <f t="shared" si="1"/>
        <v>0</v>
      </c>
    </row>
    <row r="9" spans="1:9" ht="12.75">
      <c r="A9" s="126" t="s">
        <v>11</v>
      </c>
      <c r="B9" s="127" t="s">
        <v>204</v>
      </c>
      <c r="C9" s="122" t="s">
        <v>101</v>
      </c>
      <c r="D9" s="128"/>
      <c r="E9" s="129">
        <v>1569119.35</v>
      </c>
      <c r="F9" s="334">
        <f t="shared" si="0"/>
        <v>1569119.35</v>
      </c>
      <c r="G9" s="130"/>
      <c r="H9" s="129">
        <v>3623119.41</v>
      </c>
      <c r="I9" s="335">
        <f t="shared" si="1"/>
        <v>3623119.41</v>
      </c>
    </row>
    <row r="10" spans="1:9" ht="12.75">
      <c r="A10" s="126" t="s">
        <v>18</v>
      </c>
      <c r="B10" s="127" t="s">
        <v>205</v>
      </c>
      <c r="C10" s="114" t="s">
        <v>51</v>
      </c>
      <c r="D10" s="128"/>
      <c r="E10" s="129">
        <v>8134773.71</v>
      </c>
      <c r="F10" s="334">
        <f t="shared" si="0"/>
        <v>8134773.71</v>
      </c>
      <c r="G10" s="130"/>
      <c r="H10" s="129">
        <v>6270523.78</v>
      </c>
      <c r="I10" s="335">
        <f t="shared" si="1"/>
        <v>6270523.78</v>
      </c>
    </row>
    <row r="11" spans="1:9" ht="24">
      <c r="A11" s="126" t="s">
        <v>66</v>
      </c>
      <c r="B11" s="127" t="s">
        <v>206</v>
      </c>
      <c r="C11" s="122" t="s">
        <v>46</v>
      </c>
      <c r="D11" s="128"/>
      <c r="E11" s="129"/>
      <c r="F11" s="334">
        <f t="shared" si="0"/>
        <v>0</v>
      </c>
      <c r="G11" s="130"/>
      <c r="H11" s="129"/>
      <c r="I11" s="335">
        <f t="shared" si="1"/>
        <v>0</v>
      </c>
    </row>
    <row r="12" spans="1:9" ht="12.75">
      <c r="A12" s="126" t="s">
        <v>83</v>
      </c>
      <c r="B12" s="127" t="s">
        <v>207</v>
      </c>
      <c r="C12" s="114" t="s">
        <v>103</v>
      </c>
      <c r="D12" s="128"/>
      <c r="E12" s="129"/>
      <c r="F12" s="334">
        <f t="shared" si="0"/>
        <v>0</v>
      </c>
      <c r="G12" s="130"/>
      <c r="H12" s="129"/>
      <c r="I12" s="335">
        <f t="shared" si="1"/>
        <v>0</v>
      </c>
    </row>
    <row r="13" spans="1:9" ht="12.75">
      <c r="A13" s="126" t="s">
        <v>85</v>
      </c>
      <c r="B13" s="127" t="s">
        <v>208</v>
      </c>
      <c r="C13" s="122" t="s">
        <v>105</v>
      </c>
      <c r="D13" s="128"/>
      <c r="E13" s="129">
        <v>35050.04</v>
      </c>
      <c r="F13" s="334">
        <f t="shared" si="0"/>
        <v>35050.04</v>
      </c>
      <c r="G13" s="130"/>
      <c r="H13" s="129">
        <v>285342.32</v>
      </c>
      <c r="I13" s="335">
        <f t="shared" si="1"/>
        <v>285342.32</v>
      </c>
    </row>
    <row r="14" spans="1:9" ht="12.75">
      <c r="A14" s="126" t="s">
        <v>87</v>
      </c>
      <c r="B14" s="127" t="s">
        <v>209</v>
      </c>
      <c r="C14" s="114" t="s">
        <v>106</v>
      </c>
      <c r="D14" s="128"/>
      <c r="E14" s="129">
        <v>5100</v>
      </c>
      <c r="F14" s="334">
        <f t="shared" si="0"/>
        <v>5100</v>
      </c>
      <c r="G14" s="130"/>
      <c r="H14" s="129">
        <v>23965.28</v>
      </c>
      <c r="I14" s="335">
        <f t="shared" si="1"/>
        <v>23965.28</v>
      </c>
    </row>
    <row r="15" spans="1:9" ht="12.75">
      <c r="A15" s="120" t="s">
        <v>34</v>
      </c>
      <c r="B15" s="121" t="s">
        <v>210</v>
      </c>
      <c r="C15" s="122" t="s">
        <v>107</v>
      </c>
      <c r="D15" s="123"/>
      <c r="E15" s="124">
        <v>316625.02</v>
      </c>
      <c r="F15" s="333">
        <f t="shared" si="0"/>
        <v>316625.02</v>
      </c>
      <c r="G15" s="125"/>
      <c r="H15" s="124">
        <v>246544.21</v>
      </c>
      <c r="I15" s="119">
        <f t="shared" si="1"/>
        <v>246544.21</v>
      </c>
    </row>
    <row r="16" spans="1:9" ht="12.75">
      <c r="A16" s="120" t="s">
        <v>70</v>
      </c>
      <c r="B16" s="121" t="s">
        <v>211</v>
      </c>
      <c r="C16" s="114" t="s">
        <v>108</v>
      </c>
      <c r="D16" s="123"/>
      <c r="E16" s="124">
        <v>-2757479.54</v>
      </c>
      <c r="F16" s="333">
        <f t="shared" si="0"/>
        <v>-2757479.54</v>
      </c>
      <c r="G16" s="125"/>
      <c r="H16" s="124">
        <v>333566.42</v>
      </c>
      <c r="I16" s="119">
        <f t="shared" si="1"/>
        <v>333566.42</v>
      </c>
    </row>
    <row r="17" spans="1:9" ht="12.75">
      <c r="A17" s="120" t="s">
        <v>212</v>
      </c>
      <c r="B17" s="121" t="s">
        <v>213</v>
      </c>
      <c r="C17" s="122" t="s">
        <v>110</v>
      </c>
      <c r="D17" s="123"/>
      <c r="E17" s="124">
        <v>11616769.02</v>
      </c>
      <c r="F17" s="333">
        <f t="shared" si="0"/>
        <v>11616769.02</v>
      </c>
      <c r="G17" s="125"/>
      <c r="H17" s="124">
        <v>4162160.97</v>
      </c>
      <c r="I17" s="119">
        <f t="shared" si="1"/>
        <v>4162160.97</v>
      </c>
    </row>
    <row r="18" spans="1:9" ht="12.75">
      <c r="A18" s="120" t="s">
        <v>214</v>
      </c>
      <c r="B18" s="121" t="s">
        <v>215</v>
      </c>
      <c r="C18" s="114" t="s">
        <v>112</v>
      </c>
      <c r="D18" s="123"/>
      <c r="E18" s="124">
        <v>-75584154.33</v>
      </c>
      <c r="F18" s="333">
        <f t="shared" si="0"/>
        <v>-75584154.33</v>
      </c>
      <c r="G18" s="125"/>
      <c r="H18" s="124">
        <v>-79724978.52</v>
      </c>
      <c r="I18" s="119">
        <f t="shared" si="1"/>
        <v>-79724978.52</v>
      </c>
    </row>
    <row r="19" spans="1:9" ht="12.75">
      <c r="A19" s="120" t="s">
        <v>216</v>
      </c>
      <c r="B19" s="121" t="s">
        <v>217</v>
      </c>
      <c r="C19" s="122" t="s">
        <v>114</v>
      </c>
      <c r="D19" s="123"/>
      <c r="E19" s="124">
        <v>-39803.37</v>
      </c>
      <c r="F19" s="333">
        <f t="shared" si="0"/>
        <v>-39803.37</v>
      </c>
      <c r="G19" s="125"/>
      <c r="H19" s="124">
        <v>-30396.23</v>
      </c>
      <c r="I19" s="119">
        <f t="shared" si="1"/>
        <v>-30396.23</v>
      </c>
    </row>
    <row r="20" spans="1:9" ht="24">
      <c r="A20" s="120" t="s">
        <v>218</v>
      </c>
      <c r="B20" s="121" t="s">
        <v>219</v>
      </c>
      <c r="C20" s="114" t="s">
        <v>62</v>
      </c>
      <c r="D20" s="123"/>
      <c r="E20" s="124"/>
      <c r="F20" s="333">
        <f t="shared" si="0"/>
        <v>0</v>
      </c>
      <c r="G20" s="125"/>
      <c r="H20" s="124"/>
      <c r="I20" s="119">
        <f t="shared" si="1"/>
        <v>0</v>
      </c>
    </row>
    <row r="21" spans="1:9" ht="12.75">
      <c r="A21" s="120" t="s">
        <v>220</v>
      </c>
      <c r="B21" s="121" t="s">
        <v>221</v>
      </c>
      <c r="C21" s="122" t="s">
        <v>57</v>
      </c>
      <c r="D21" s="123"/>
      <c r="E21" s="124"/>
      <c r="F21" s="333">
        <f t="shared" si="0"/>
        <v>0</v>
      </c>
      <c r="G21" s="125"/>
      <c r="H21" s="124"/>
      <c r="I21" s="119">
        <f t="shared" si="1"/>
        <v>0</v>
      </c>
    </row>
    <row r="22" spans="1:9" ht="12.75">
      <c r="A22" s="120" t="s">
        <v>222</v>
      </c>
      <c r="B22" s="121" t="s">
        <v>223</v>
      </c>
      <c r="C22" s="114" t="s">
        <v>60</v>
      </c>
      <c r="D22" s="123"/>
      <c r="E22" s="124">
        <v>-81879470.3</v>
      </c>
      <c r="F22" s="333">
        <f t="shared" si="0"/>
        <v>-81879470.3</v>
      </c>
      <c r="G22" s="125"/>
      <c r="H22" s="124">
        <v>-58514306.32</v>
      </c>
      <c r="I22" s="119">
        <f t="shared" si="1"/>
        <v>-58514306.32</v>
      </c>
    </row>
    <row r="23" spans="1:9" ht="12.75">
      <c r="A23" s="120" t="s">
        <v>224</v>
      </c>
      <c r="B23" s="121" t="s">
        <v>393</v>
      </c>
      <c r="C23" s="122" t="s">
        <v>116</v>
      </c>
      <c r="D23" s="123"/>
      <c r="E23" s="124">
        <f>E24+E25+E26+E27+E28+E29</f>
        <v>-9981846.290000001</v>
      </c>
      <c r="F23" s="333">
        <f t="shared" si="0"/>
        <v>-9981846.290000001</v>
      </c>
      <c r="G23" s="125"/>
      <c r="H23" s="124">
        <f>H24+H25+H26+H27+H28+H29</f>
        <v>-2870397.68</v>
      </c>
      <c r="I23" s="119">
        <f t="shared" si="1"/>
        <v>-2870397.68</v>
      </c>
    </row>
    <row r="24" spans="1:9" ht="24">
      <c r="A24" s="126" t="s">
        <v>9</v>
      </c>
      <c r="B24" s="127" t="s">
        <v>225</v>
      </c>
      <c r="C24" s="114" t="s">
        <v>119</v>
      </c>
      <c r="D24" s="128"/>
      <c r="E24" s="129">
        <v>-2238680.09</v>
      </c>
      <c r="F24" s="334">
        <f t="shared" si="0"/>
        <v>-2238680.09</v>
      </c>
      <c r="G24" s="130"/>
      <c r="H24" s="129">
        <v>-999284.96</v>
      </c>
      <c r="I24" s="335">
        <f t="shared" si="1"/>
        <v>-999284.96</v>
      </c>
    </row>
    <row r="25" spans="1:9" ht="12.75">
      <c r="A25" s="126" t="s">
        <v>11</v>
      </c>
      <c r="B25" s="127" t="s">
        <v>226</v>
      </c>
      <c r="C25" s="122" t="s">
        <v>64</v>
      </c>
      <c r="D25" s="128"/>
      <c r="E25" s="129">
        <v>-5655099.33</v>
      </c>
      <c r="F25" s="334">
        <f t="shared" si="0"/>
        <v>-5655099.33</v>
      </c>
      <c r="G25" s="130"/>
      <c r="H25" s="129">
        <v>-791686.26</v>
      </c>
      <c r="I25" s="335">
        <f t="shared" si="1"/>
        <v>-791686.26</v>
      </c>
    </row>
    <row r="26" spans="1:9" ht="12.75">
      <c r="A26" s="126" t="s">
        <v>18</v>
      </c>
      <c r="B26" s="127" t="s">
        <v>227</v>
      </c>
      <c r="C26" s="114" t="s">
        <v>69</v>
      </c>
      <c r="D26" s="128"/>
      <c r="E26" s="129">
        <v>-1491520.73</v>
      </c>
      <c r="F26" s="334">
        <f t="shared" si="0"/>
        <v>-1491520.73</v>
      </c>
      <c r="G26" s="130"/>
      <c r="H26" s="129">
        <v>4548860.13</v>
      </c>
      <c r="I26" s="335">
        <f t="shared" si="1"/>
        <v>4548860.13</v>
      </c>
    </row>
    <row r="27" spans="1:9" ht="12.75">
      <c r="A27" s="126" t="s">
        <v>66</v>
      </c>
      <c r="B27" s="127" t="s">
        <v>228</v>
      </c>
      <c r="C27" s="122" t="s">
        <v>122</v>
      </c>
      <c r="D27" s="128"/>
      <c r="E27" s="129"/>
      <c r="F27" s="334">
        <f t="shared" si="0"/>
        <v>0</v>
      </c>
      <c r="G27" s="130"/>
      <c r="H27" s="129"/>
      <c r="I27" s="335">
        <f t="shared" si="1"/>
        <v>0</v>
      </c>
    </row>
    <row r="28" spans="1:9" ht="12.75">
      <c r="A28" s="126" t="s">
        <v>83</v>
      </c>
      <c r="B28" s="127" t="s">
        <v>229</v>
      </c>
      <c r="C28" s="114" t="s">
        <v>124</v>
      </c>
      <c r="D28" s="128"/>
      <c r="E28" s="129">
        <v>-330719.81</v>
      </c>
      <c r="F28" s="334">
        <f t="shared" si="0"/>
        <v>-330719.81</v>
      </c>
      <c r="G28" s="130"/>
      <c r="H28" s="129">
        <v>-36791.19</v>
      </c>
      <c r="I28" s="335">
        <f t="shared" si="1"/>
        <v>-36791.19</v>
      </c>
    </row>
    <row r="29" spans="1:9" ht="12.75">
      <c r="A29" s="126" t="s">
        <v>85</v>
      </c>
      <c r="B29" s="127" t="s">
        <v>230</v>
      </c>
      <c r="C29" s="122" t="s">
        <v>126</v>
      </c>
      <c r="D29" s="128"/>
      <c r="E29" s="129">
        <v>-265826.33</v>
      </c>
      <c r="F29" s="334">
        <f t="shared" si="0"/>
        <v>-265826.33</v>
      </c>
      <c r="G29" s="130"/>
      <c r="H29" s="129">
        <v>-5591495.4</v>
      </c>
      <c r="I29" s="335">
        <f t="shared" si="1"/>
        <v>-5591495.4</v>
      </c>
    </row>
    <row r="30" spans="1:9" ht="12.75">
      <c r="A30" s="120" t="s">
        <v>231</v>
      </c>
      <c r="B30" s="121" t="s">
        <v>232</v>
      </c>
      <c r="C30" s="114" t="s">
        <v>128</v>
      </c>
      <c r="D30" s="123"/>
      <c r="E30" s="124">
        <v>-20006477.65</v>
      </c>
      <c r="F30" s="333">
        <f t="shared" si="0"/>
        <v>-20006477.65</v>
      </c>
      <c r="G30" s="125"/>
      <c r="H30" s="124">
        <v>-38381627.45</v>
      </c>
      <c r="I30" s="119">
        <f t="shared" si="1"/>
        <v>-38381627.45</v>
      </c>
    </row>
    <row r="31" spans="1:9" ht="12.75">
      <c r="A31" s="120" t="s">
        <v>233</v>
      </c>
      <c r="B31" s="121" t="s">
        <v>234</v>
      </c>
      <c r="C31" s="122" t="s">
        <v>129</v>
      </c>
      <c r="D31" s="123"/>
      <c r="E31" s="124">
        <v>21289698.38</v>
      </c>
      <c r="F31" s="333">
        <f t="shared" si="0"/>
        <v>21289698.38</v>
      </c>
      <c r="G31" s="125"/>
      <c r="H31" s="124">
        <v>760302.75</v>
      </c>
      <c r="I31" s="119">
        <f t="shared" si="1"/>
        <v>760302.75</v>
      </c>
    </row>
    <row r="32" spans="1:9" ht="12.75">
      <c r="A32" s="120" t="s">
        <v>235</v>
      </c>
      <c r="B32" s="121" t="s">
        <v>236</v>
      </c>
      <c r="C32" s="114" t="s">
        <v>130</v>
      </c>
      <c r="D32" s="123"/>
      <c r="E32" s="124">
        <f>E6+E7+E15+E16+E17+E18+E19+E20+E21+E22+E23+E30+E31</f>
        <v>11420392.640000017</v>
      </c>
      <c r="F32" s="333">
        <f t="shared" si="0"/>
        <v>11420392.640000017</v>
      </c>
      <c r="G32" s="125"/>
      <c r="H32" s="124">
        <f>H6+H7+H15+H16+H17+H18+H19+H20+H21+H22+H23+H30+H31</f>
        <v>-12087268.290000007</v>
      </c>
      <c r="I32" s="119">
        <f t="shared" si="1"/>
        <v>-12087268.290000007</v>
      </c>
    </row>
    <row r="33" spans="1:9" ht="12.75">
      <c r="A33" s="131" t="s">
        <v>237</v>
      </c>
      <c r="B33" s="132" t="s">
        <v>238</v>
      </c>
      <c r="C33" s="133" t="s">
        <v>132</v>
      </c>
      <c r="D33" s="134"/>
      <c r="E33" s="135">
        <v>-3793089.15</v>
      </c>
      <c r="F33" s="333">
        <f t="shared" si="0"/>
        <v>-3793089.15</v>
      </c>
      <c r="G33" s="136"/>
      <c r="H33" s="135">
        <v>3483346.36</v>
      </c>
      <c r="I33" s="137">
        <f t="shared" si="1"/>
        <v>3483346.36</v>
      </c>
    </row>
    <row r="34" spans="1:9" ht="24">
      <c r="A34" s="138" t="s">
        <v>239</v>
      </c>
      <c r="B34" s="217" t="s">
        <v>241</v>
      </c>
      <c r="C34" s="139" t="s">
        <v>134</v>
      </c>
      <c r="D34" s="140"/>
      <c r="E34" s="141">
        <f>E32+E33</f>
        <v>7627303.490000017</v>
      </c>
      <c r="F34" s="142">
        <f t="shared" si="0"/>
        <v>7627303.490000017</v>
      </c>
      <c r="G34" s="143"/>
      <c r="H34" s="141">
        <f>H32+H33</f>
        <v>-8603921.930000007</v>
      </c>
      <c r="I34" s="144">
        <f t="shared" si="1"/>
        <v>-8603921.930000007</v>
      </c>
    </row>
    <row r="35" spans="1:9" ht="12.75">
      <c r="A35" s="291"/>
      <c r="B35" s="292" t="s">
        <v>420</v>
      </c>
      <c r="C35" s="293"/>
      <c r="D35" s="292"/>
      <c r="E35" s="294"/>
      <c r="F35" s="294"/>
      <c r="G35" s="295"/>
      <c r="H35" s="296"/>
      <c r="I35" s="297"/>
    </row>
    <row r="36" spans="1:9" ht="12.75">
      <c r="A36" s="298"/>
      <c r="B36" s="299" t="s">
        <v>415</v>
      </c>
      <c r="C36" s="322" t="s">
        <v>135</v>
      </c>
      <c r="D36" s="300"/>
      <c r="E36" s="301"/>
      <c r="F36" s="301"/>
      <c r="G36" s="300"/>
      <c r="H36" s="302"/>
      <c r="I36" s="303"/>
    </row>
    <row r="37" spans="1:9" ht="12.75">
      <c r="A37" s="304"/>
      <c r="B37" s="305" t="s">
        <v>416</v>
      </c>
      <c r="C37" s="323" t="s">
        <v>136</v>
      </c>
      <c r="D37" s="305"/>
      <c r="E37" s="306"/>
      <c r="F37" s="306"/>
      <c r="G37" s="305"/>
      <c r="H37" s="307"/>
      <c r="I37" s="304"/>
    </row>
    <row r="38" spans="1:9" ht="12.75">
      <c r="A38" s="304"/>
      <c r="B38" s="305" t="s">
        <v>417</v>
      </c>
      <c r="C38" s="323" t="s">
        <v>137</v>
      </c>
      <c r="D38" s="305"/>
      <c r="E38" s="306"/>
      <c r="F38" s="306"/>
      <c r="G38" s="305"/>
      <c r="H38" s="307"/>
      <c r="I38" s="304"/>
    </row>
    <row r="39" spans="1:9" ht="12.75">
      <c r="A39" s="308"/>
      <c r="B39" s="309" t="s">
        <v>418</v>
      </c>
      <c r="C39" s="324" t="s">
        <v>139</v>
      </c>
      <c r="D39" s="309"/>
      <c r="E39" s="310"/>
      <c r="F39" s="310"/>
      <c r="G39" s="309"/>
      <c r="H39" s="311"/>
      <c r="I39" s="308"/>
    </row>
    <row r="40" spans="1:9" ht="12.75">
      <c r="A40" s="290"/>
      <c r="B40" s="290"/>
      <c r="C40" s="290"/>
      <c r="D40" s="290"/>
      <c r="E40" s="290"/>
      <c r="F40" s="290"/>
      <c r="G40" s="290"/>
      <c r="H40" s="290"/>
      <c r="I40" s="290"/>
    </row>
    <row r="41" spans="1:9" ht="12.75">
      <c r="A41" s="111"/>
      <c r="B41" s="111" t="s">
        <v>419</v>
      </c>
      <c r="C41" s="111"/>
      <c r="D41" s="111"/>
      <c r="E41" s="111"/>
      <c r="F41" s="111"/>
      <c r="G41" s="111"/>
      <c r="H41" s="111"/>
      <c r="I41" s="111"/>
    </row>
  </sheetData>
  <sheetProtection/>
  <mergeCells count="7">
    <mergeCell ref="A1:I1"/>
    <mergeCell ref="D3:I3"/>
    <mergeCell ref="A4:A5"/>
    <mergeCell ref="B4:B5"/>
    <mergeCell ref="C4:C5"/>
    <mergeCell ref="D4:F4"/>
    <mergeCell ref="G4:I4"/>
  </mergeCells>
  <printOptions/>
  <pageMargins left="0.17" right="0.2" top="0.21" bottom="0.2" header="0.17" footer="0.2"/>
  <pageSetup horizontalDpi="600" verticalDpi="600" orientation="landscape" paperSize="9" r:id="rId1"/>
  <ignoredErrors>
    <ignoredError sqref="I7:I34 H7 F6:F34 E7 E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6">
      <selection activeCell="P39" sqref="P39"/>
    </sheetView>
  </sheetViews>
  <sheetFormatPr defaultColWidth="9.140625" defaultRowHeight="12.75"/>
  <cols>
    <col min="1" max="1" width="7.00390625" style="111" customWidth="1"/>
    <col min="2" max="2" width="57.8515625" style="111" customWidth="1"/>
    <col min="3" max="3" width="12.00390625" style="111" customWidth="1"/>
    <col min="4" max="4" width="10.7109375" style="111" customWidth="1"/>
    <col min="5" max="6" width="12.7109375" style="111" customWidth="1"/>
    <col min="7" max="7" width="10.7109375" style="111" customWidth="1"/>
    <col min="8" max="9" width="12.7109375" style="111" customWidth="1"/>
    <col min="10" max="10" width="0.2890625" style="111" customWidth="1"/>
    <col min="11" max="12" width="9.140625" style="111" hidden="1" customWidth="1"/>
    <col min="13" max="16384" width="9.140625" style="111" customWidth="1"/>
  </cols>
  <sheetData>
    <row r="1" spans="1:9" s="57" customFormat="1" ht="12" customHeight="1">
      <c r="A1" s="274"/>
      <c r="B1" s="422" t="s">
        <v>427</v>
      </c>
      <c r="C1" s="422"/>
      <c r="D1" s="422"/>
      <c r="E1" s="422"/>
      <c r="F1" s="422"/>
      <c r="G1" s="422"/>
      <c r="H1" s="274"/>
      <c r="I1" s="274"/>
    </row>
    <row r="2" spans="1:9" ht="15.75" customHeight="1">
      <c r="A2" s="110"/>
      <c r="B2" s="313" t="s">
        <v>426</v>
      </c>
      <c r="C2" s="314" t="s">
        <v>455</v>
      </c>
      <c r="D2" s="110" t="s">
        <v>358</v>
      </c>
      <c r="E2" s="314" t="s">
        <v>454</v>
      </c>
      <c r="F2" s="110"/>
      <c r="G2" s="110"/>
      <c r="H2" s="110"/>
      <c r="I2" s="110"/>
    </row>
    <row r="3" spans="1:9" ht="15.75" customHeight="1">
      <c r="A3" s="110"/>
      <c r="B3" s="110"/>
      <c r="C3" s="110"/>
      <c r="D3" s="414" t="s">
        <v>437</v>
      </c>
      <c r="E3" s="414"/>
      <c r="F3" s="414"/>
      <c r="G3" s="414"/>
      <c r="H3" s="414"/>
      <c r="I3" s="414"/>
    </row>
    <row r="4" spans="1:9" ht="23.25" customHeight="1">
      <c r="A4" s="423" t="s">
        <v>0</v>
      </c>
      <c r="B4" s="425" t="s">
        <v>1</v>
      </c>
      <c r="C4" s="423" t="s">
        <v>194</v>
      </c>
      <c r="D4" s="427" t="s">
        <v>199</v>
      </c>
      <c r="E4" s="427"/>
      <c r="F4" s="428"/>
      <c r="G4" s="429" t="s">
        <v>200</v>
      </c>
      <c r="H4" s="430"/>
      <c r="I4" s="431"/>
    </row>
    <row r="5" spans="1:9" ht="20.25" customHeight="1">
      <c r="A5" s="424"/>
      <c r="B5" s="426"/>
      <c r="C5" s="424"/>
      <c r="D5" s="221" t="s">
        <v>2</v>
      </c>
      <c r="E5" s="219" t="s">
        <v>201</v>
      </c>
      <c r="F5" s="220" t="s">
        <v>4</v>
      </c>
      <c r="G5" s="218" t="s">
        <v>2</v>
      </c>
      <c r="H5" s="219" t="s">
        <v>201</v>
      </c>
      <c r="I5" s="220" t="s">
        <v>4</v>
      </c>
    </row>
    <row r="6" spans="1:9" ht="15" customHeight="1">
      <c r="A6" s="112" t="s">
        <v>22</v>
      </c>
      <c r="B6" s="113" t="s">
        <v>202</v>
      </c>
      <c r="C6" s="114" t="s">
        <v>98</v>
      </c>
      <c r="D6" s="115"/>
      <c r="E6" s="116">
        <v>653894304.48</v>
      </c>
      <c r="F6" s="117">
        <f>E6</f>
        <v>653894304.48</v>
      </c>
      <c r="G6" s="118"/>
      <c r="H6" s="116">
        <v>630545396.85</v>
      </c>
      <c r="I6" s="119">
        <f>H6</f>
        <v>630545396.85</v>
      </c>
    </row>
    <row r="7" spans="1:9" ht="15" customHeight="1">
      <c r="A7" s="120" t="s">
        <v>25</v>
      </c>
      <c r="B7" s="121" t="s">
        <v>392</v>
      </c>
      <c r="C7" s="122" t="s">
        <v>99</v>
      </c>
      <c r="D7" s="123"/>
      <c r="E7" s="124">
        <f>E8+E9+E10+E11+E12+E13+E14</f>
        <v>44870170.43000001</v>
      </c>
      <c r="F7" s="333">
        <f aca="true" t="shared" si="0" ref="F7:F34">E7</f>
        <v>44870170.43000001</v>
      </c>
      <c r="G7" s="125"/>
      <c r="H7" s="124">
        <f>H8+H9+H10+H11+H12+H13+H14</f>
        <v>42009558.4</v>
      </c>
      <c r="I7" s="119">
        <f aca="true" t="shared" si="1" ref="I7:I34">H7</f>
        <v>42009558.4</v>
      </c>
    </row>
    <row r="8" spans="1:9" ht="24">
      <c r="A8" s="126" t="s">
        <v>9</v>
      </c>
      <c r="B8" s="127" t="s">
        <v>203</v>
      </c>
      <c r="C8" s="114" t="s">
        <v>100</v>
      </c>
      <c r="D8" s="128"/>
      <c r="E8" s="129">
        <v>0</v>
      </c>
      <c r="F8" s="333">
        <f t="shared" si="0"/>
        <v>0</v>
      </c>
      <c r="G8" s="130"/>
      <c r="H8" s="129"/>
      <c r="I8" s="119">
        <f t="shared" si="1"/>
        <v>0</v>
      </c>
    </row>
    <row r="9" spans="1:9" ht="15" customHeight="1">
      <c r="A9" s="126" t="s">
        <v>11</v>
      </c>
      <c r="B9" s="127" t="s">
        <v>204</v>
      </c>
      <c r="C9" s="122" t="s">
        <v>101</v>
      </c>
      <c r="D9" s="128"/>
      <c r="E9" s="129">
        <v>5431698.83</v>
      </c>
      <c r="F9" s="334">
        <f t="shared" si="0"/>
        <v>5431698.83</v>
      </c>
      <c r="G9" s="130"/>
      <c r="H9" s="129">
        <v>10279579.71</v>
      </c>
      <c r="I9" s="335">
        <f t="shared" si="1"/>
        <v>10279579.71</v>
      </c>
    </row>
    <row r="10" spans="1:9" ht="15" customHeight="1">
      <c r="A10" s="126" t="s">
        <v>18</v>
      </c>
      <c r="B10" s="127" t="s">
        <v>205</v>
      </c>
      <c r="C10" s="114" t="s">
        <v>51</v>
      </c>
      <c r="D10" s="128"/>
      <c r="E10" s="129">
        <v>31080810.8</v>
      </c>
      <c r="F10" s="334">
        <f t="shared" si="0"/>
        <v>31080810.8</v>
      </c>
      <c r="G10" s="130"/>
      <c r="H10" s="129">
        <v>23000012.95</v>
      </c>
      <c r="I10" s="335">
        <f t="shared" si="1"/>
        <v>23000012.95</v>
      </c>
    </row>
    <row r="11" spans="1:9" ht="24">
      <c r="A11" s="126" t="s">
        <v>66</v>
      </c>
      <c r="B11" s="127" t="s">
        <v>206</v>
      </c>
      <c r="C11" s="122" t="s">
        <v>46</v>
      </c>
      <c r="D11" s="128"/>
      <c r="E11" s="129"/>
      <c r="F11" s="334">
        <f t="shared" si="0"/>
        <v>0</v>
      </c>
      <c r="G11" s="130"/>
      <c r="H11" s="129"/>
      <c r="I11" s="335">
        <f t="shared" si="1"/>
        <v>0</v>
      </c>
    </row>
    <row r="12" spans="1:9" ht="15" customHeight="1">
      <c r="A12" s="126" t="s">
        <v>83</v>
      </c>
      <c r="B12" s="127" t="s">
        <v>207</v>
      </c>
      <c r="C12" s="114" t="s">
        <v>103</v>
      </c>
      <c r="D12" s="128"/>
      <c r="E12" s="129"/>
      <c r="F12" s="334">
        <f t="shared" si="0"/>
        <v>0</v>
      </c>
      <c r="G12" s="130"/>
      <c r="H12" s="129"/>
      <c r="I12" s="335">
        <f t="shared" si="1"/>
        <v>0</v>
      </c>
    </row>
    <row r="13" spans="1:9" ht="15" customHeight="1">
      <c r="A13" s="126" t="s">
        <v>85</v>
      </c>
      <c r="B13" s="127" t="s">
        <v>208</v>
      </c>
      <c r="C13" s="122" t="s">
        <v>105</v>
      </c>
      <c r="D13" s="128"/>
      <c r="E13" s="129">
        <v>78367.49</v>
      </c>
      <c r="F13" s="334">
        <f t="shared" si="0"/>
        <v>78367.49</v>
      </c>
      <c r="G13" s="130"/>
      <c r="H13" s="129">
        <v>302235.32</v>
      </c>
      <c r="I13" s="335">
        <f t="shared" si="1"/>
        <v>302235.32</v>
      </c>
    </row>
    <row r="14" spans="1:9" ht="15" customHeight="1">
      <c r="A14" s="126" t="s">
        <v>87</v>
      </c>
      <c r="B14" s="127" t="s">
        <v>209</v>
      </c>
      <c r="C14" s="114" t="s">
        <v>106</v>
      </c>
      <c r="D14" s="128"/>
      <c r="E14" s="129">
        <v>8279293.31</v>
      </c>
      <c r="F14" s="334">
        <f t="shared" si="0"/>
        <v>8279293.31</v>
      </c>
      <c r="G14" s="130"/>
      <c r="H14" s="129">
        <v>8427730.42</v>
      </c>
      <c r="I14" s="335">
        <f t="shared" si="1"/>
        <v>8427730.42</v>
      </c>
    </row>
    <row r="15" spans="1:9" ht="15" customHeight="1">
      <c r="A15" s="120" t="s">
        <v>34</v>
      </c>
      <c r="B15" s="121" t="s">
        <v>210</v>
      </c>
      <c r="C15" s="122" t="s">
        <v>107</v>
      </c>
      <c r="D15" s="123"/>
      <c r="E15" s="124">
        <v>908512.71</v>
      </c>
      <c r="F15" s="333">
        <f t="shared" si="0"/>
        <v>908512.71</v>
      </c>
      <c r="G15" s="125"/>
      <c r="H15" s="124">
        <v>1213079.72</v>
      </c>
      <c r="I15" s="119">
        <f t="shared" si="1"/>
        <v>1213079.72</v>
      </c>
    </row>
    <row r="16" spans="1:9" ht="15" customHeight="1">
      <c r="A16" s="120" t="s">
        <v>70</v>
      </c>
      <c r="B16" s="121" t="s">
        <v>211</v>
      </c>
      <c r="C16" s="114" t="s">
        <v>108</v>
      </c>
      <c r="D16" s="123"/>
      <c r="E16" s="124">
        <v>2429825.18</v>
      </c>
      <c r="F16" s="333">
        <f t="shared" si="0"/>
        <v>2429825.18</v>
      </c>
      <c r="G16" s="125"/>
      <c r="H16" s="124">
        <v>3495512.67</v>
      </c>
      <c r="I16" s="119">
        <f t="shared" si="1"/>
        <v>3495512.67</v>
      </c>
    </row>
    <row r="17" spans="1:9" ht="15" customHeight="1">
      <c r="A17" s="120" t="s">
        <v>212</v>
      </c>
      <c r="B17" s="121" t="s">
        <v>213</v>
      </c>
      <c r="C17" s="122" t="s">
        <v>110</v>
      </c>
      <c r="D17" s="123"/>
      <c r="E17" s="124">
        <v>12286385.23</v>
      </c>
      <c r="F17" s="333">
        <f t="shared" si="0"/>
        <v>12286385.23</v>
      </c>
      <c r="G17" s="125"/>
      <c r="H17" s="124">
        <v>5073651.18</v>
      </c>
      <c r="I17" s="119">
        <f t="shared" si="1"/>
        <v>5073651.18</v>
      </c>
    </row>
    <row r="18" spans="1:9" ht="15" customHeight="1">
      <c r="A18" s="120" t="s">
        <v>214</v>
      </c>
      <c r="B18" s="121" t="s">
        <v>215</v>
      </c>
      <c r="C18" s="114" t="s">
        <v>112</v>
      </c>
      <c r="D18" s="123"/>
      <c r="E18" s="124">
        <v>-333348203.46</v>
      </c>
      <c r="F18" s="333">
        <f t="shared" si="0"/>
        <v>-333348203.46</v>
      </c>
      <c r="G18" s="125"/>
      <c r="H18" s="124">
        <v>-278020061.93</v>
      </c>
      <c r="I18" s="119">
        <f t="shared" si="1"/>
        <v>-278020061.93</v>
      </c>
    </row>
    <row r="19" spans="1:9" ht="15" customHeight="1">
      <c r="A19" s="120" t="s">
        <v>216</v>
      </c>
      <c r="B19" s="121" t="s">
        <v>217</v>
      </c>
      <c r="C19" s="122" t="s">
        <v>114</v>
      </c>
      <c r="D19" s="123"/>
      <c r="E19" s="124">
        <v>-39803.37</v>
      </c>
      <c r="F19" s="333">
        <f t="shared" si="0"/>
        <v>-39803.37</v>
      </c>
      <c r="G19" s="125"/>
      <c r="H19" s="124">
        <v>-30396.23</v>
      </c>
      <c r="I19" s="119">
        <f t="shared" si="1"/>
        <v>-30396.23</v>
      </c>
    </row>
    <row r="20" spans="1:9" ht="24">
      <c r="A20" s="120" t="s">
        <v>218</v>
      </c>
      <c r="B20" s="121" t="s">
        <v>219</v>
      </c>
      <c r="C20" s="114" t="s">
        <v>62</v>
      </c>
      <c r="D20" s="123"/>
      <c r="E20" s="124"/>
      <c r="F20" s="333">
        <f t="shared" si="0"/>
        <v>0</v>
      </c>
      <c r="G20" s="125"/>
      <c r="H20" s="124"/>
      <c r="I20" s="119">
        <f t="shared" si="1"/>
        <v>0</v>
      </c>
    </row>
    <row r="21" spans="1:9" ht="15" customHeight="1">
      <c r="A21" s="120" t="s">
        <v>220</v>
      </c>
      <c r="B21" s="121" t="s">
        <v>221</v>
      </c>
      <c r="C21" s="122" t="s">
        <v>57</v>
      </c>
      <c r="D21" s="123"/>
      <c r="E21" s="124"/>
      <c r="F21" s="333">
        <f t="shared" si="0"/>
        <v>0</v>
      </c>
      <c r="G21" s="125"/>
      <c r="H21" s="124"/>
      <c r="I21" s="119">
        <f t="shared" si="1"/>
        <v>0</v>
      </c>
    </row>
    <row r="22" spans="1:9" ht="15" customHeight="1">
      <c r="A22" s="120" t="s">
        <v>222</v>
      </c>
      <c r="B22" s="121" t="s">
        <v>223</v>
      </c>
      <c r="C22" s="114" t="s">
        <v>60</v>
      </c>
      <c r="D22" s="123"/>
      <c r="E22" s="124">
        <v>-252535799.38</v>
      </c>
      <c r="F22" s="333">
        <f t="shared" si="0"/>
        <v>-252535799.38</v>
      </c>
      <c r="G22" s="125"/>
      <c r="H22" s="124">
        <v>-255709881.04</v>
      </c>
      <c r="I22" s="119">
        <f t="shared" si="1"/>
        <v>-255709881.04</v>
      </c>
    </row>
    <row r="23" spans="1:9" ht="15.75" customHeight="1">
      <c r="A23" s="120" t="s">
        <v>224</v>
      </c>
      <c r="B23" s="121" t="s">
        <v>393</v>
      </c>
      <c r="C23" s="122" t="s">
        <v>116</v>
      </c>
      <c r="D23" s="123"/>
      <c r="E23" s="124">
        <f>E24+E25+E26+E27+E28+E29</f>
        <v>-33481755.349999994</v>
      </c>
      <c r="F23" s="333">
        <f t="shared" si="0"/>
        <v>-33481755.349999994</v>
      </c>
      <c r="G23" s="125"/>
      <c r="H23" s="124">
        <f>H24+H25+H26+H27+H28+H29</f>
        <v>-13286897.84</v>
      </c>
      <c r="I23" s="119">
        <f t="shared" si="1"/>
        <v>-13286897.84</v>
      </c>
    </row>
    <row r="24" spans="1:9" ht="24">
      <c r="A24" s="126" t="s">
        <v>9</v>
      </c>
      <c r="B24" s="127" t="s">
        <v>225</v>
      </c>
      <c r="C24" s="114" t="s">
        <v>119</v>
      </c>
      <c r="D24" s="128"/>
      <c r="E24" s="129">
        <v>-5920175.35</v>
      </c>
      <c r="F24" s="334">
        <f t="shared" si="0"/>
        <v>-5920175.35</v>
      </c>
      <c r="G24" s="130"/>
      <c r="H24" s="129">
        <v>-3519910.57</v>
      </c>
      <c r="I24" s="335">
        <f t="shared" si="1"/>
        <v>-3519910.57</v>
      </c>
    </row>
    <row r="25" spans="1:9" ht="15" customHeight="1">
      <c r="A25" s="126" t="s">
        <v>11</v>
      </c>
      <c r="B25" s="127" t="s">
        <v>226</v>
      </c>
      <c r="C25" s="122" t="s">
        <v>64</v>
      </c>
      <c r="D25" s="128"/>
      <c r="E25" s="129">
        <v>-24013596.73</v>
      </c>
      <c r="F25" s="334">
        <f t="shared" si="0"/>
        <v>-24013596.73</v>
      </c>
      <c r="G25" s="130"/>
      <c r="H25" s="129">
        <v>-3286252.64</v>
      </c>
      <c r="I25" s="335">
        <f t="shared" si="1"/>
        <v>-3286252.64</v>
      </c>
    </row>
    <row r="26" spans="1:9" ht="15" customHeight="1">
      <c r="A26" s="126" t="s">
        <v>18</v>
      </c>
      <c r="B26" s="127" t="s">
        <v>227</v>
      </c>
      <c r="C26" s="114" t="s">
        <v>69</v>
      </c>
      <c r="D26" s="128"/>
      <c r="E26" s="129">
        <v>-2877990.83</v>
      </c>
      <c r="F26" s="334">
        <f t="shared" si="0"/>
        <v>-2877990.83</v>
      </c>
      <c r="G26" s="130"/>
      <c r="H26" s="129">
        <v>-823218.92</v>
      </c>
      <c r="I26" s="335">
        <f t="shared" si="1"/>
        <v>-823218.92</v>
      </c>
    </row>
    <row r="27" spans="1:9" ht="15" customHeight="1">
      <c r="A27" s="126" t="s">
        <v>66</v>
      </c>
      <c r="B27" s="127" t="s">
        <v>228</v>
      </c>
      <c r="C27" s="122" t="s">
        <v>122</v>
      </c>
      <c r="D27" s="128"/>
      <c r="E27" s="129"/>
      <c r="F27" s="334">
        <f t="shared" si="0"/>
        <v>0</v>
      </c>
      <c r="G27" s="130"/>
      <c r="H27" s="129"/>
      <c r="I27" s="335">
        <f t="shared" si="1"/>
        <v>0</v>
      </c>
    </row>
    <row r="28" spans="1:9" ht="15" customHeight="1">
      <c r="A28" s="126" t="s">
        <v>83</v>
      </c>
      <c r="B28" s="127" t="s">
        <v>229</v>
      </c>
      <c r="C28" s="114" t="s">
        <v>124</v>
      </c>
      <c r="D28" s="128"/>
      <c r="E28" s="129">
        <v>-404166.11</v>
      </c>
      <c r="F28" s="334">
        <f t="shared" si="0"/>
        <v>-404166.11</v>
      </c>
      <c r="G28" s="130"/>
      <c r="H28" s="129">
        <v>-66020.31</v>
      </c>
      <c r="I28" s="335">
        <f t="shared" si="1"/>
        <v>-66020.31</v>
      </c>
    </row>
    <row r="29" spans="1:9" ht="15" customHeight="1">
      <c r="A29" s="126" t="s">
        <v>85</v>
      </c>
      <c r="B29" s="127" t="s">
        <v>230</v>
      </c>
      <c r="C29" s="122" t="s">
        <v>126</v>
      </c>
      <c r="D29" s="128"/>
      <c r="E29" s="129">
        <v>-265826.33</v>
      </c>
      <c r="F29" s="334">
        <f t="shared" si="0"/>
        <v>-265826.33</v>
      </c>
      <c r="G29" s="130"/>
      <c r="H29" s="129">
        <v>-5591495.4</v>
      </c>
      <c r="I29" s="335">
        <f t="shared" si="1"/>
        <v>-5591495.4</v>
      </c>
    </row>
    <row r="30" spans="1:9" ht="15" customHeight="1">
      <c r="A30" s="120" t="s">
        <v>231</v>
      </c>
      <c r="B30" s="121" t="s">
        <v>232</v>
      </c>
      <c r="C30" s="114" t="s">
        <v>128</v>
      </c>
      <c r="D30" s="123"/>
      <c r="E30" s="124">
        <v>-44375365.78</v>
      </c>
      <c r="F30" s="333">
        <f t="shared" si="0"/>
        <v>-44375365.78</v>
      </c>
      <c r="G30" s="125"/>
      <c r="H30" s="124">
        <v>-77049765.03</v>
      </c>
      <c r="I30" s="119">
        <f t="shared" si="1"/>
        <v>-77049765.03</v>
      </c>
    </row>
    <row r="31" spans="1:9" ht="15" customHeight="1">
      <c r="A31" s="120" t="s">
        <v>233</v>
      </c>
      <c r="B31" s="121" t="s">
        <v>234</v>
      </c>
      <c r="C31" s="122" t="s">
        <v>129</v>
      </c>
      <c r="D31" s="123"/>
      <c r="E31" s="124"/>
      <c r="F31" s="333">
        <f t="shared" si="0"/>
        <v>0</v>
      </c>
      <c r="G31" s="125"/>
      <c r="H31" s="124"/>
      <c r="I31" s="119">
        <f t="shared" si="1"/>
        <v>0</v>
      </c>
    </row>
    <row r="32" spans="1:9" ht="15" customHeight="1">
      <c r="A32" s="120" t="s">
        <v>235</v>
      </c>
      <c r="B32" s="121" t="s">
        <v>236</v>
      </c>
      <c r="C32" s="114" t="s">
        <v>130</v>
      </c>
      <c r="D32" s="123"/>
      <c r="E32" s="124">
        <f>E6+E7+E15+E16+E17+E18+E19+E20+E21+E22+E23+E30+E31</f>
        <v>50608270.69000012</v>
      </c>
      <c r="F32" s="333">
        <f t="shared" si="0"/>
        <v>50608270.69000012</v>
      </c>
      <c r="G32" s="125"/>
      <c r="H32" s="124">
        <f>H6+H7+H15+H16+H17+H18+H19+H20+H21+H22+H23+H30+H31</f>
        <v>58240196.74999991</v>
      </c>
      <c r="I32" s="119">
        <f t="shared" si="1"/>
        <v>58240196.74999991</v>
      </c>
    </row>
    <row r="33" spans="1:9" ht="15" customHeight="1">
      <c r="A33" s="131" t="s">
        <v>237</v>
      </c>
      <c r="B33" s="132" t="s">
        <v>238</v>
      </c>
      <c r="C33" s="133" t="s">
        <v>132</v>
      </c>
      <c r="D33" s="134"/>
      <c r="E33" s="135">
        <v>-12806301.1</v>
      </c>
      <c r="F33" s="333">
        <f t="shared" si="0"/>
        <v>-12806301.1</v>
      </c>
      <c r="G33" s="136"/>
      <c r="H33" s="135">
        <v>-13395245.25</v>
      </c>
      <c r="I33" s="119">
        <f t="shared" si="1"/>
        <v>-13395245.25</v>
      </c>
    </row>
    <row r="34" spans="1:9" ht="15" customHeight="1">
      <c r="A34" s="138" t="s">
        <v>239</v>
      </c>
      <c r="B34" s="217" t="s">
        <v>241</v>
      </c>
      <c r="C34" s="139" t="s">
        <v>134</v>
      </c>
      <c r="D34" s="140"/>
      <c r="E34" s="141">
        <f>E32+E33</f>
        <v>37801969.590000115</v>
      </c>
      <c r="F34" s="142">
        <f t="shared" si="0"/>
        <v>37801969.590000115</v>
      </c>
      <c r="G34" s="143"/>
      <c r="H34" s="141">
        <f>H32+H33</f>
        <v>44844951.49999991</v>
      </c>
      <c r="I34" s="119">
        <f t="shared" si="1"/>
        <v>44844951.49999991</v>
      </c>
    </row>
    <row r="35" spans="1:9" ht="12">
      <c r="A35" s="291"/>
      <c r="B35" s="292" t="s">
        <v>420</v>
      </c>
      <c r="C35" s="293"/>
      <c r="D35" s="292"/>
      <c r="E35" s="294"/>
      <c r="F35" s="294"/>
      <c r="G35" s="295"/>
      <c r="H35" s="296"/>
      <c r="I35" s="297"/>
    </row>
    <row r="36" spans="1:9" ht="12">
      <c r="A36" s="298"/>
      <c r="B36" s="299" t="s">
        <v>415</v>
      </c>
      <c r="C36" s="322" t="s">
        <v>135</v>
      </c>
      <c r="D36" s="300"/>
      <c r="E36" s="301"/>
      <c r="F36" s="301"/>
      <c r="G36" s="300"/>
      <c r="H36" s="302"/>
      <c r="I36" s="303"/>
    </row>
    <row r="37" spans="1:9" ht="12">
      <c r="A37" s="304"/>
      <c r="B37" s="305" t="s">
        <v>416</v>
      </c>
      <c r="C37" s="323" t="s">
        <v>136</v>
      </c>
      <c r="D37" s="305"/>
      <c r="E37" s="306"/>
      <c r="F37" s="306"/>
      <c r="G37" s="305"/>
      <c r="H37" s="307"/>
      <c r="I37" s="304"/>
    </row>
    <row r="38" spans="1:9" ht="12">
      <c r="A38" s="304"/>
      <c r="B38" s="305" t="s">
        <v>417</v>
      </c>
      <c r="C38" s="323" t="s">
        <v>137</v>
      </c>
      <c r="D38" s="305"/>
      <c r="E38" s="306"/>
      <c r="F38" s="306"/>
      <c r="G38" s="305"/>
      <c r="H38" s="307"/>
      <c r="I38" s="304"/>
    </row>
    <row r="39" spans="1:9" ht="12">
      <c r="A39" s="308"/>
      <c r="B39" s="309" t="s">
        <v>418</v>
      </c>
      <c r="C39" s="324" t="s">
        <v>139</v>
      </c>
      <c r="D39" s="309"/>
      <c r="E39" s="310"/>
      <c r="F39" s="310"/>
      <c r="G39" s="309"/>
      <c r="H39" s="311"/>
      <c r="I39" s="308"/>
    </row>
    <row r="40" spans="1:9" ht="12">
      <c r="A40" s="290"/>
      <c r="B40" s="290"/>
      <c r="C40" s="290"/>
      <c r="D40" s="290"/>
      <c r="E40" s="290"/>
      <c r="F40" s="290"/>
      <c r="G40" s="290"/>
      <c r="H40" s="290"/>
      <c r="I40" s="290"/>
    </row>
    <row r="41" ht="12">
      <c r="B41" s="111" t="s">
        <v>419</v>
      </c>
    </row>
  </sheetData>
  <sheetProtection/>
  <mergeCells count="7">
    <mergeCell ref="A4:A5"/>
    <mergeCell ref="B4:B5"/>
    <mergeCell ref="D3:I3"/>
    <mergeCell ref="B1:G1"/>
    <mergeCell ref="C4:C5"/>
    <mergeCell ref="D4:F4"/>
    <mergeCell ref="G4:I4"/>
  </mergeCells>
  <printOptions/>
  <pageMargins left="0.52" right="0.19" top="0.72" bottom="1" header="0.17" footer="0.5"/>
  <pageSetup horizontalDpi="600" verticalDpi="600" orientation="portrait" paperSize="9" scale="63" r:id="rId1"/>
  <ignoredErrors>
    <ignoredError sqref="F6:F34 I6:I3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A4" sqref="A4:E63"/>
    </sheetView>
  </sheetViews>
  <sheetFormatPr defaultColWidth="9.140625" defaultRowHeight="12.75"/>
  <cols>
    <col min="1" max="1" width="7.8515625" style="202" customWidth="1"/>
    <col min="2" max="2" width="83.00390625" style="203" customWidth="1"/>
    <col min="3" max="3" width="10.7109375" style="203" customWidth="1"/>
    <col min="4" max="5" width="17.7109375" style="57" customWidth="1"/>
    <col min="6" max="16384" width="9.140625" style="57" customWidth="1"/>
  </cols>
  <sheetData>
    <row r="1" spans="1:6" s="100" customFormat="1" ht="16.5" customHeight="1">
      <c r="A1" s="207"/>
      <c r="B1" s="432" t="s">
        <v>428</v>
      </c>
      <c r="C1" s="432"/>
      <c r="D1" s="432"/>
      <c r="E1" s="207"/>
      <c r="F1" s="145"/>
    </row>
    <row r="2" spans="1:6" s="100" customFormat="1" ht="15.75" customHeight="1">
      <c r="A2" s="207"/>
      <c r="B2" s="319" t="s">
        <v>429</v>
      </c>
      <c r="C2" s="325">
        <v>40179</v>
      </c>
      <c r="D2" s="207" t="s">
        <v>358</v>
      </c>
      <c r="E2" s="325">
        <v>40543</v>
      </c>
      <c r="F2" s="145"/>
    </row>
    <row r="3" spans="1:5" ht="15" customHeight="1">
      <c r="A3" s="436" t="s">
        <v>437</v>
      </c>
      <c r="B3" s="437"/>
      <c r="C3" s="437"/>
      <c r="D3" s="437"/>
      <c r="E3" s="437"/>
    </row>
    <row r="4" spans="1:6" ht="50.25" customHeight="1">
      <c r="A4" s="226" t="s">
        <v>0</v>
      </c>
      <c r="B4" s="227" t="s">
        <v>1</v>
      </c>
      <c r="C4" s="227" t="s">
        <v>194</v>
      </c>
      <c r="D4" s="228" t="s">
        <v>314</v>
      </c>
      <c r="E4" s="228" t="s">
        <v>242</v>
      </c>
      <c r="F4" s="72"/>
    </row>
    <row r="5" spans="1:6" ht="15" customHeight="1">
      <c r="A5" s="229" t="s">
        <v>22</v>
      </c>
      <c r="B5" s="230" t="s">
        <v>398</v>
      </c>
      <c r="C5" s="231" t="s">
        <v>140</v>
      </c>
      <c r="D5" s="232">
        <f>D6+D17+D35</f>
        <v>77436295.33</v>
      </c>
      <c r="E5" s="232">
        <f>E6+E17+E35</f>
        <v>152803389.76000002</v>
      </c>
      <c r="F5" s="72"/>
    </row>
    <row r="6" spans="1:6" ht="15" customHeight="1">
      <c r="A6" s="150">
        <v>1</v>
      </c>
      <c r="B6" s="151" t="s">
        <v>400</v>
      </c>
      <c r="C6" s="152" t="s">
        <v>141</v>
      </c>
      <c r="D6" s="153">
        <f>D7+D8</f>
        <v>68379920.17</v>
      </c>
      <c r="E6" s="153">
        <f>E7+E8</f>
        <v>60305496.49</v>
      </c>
      <c r="F6" s="72"/>
    </row>
    <row r="7" spans="1:6" ht="15" customHeight="1">
      <c r="A7" s="154" t="s">
        <v>38</v>
      </c>
      <c r="B7" s="155" t="s">
        <v>243</v>
      </c>
      <c r="C7" s="156" t="s">
        <v>143</v>
      </c>
      <c r="D7" s="157">
        <v>50608270.69</v>
      </c>
      <c r="E7" s="157">
        <v>58240196.75</v>
      </c>
      <c r="F7" s="72"/>
    </row>
    <row r="8" spans="1:6" ht="15" customHeight="1">
      <c r="A8" s="158" t="s">
        <v>40</v>
      </c>
      <c r="B8" s="222" t="s">
        <v>397</v>
      </c>
      <c r="C8" s="160" t="s">
        <v>144</v>
      </c>
      <c r="D8" s="157">
        <f>SUM(D9:D16)</f>
        <v>17771649.48</v>
      </c>
      <c r="E8" s="157">
        <f>SUM(E9:E16)</f>
        <v>2065299.7400000002</v>
      </c>
      <c r="F8" s="72"/>
    </row>
    <row r="9" spans="1:6" ht="15" customHeight="1">
      <c r="A9" s="161" t="s">
        <v>244</v>
      </c>
      <c r="B9" s="162" t="s">
        <v>245</v>
      </c>
      <c r="C9" s="156" t="s">
        <v>190</v>
      </c>
      <c r="D9" s="157">
        <v>17437844.56</v>
      </c>
      <c r="E9" s="157">
        <v>12500704.31</v>
      </c>
      <c r="F9" s="72"/>
    </row>
    <row r="10" spans="1:6" ht="15" customHeight="1">
      <c r="A10" s="154" t="s">
        <v>246</v>
      </c>
      <c r="B10" s="162" t="s">
        <v>247</v>
      </c>
      <c r="C10" s="160" t="s">
        <v>145</v>
      </c>
      <c r="D10" s="157">
        <v>378427.71</v>
      </c>
      <c r="E10" s="157">
        <v>70421.93</v>
      </c>
      <c r="F10" s="72"/>
    </row>
    <row r="11" spans="1:6" ht="15" customHeight="1">
      <c r="A11" s="158" t="s">
        <v>248</v>
      </c>
      <c r="B11" s="159" t="s">
        <v>249</v>
      </c>
      <c r="C11" s="156" t="s">
        <v>146</v>
      </c>
      <c r="D11" s="157">
        <v>1005482</v>
      </c>
      <c r="E11" s="157"/>
      <c r="F11" s="72"/>
    </row>
    <row r="12" spans="1:6" ht="15" customHeight="1">
      <c r="A12" s="154" t="s">
        <v>250</v>
      </c>
      <c r="B12" s="162" t="s">
        <v>251</v>
      </c>
      <c r="C12" s="160" t="s">
        <v>147</v>
      </c>
      <c r="D12" s="157">
        <v>24013596.73</v>
      </c>
      <c r="E12" s="157">
        <v>3286252.64</v>
      </c>
      <c r="F12" s="72"/>
    </row>
    <row r="13" spans="1:6" ht="15" customHeight="1">
      <c r="A13" s="158" t="s">
        <v>252</v>
      </c>
      <c r="B13" s="162" t="s">
        <v>205</v>
      </c>
      <c r="C13" s="156" t="s">
        <v>149</v>
      </c>
      <c r="D13" s="157">
        <v>-31080810.8</v>
      </c>
      <c r="E13" s="157">
        <v>-22697033.75</v>
      </c>
      <c r="F13" s="72"/>
    </row>
    <row r="14" spans="1:6" ht="15" customHeight="1">
      <c r="A14" s="158" t="s">
        <v>253</v>
      </c>
      <c r="B14" s="163" t="s">
        <v>254</v>
      </c>
      <c r="C14" s="160" t="s">
        <v>151</v>
      </c>
      <c r="D14" s="157"/>
      <c r="E14" s="157"/>
      <c r="F14" s="72"/>
    </row>
    <row r="15" spans="1:6" ht="15" customHeight="1">
      <c r="A15" s="158" t="s">
        <v>255</v>
      </c>
      <c r="B15" s="164" t="s">
        <v>256</v>
      </c>
      <c r="C15" s="156" t="s">
        <v>153</v>
      </c>
      <c r="D15" s="157">
        <v>-203780.08</v>
      </c>
      <c r="E15" s="157">
        <v>-140256.26</v>
      </c>
      <c r="F15" s="72"/>
    </row>
    <row r="16" spans="1:6" ht="15" customHeight="1">
      <c r="A16" s="158" t="s">
        <v>257</v>
      </c>
      <c r="B16" s="165" t="s">
        <v>258</v>
      </c>
      <c r="C16" s="160" t="s">
        <v>155</v>
      </c>
      <c r="D16" s="157">
        <v>6220889.36</v>
      </c>
      <c r="E16" s="157">
        <v>9045210.87</v>
      </c>
      <c r="F16" s="72"/>
    </row>
    <row r="17" spans="1:6" ht="15" customHeight="1">
      <c r="A17" s="166">
        <v>2</v>
      </c>
      <c r="B17" s="223" t="s">
        <v>399</v>
      </c>
      <c r="C17" s="156" t="s">
        <v>157</v>
      </c>
      <c r="D17" s="167">
        <f>SUM(D18:D34)</f>
        <v>19206756.16</v>
      </c>
      <c r="E17" s="167">
        <f>SUM(E18:E34)</f>
        <v>105893138.52000001</v>
      </c>
      <c r="F17" s="72"/>
    </row>
    <row r="18" spans="1:6" ht="15" customHeight="1">
      <c r="A18" s="168" t="s">
        <v>45</v>
      </c>
      <c r="B18" s="169" t="s">
        <v>259</v>
      </c>
      <c r="C18" s="160" t="s">
        <v>159</v>
      </c>
      <c r="D18" s="157"/>
      <c r="E18" s="157">
        <v>-34122408.51</v>
      </c>
      <c r="F18" s="72"/>
    </row>
    <row r="19" spans="1:6" ht="15" customHeight="1">
      <c r="A19" s="168" t="s">
        <v>48</v>
      </c>
      <c r="B19" s="169" t="s">
        <v>260</v>
      </c>
      <c r="C19" s="156" t="s">
        <v>161</v>
      </c>
      <c r="D19" s="157"/>
      <c r="E19" s="157"/>
      <c r="F19" s="72"/>
    </row>
    <row r="20" spans="1:6" ht="15" customHeight="1">
      <c r="A20" s="168" t="s">
        <v>50</v>
      </c>
      <c r="B20" s="169" t="s">
        <v>261</v>
      </c>
      <c r="C20" s="160" t="s">
        <v>163</v>
      </c>
      <c r="D20" s="157">
        <v>3597740.05</v>
      </c>
      <c r="E20" s="157">
        <v>-41234664.22</v>
      </c>
      <c r="F20" s="72"/>
    </row>
    <row r="21" spans="1:6" ht="15" customHeight="1">
      <c r="A21" s="168" t="s">
        <v>53</v>
      </c>
      <c r="B21" s="169" t="s">
        <v>262</v>
      </c>
      <c r="C21" s="156" t="s">
        <v>164</v>
      </c>
      <c r="D21" s="157"/>
      <c r="E21" s="157"/>
      <c r="F21" s="72"/>
    </row>
    <row r="22" spans="1:6" ht="15" customHeight="1">
      <c r="A22" s="168" t="s">
        <v>263</v>
      </c>
      <c r="B22" s="169" t="s">
        <v>264</v>
      </c>
      <c r="C22" s="160" t="s">
        <v>165</v>
      </c>
      <c r="D22" s="157"/>
      <c r="E22" s="157"/>
      <c r="F22" s="72"/>
    </row>
    <row r="23" spans="1:6" ht="15" customHeight="1">
      <c r="A23" s="168" t="s">
        <v>265</v>
      </c>
      <c r="B23" s="169" t="s">
        <v>266</v>
      </c>
      <c r="C23" s="156" t="s">
        <v>167</v>
      </c>
      <c r="D23" s="157">
        <v>511880.42</v>
      </c>
      <c r="E23" s="157">
        <v>1764402.81</v>
      </c>
      <c r="F23" s="72"/>
    </row>
    <row r="24" spans="1:6" ht="15" customHeight="1">
      <c r="A24" s="168" t="s">
        <v>267</v>
      </c>
      <c r="B24" s="169" t="s">
        <v>268</v>
      </c>
      <c r="C24" s="160" t="s">
        <v>168</v>
      </c>
      <c r="D24" s="157"/>
      <c r="E24" s="157"/>
      <c r="F24" s="72"/>
    </row>
    <row r="25" spans="1:6" ht="15" customHeight="1">
      <c r="A25" s="168" t="s">
        <v>269</v>
      </c>
      <c r="B25" s="169" t="s">
        <v>270</v>
      </c>
      <c r="C25" s="156" t="s">
        <v>169</v>
      </c>
      <c r="D25" s="157">
        <v>-2117836.42</v>
      </c>
      <c r="E25" s="157">
        <v>-1560917.98</v>
      </c>
      <c r="F25" s="72"/>
    </row>
    <row r="26" spans="1:6" ht="15" customHeight="1">
      <c r="A26" s="168" t="s">
        <v>271</v>
      </c>
      <c r="B26" s="169" t="s">
        <v>272</v>
      </c>
      <c r="C26" s="160" t="s">
        <v>171</v>
      </c>
      <c r="D26" s="157">
        <v>2212726.31</v>
      </c>
      <c r="E26" s="157">
        <v>25349613.07</v>
      </c>
      <c r="F26" s="72"/>
    </row>
    <row r="27" spans="1:6" ht="15" customHeight="1">
      <c r="A27" s="168" t="s">
        <v>273</v>
      </c>
      <c r="B27" s="169" t="s">
        <v>274</v>
      </c>
      <c r="C27" s="156" t="s">
        <v>173</v>
      </c>
      <c r="D27" s="157">
        <v>2932130.83</v>
      </c>
      <c r="E27" s="157">
        <v>133863.86</v>
      </c>
      <c r="F27" s="72"/>
    </row>
    <row r="28" spans="1:6" ht="15" customHeight="1">
      <c r="A28" s="168" t="s">
        <v>275</v>
      </c>
      <c r="B28" s="170" t="s">
        <v>276</v>
      </c>
      <c r="C28" s="160" t="s">
        <v>174</v>
      </c>
      <c r="D28" s="157"/>
      <c r="E28" s="157">
        <v>31781426.77</v>
      </c>
      <c r="F28" s="72"/>
    </row>
    <row r="29" spans="1:6" ht="15" customHeight="1">
      <c r="A29" s="168" t="s">
        <v>277</v>
      </c>
      <c r="B29" s="170" t="s">
        <v>278</v>
      </c>
      <c r="C29" s="156" t="s">
        <v>175</v>
      </c>
      <c r="D29" s="171"/>
      <c r="E29" s="171"/>
      <c r="F29" s="72"/>
    </row>
    <row r="30" spans="1:6" ht="15" customHeight="1">
      <c r="A30" s="168" t="s">
        <v>279</v>
      </c>
      <c r="B30" s="172" t="s">
        <v>280</v>
      </c>
      <c r="C30" s="160" t="s">
        <v>176</v>
      </c>
      <c r="D30" s="171">
        <v>4403588.4</v>
      </c>
      <c r="E30" s="171">
        <v>74435310.7</v>
      </c>
      <c r="F30" s="72"/>
    </row>
    <row r="31" spans="1:6" ht="15" customHeight="1">
      <c r="A31" s="168" t="s">
        <v>281</v>
      </c>
      <c r="B31" s="170" t="s">
        <v>282</v>
      </c>
      <c r="C31" s="156" t="s">
        <v>178</v>
      </c>
      <c r="D31" s="171"/>
      <c r="E31" s="171"/>
      <c r="F31" s="72"/>
    </row>
    <row r="32" spans="1:6" ht="15" customHeight="1">
      <c r="A32" s="168" t="s">
        <v>283</v>
      </c>
      <c r="B32" s="170" t="s">
        <v>284</v>
      </c>
      <c r="C32" s="160" t="s">
        <v>179</v>
      </c>
      <c r="D32" s="171"/>
      <c r="E32" s="171"/>
      <c r="F32" s="72"/>
    </row>
    <row r="33" spans="1:6" s="100" customFormat="1" ht="15" customHeight="1">
      <c r="A33" s="168" t="s">
        <v>285</v>
      </c>
      <c r="B33" s="170" t="s">
        <v>286</v>
      </c>
      <c r="C33" s="156" t="s">
        <v>180</v>
      </c>
      <c r="D33" s="157">
        <v>5359501.94</v>
      </c>
      <c r="E33" s="157">
        <v>19647627.84</v>
      </c>
      <c r="F33" s="72"/>
    </row>
    <row r="34" spans="1:6" ht="15" customHeight="1">
      <c r="A34" s="168" t="s">
        <v>287</v>
      </c>
      <c r="B34" s="170" t="s">
        <v>288</v>
      </c>
      <c r="C34" s="160" t="s">
        <v>181</v>
      </c>
      <c r="D34" s="157">
        <v>2307024.63</v>
      </c>
      <c r="E34" s="157">
        <v>29698884.18</v>
      </c>
      <c r="F34" s="72"/>
    </row>
    <row r="35" spans="1:6" ht="15" customHeight="1">
      <c r="A35" s="173">
        <v>3</v>
      </c>
      <c r="B35" s="174" t="s">
        <v>289</v>
      </c>
      <c r="C35" s="175" t="s">
        <v>182</v>
      </c>
      <c r="D35" s="176">
        <v>-10150381</v>
      </c>
      <c r="E35" s="176">
        <v>-13395245.25</v>
      </c>
      <c r="F35" s="72"/>
    </row>
    <row r="36" spans="1:6" ht="15" customHeight="1">
      <c r="A36" s="233" t="s">
        <v>25</v>
      </c>
      <c r="B36" s="234" t="s">
        <v>401</v>
      </c>
      <c r="C36" s="235" t="s">
        <v>184</v>
      </c>
      <c r="D36" s="232">
        <f>SUM(D37:D52)</f>
        <v>-71747018.63</v>
      </c>
      <c r="E36" s="232">
        <f>SUM(E37:E52)</f>
        <v>-103100102.39</v>
      </c>
      <c r="F36" s="72"/>
    </row>
    <row r="37" spans="1:6" ht="15" customHeight="1">
      <c r="A37" s="178">
        <v>1</v>
      </c>
      <c r="B37" s="179" t="s">
        <v>290</v>
      </c>
      <c r="C37" s="180" t="s">
        <v>185</v>
      </c>
      <c r="D37" s="153">
        <v>2114343</v>
      </c>
      <c r="E37" s="153">
        <v>1156488.51</v>
      </c>
      <c r="F37" s="145"/>
    </row>
    <row r="38" spans="1:6" ht="15" customHeight="1">
      <c r="A38" s="181">
        <v>2</v>
      </c>
      <c r="B38" s="172" t="s">
        <v>291</v>
      </c>
      <c r="C38" s="160" t="s">
        <v>186</v>
      </c>
      <c r="D38" s="167">
        <v>-2693331</v>
      </c>
      <c r="E38" s="167">
        <v>-5923184.18</v>
      </c>
      <c r="F38" s="72"/>
    </row>
    <row r="39" spans="1:6" ht="15" customHeight="1">
      <c r="A39" s="181">
        <v>3</v>
      </c>
      <c r="B39" s="172" t="s">
        <v>292</v>
      </c>
      <c r="C39" s="156" t="s">
        <v>187</v>
      </c>
      <c r="D39" s="157"/>
      <c r="E39" s="157"/>
      <c r="F39" s="72"/>
    </row>
    <row r="40" spans="1:6" ht="15" customHeight="1">
      <c r="A40" s="181">
        <v>4</v>
      </c>
      <c r="B40" s="172" t="s">
        <v>293</v>
      </c>
      <c r="C40" s="160" t="s">
        <v>191</v>
      </c>
      <c r="D40" s="157">
        <v>-186940.4</v>
      </c>
      <c r="E40" s="157">
        <v>-421449.13</v>
      </c>
      <c r="F40" s="72"/>
    </row>
    <row r="41" spans="1:6" ht="15" customHeight="1">
      <c r="A41" s="181">
        <v>5</v>
      </c>
      <c r="B41" s="159" t="s">
        <v>294</v>
      </c>
      <c r="C41" s="156" t="s">
        <v>192</v>
      </c>
      <c r="D41" s="157"/>
      <c r="E41" s="157"/>
      <c r="F41" s="72"/>
    </row>
    <row r="42" spans="1:6" ht="15" customHeight="1">
      <c r="A42" s="181">
        <v>6</v>
      </c>
      <c r="B42" s="159" t="s">
        <v>295</v>
      </c>
      <c r="C42" s="160" t="s">
        <v>193</v>
      </c>
      <c r="D42" s="157"/>
      <c r="E42" s="157">
        <v>-29916049.56</v>
      </c>
      <c r="F42" s="72"/>
    </row>
    <row r="43" spans="1:6" ht="15" customHeight="1">
      <c r="A43" s="181">
        <v>7</v>
      </c>
      <c r="B43" s="159" t="s">
        <v>296</v>
      </c>
      <c r="C43" s="156" t="s">
        <v>315</v>
      </c>
      <c r="D43" s="157"/>
      <c r="E43" s="157"/>
      <c r="F43" s="72"/>
    </row>
    <row r="44" spans="1:6" ht="15" customHeight="1">
      <c r="A44" s="181">
        <v>8</v>
      </c>
      <c r="B44" s="159" t="s">
        <v>297</v>
      </c>
      <c r="C44" s="160" t="s">
        <v>316</v>
      </c>
      <c r="D44" s="157"/>
      <c r="E44" s="157"/>
      <c r="F44" s="72"/>
    </row>
    <row r="45" spans="1:6" ht="24">
      <c r="A45" s="181">
        <v>9</v>
      </c>
      <c r="B45" s="182" t="s">
        <v>298</v>
      </c>
      <c r="C45" s="156" t="s">
        <v>317</v>
      </c>
      <c r="D45" s="157"/>
      <c r="E45" s="157"/>
      <c r="F45" s="72"/>
    </row>
    <row r="46" spans="1:6" ht="15" customHeight="1">
      <c r="A46" s="181">
        <v>10</v>
      </c>
      <c r="B46" s="159" t="s">
        <v>299</v>
      </c>
      <c r="C46" s="160" t="s">
        <v>318</v>
      </c>
      <c r="D46" s="157"/>
      <c r="E46" s="157">
        <v>302979.2</v>
      </c>
      <c r="F46" s="72"/>
    </row>
    <row r="47" spans="1:6" ht="15" customHeight="1">
      <c r="A47" s="181">
        <v>11</v>
      </c>
      <c r="B47" s="159" t="s">
        <v>300</v>
      </c>
      <c r="C47" s="156" t="s">
        <v>319</v>
      </c>
      <c r="D47" s="157">
        <v>-3383524.3</v>
      </c>
      <c r="E47" s="157"/>
      <c r="F47" s="72"/>
    </row>
    <row r="48" spans="1:6" s="100" customFormat="1" ht="15" customHeight="1">
      <c r="A48" s="181">
        <v>12</v>
      </c>
      <c r="B48" s="183" t="s">
        <v>301</v>
      </c>
      <c r="C48" s="160" t="s">
        <v>320</v>
      </c>
      <c r="D48" s="157">
        <v>42529.21</v>
      </c>
      <c r="E48" s="157">
        <v>76050</v>
      </c>
      <c r="F48" s="72"/>
    </row>
    <row r="49" spans="1:6" ht="15" customHeight="1">
      <c r="A49" s="181">
        <v>13</v>
      </c>
      <c r="B49" s="184" t="s">
        <v>302</v>
      </c>
      <c r="C49" s="156" t="s">
        <v>321</v>
      </c>
      <c r="D49" s="157">
        <v>-41458251</v>
      </c>
      <c r="E49" s="157">
        <v>-68875453.36</v>
      </c>
      <c r="F49" s="72"/>
    </row>
    <row r="50" spans="1:6" ht="15" customHeight="1">
      <c r="A50" s="181">
        <v>14</v>
      </c>
      <c r="B50" s="183" t="s">
        <v>303</v>
      </c>
      <c r="C50" s="160" t="s">
        <v>322</v>
      </c>
      <c r="D50" s="157">
        <v>13481522.51</v>
      </c>
      <c r="E50" s="157">
        <v>3607651.85</v>
      </c>
      <c r="F50" s="72"/>
    </row>
    <row r="51" spans="1:6" ht="15" customHeight="1">
      <c r="A51" s="181">
        <v>15</v>
      </c>
      <c r="B51" s="185" t="s">
        <v>304</v>
      </c>
      <c r="C51" s="156" t="s">
        <v>323</v>
      </c>
      <c r="D51" s="157">
        <v>88939115.2</v>
      </c>
      <c r="E51" s="157">
        <v>120311281.84</v>
      </c>
      <c r="F51" s="72"/>
    </row>
    <row r="52" spans="1:6" ht="15" customHeight="1">
      <c r="A52" s="186">
        <v>16</v>
      </c>
      <c r="B52" s="184" t="s">
        <v>305</v>
      </c>
      <c r="C52" s="187" t="s">
        <v>324</v>
      </c>
      <c r="D52" s="188">
        <v>-128602481.85</v>
      </c>
      <c r="E52" s="188">
        <v>-123418417.56</v>
      </c>
      <c r="F52" s="145"/>
    </row>
    <row r="53" spans="1:6" ht="15" customHeight="1">
      <c r="A53" s="229" t="s">
        <v>34</v>
      </c>
      <c r="B53" s="234" t="s">
        <v>394</v>
      </c>
      <c r="C53" s="231" t="s">
        <v>325</v>
      </c>
      <c r="D53" s="232">
        <f>SUM(D54:D58)</f>
        <v>-12508331.770000007</v>
      </c>
      <c r="E53" s="232">
        <f>SUM(E54:E58)</f>
        <v>-34771666.519999996</v>
      </c>
      <c r="F53" s="72"/>
    </row>
    <row r="54" spans="1:6" ht="15" customHeight="1">
      <c r="A54" s="178">
        <v>1</v>
      </c>
      <c r="B54" s="189" t="s">
        <v>306</v>
      </c>
      <c r="C54" s="190" t="s">
        <v>326</v>
      </c>
      <c r="D54" s="191"/>
      <c r="E54" s="191"/>
      <c r="F54" s="72"/>
    </row>
    <row r="55" spans="1:6" s="100" customFormat="1" ht="15" customHeight="1">
      <c r="A55" s="181">
        <v>2</v>
      </c>
      <c r="B55" s="185" t="s">
        <v>307</v>
      </c>
      <c r="C55" s="156" t="s">
        <v>327</v>
      </c>
      <c r="D55" s="157">
        <v>80350660.52</v>
      </c>
      <c r="E55" s="157">
        <v>57802980.06</v>
      </c>
      <c r="F55" s="72"/>
    </row>
    <row r="56" spans="1:6" s="100" customFormat="1" ht="15" customHeight="1">
      <c r="A56" s="178">
        <v>3</v>
      </c>
      <c r="B56" s="192" t="s">
        <v>308</v>
      </c>
      <c r="C56" s="160" t="s">
        <v>328</v>
      </c>
      <c r="D56" s="157">
        <v>-68282618.67</v>
      </c>
      <c r="E56" s="157">
        <v>-66680829.68</v>
      </c>
      <c r="F56" s="72"/>
    </row>
    <row r="57" spans="1:6" ht="15" customHeight="1">
      <c r="A57" s="181">
        <v>4</v>
      </c>
      <c r="B57" s="193" t="s">
        <v>309</v>
      </c>
      <c r="C57" s="156" t="s">
        <v>329</v>
      </c>
      <c r="D57" s="157"/>
      <c r="E57" s="157"/>
      <c r="F57" s="72"/>
    </row>
    <row r="58" spans="1:6" ht="15" customHeight="1">
      <c r="A58" s="178">
        <v>5</v>
      </c>
      <c r="B58" s="185" t="s">
        <v>310</v>
      </c>
      <c r="C58" s="160" t="s">
        <v>431</v>
      </c>
      <c r="D58" s="176">
        <v>-24576373.62</v>
      </c>
      <c r="E58" s="176">
        <v>-25893816.9</v>
      </c>
      <c r="F58" s="72"/>
    </row>
    <row r="59" spans="1:6" ht="15" customHeight="1">
      <c r="A59" s="194"/>
      <c r="B59" s="225" t="s">
        <v>395</v>
      </c>
      <c r="C59" s="175" t="s">
        <v>432</v>
      </c>
      <c r="D59" s="195">
        <f>D5+D36+D53</f>
        <v>-6819055.070000004</v>
      </c>
      <c r="E59" s="196">
        <f>E5+E36+E53</f>
        <v>14931620.850000024</v>
      </c>
      <c r="F59" s="72"/>
    </row>
    <row r="60" spans="1:6" ht="15" customHeight="1">
      <c r="A60" s="146" t="s">
        <v>70</v>
      </c>
      <c r="B60" s="147" t="s">
        <v>311</v>
      </c>
      <c r="C60" s="177" t="s">
        <v>433</v>
      </c>
      <c r="D60" s="149">
        <v>0</v>
      </c>
      <c r="E60" s="149">
        <v>0</v>
      </c>
      <c r="F60" s="145"/>
    </row>
    <row r="61" spans="1:6" ht="15" customHeight="1">
      <c r="A61" s="146" t="s">
        <v>212</v>
      </c>
      <c r="B61" s="224" t="s">
        <v>396</v>
      </c>
      <c r="C61" s="148" t="s">
        <v>434</v>
      </c>
      <c r="D61" s="149">
        <f>D5+D36+D53+D60</f>
        <v>-6819055.070000004</v>
      </c>
      <c r="E61" s="149">
        <f>E5+E36+E53+E60</f>
        <v>14931620.850000024</v>
      </c>
      <c r="F61" s="145"/>
    </row>
    <row r="62" spans="1:6" ht="15" customHeight="1">
      <c r="A62" s="178">
        <v>1</v>
      </c>
      <c r="B62" s="189" t="s">
        <v>312</v>
      </c>
      <c r="C62" s="190" t="s">
        <v>435</v>
      </c>
      <c r="D62" s="191">
        <v>32609891</v>
      </c>
      <c r="E62" s="191">
        <v>8438409.23</v>
      </c>
      <c r="F62" s="72"/>
    </row>
    <row r="63" spans="1:6" ht="15" customHeight="1">
      <c r="A63" s="197">
        <v>2</v>
      </c>
      <c r="B63" s="198" t="s">
        <v>313</v>
      </c>
      <c r="C63" s="199" t="s">
        <v>436</v>
      </c>
      <c r="D63" s="200">
        <f>D61+D62</f>
        <v>25790835.929999996</v>
      </c>
      <c r="E63" s="200">
        <f>E61+E62</f>
        <v>23370030.080000024</v>
      </c>
      <c r="F63" s="72"/>
    </row>
    <row r="64" spans="1:6" ht="12">
      <c r="A64" s="434"/>
      <c r="B64" s="434"/>
      <c r="C64" s="434"/>
      <c r="D64" s="434"/>
      <c r="E64" s="434"/>
      <c r="F64" s="72"/>
    </row>
    <row r="65" spans="1:6" ht="12">
      <c r="A65" s="57"/>
      <c r="B65" s="57"/>
      <c r="C65" s="57"/>
      <c r="E65" s="347"/>
      <c r="F65" s="72"/>
    </row>
    <row r="66" spans="1:5" ht="12">
      <c r="A66" s="108"/>
      <c r="B66" s="201"/>
      <c r="C66" s="201"/>
      <c r="E66" s="347"/>
    </row>
    <row r="67" spans="1:3" ht="12">
      <c r="A67" s="108"/>
      <c r="B67" s="57"/>
      <c r="C67" s="57"/>
    </row>
    <row r="69" spans="1:6" ht="12">
      <c r="A69" s="108"/>
      <c r="B69" s="109"/>
      <c r="C69" s="109"/>
      <c r="D69" s="435"/>
      <c r="E69" s="435"/>
      <c r="F69" s="72"/>
    </row>
    <row r="71" spans="2:5" ht="12">
      <c r="B71" s="109"/>
      <c r="C71" s="109"/>
      <c r="D71" s="433"/>
      <c r="E71" s="433"/>
    </row>
  </sheetData>
  <sheetProtection/>
  <mergeCells count="5">
    <mergeCell ref="B1:D1"/>
    <mergeCell ref="D71:E71"/>
    <mergeCell ref="A64:E64"/>
    <mergeCell ref="D69:E69"/>
    <mergeCell ref="A3:E3"/>
  </mergeCells>
  <printOptions/>
  <pageMargins left="0.75" right="0.75" top="1" bottom="1" header="0.5" footer="0.5"/>
  <pageSetup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C1">
      <selection activeCell="C6" sqref="C6"/>
    </sheetView>
  </sheetViews>
  <sheetFormatPr defaultColWidth="9.140625" defaultRowHeight="12.75"/>
  <cols>
    <col min="1" max="1" width="7.28125" style="270" hidden="1" customWidth="1"/>
    <col min="2" max="2" width="7.28125" style="271" hidden="1" customWidth="1"/>
    <col min="3" max="3" width="29.7109375" style="236" customWidth="1"/>
    <col min="4" max="4" width="10.140625" style="236" customWidth="1"/>
    <col min="5" max="14" width="10.7109375" style="236" customWidth="1"/>
    <col min="15" max="15" width="10.7109375" style="272" customWidth="1"/>
    <col min="16" max="16384" width="9.140625" style="236" customWidth="1"/>
  </cols>
  <sheetData>
    <row r="1" spans="1:15" ht="14.25" customHeight="1">
      <c r="A1" s="207"/>
      <c r="B1" s="207"/>
      <c r="C1" s="207"/>
      <c r="D1" s="207"/>
      <c r="E1" s="207"/>
      <c r="F1" s="432" t="s">
        <v>430</v>
      </c>
      <c r="G1" s="432"/>
      <c r="H1" s="432"/>
      <c r="I1" s="432"/>
      <c r="J1" s="432"/>
      <c r="K1" s="207"/>
      <c r="L1" s="207"/>
      <c r="M1" s="207"/>
      <c r="N1" s="207"/>
      <c r="O1" s="207"/>
    </row>
    <row r="2" spans="1:15" ht="12.75" customHeight="1">
      <c r="A2" s="207"/>
      <c r="B2" s="207"/>
      <c r="C2" s="207"/>
      <c r="D2" s="207"/>
      <c r="E2" s="439" t="s">
        <v>426</v>
      </c>
      <c r="F2" s="439"/>
      <c r="G2" s="440"/>
      <c r="H2" s="325">
        <v>40179</v>
      </c>
      <c r="I2" s="207" t="s">
        <v>358</v>
      </c>
      <c r="J2" s="325">
        <v>40543</v>
      </c>
      <c r="K2" s="207"/>
      <c r="L2" s="207"/>
      <c r="M2" s="439"/>
      <c r="N2" s="439"/>
      <c r="O2" s="439"/>
    </row>
    <row r="3" spans="1:15" s="345" customFormat="1" ht="12.75" customHeight="1">
      <c r="A3" s="342"/>
      <c r="B3" s="342"/>
      <c r="C3" s="342"/>
      <c r="D3" s="342"/>
      <c r="E3" s="343"/>
      <c r="F3" s="343"/>
      <c r="G3" s="343"/>
      <c r="H3" s="344"/>
      <c r="I3" s="342"/>
      <c r="J3" s="344"/>
      <c r="K3" s="346"/>
      <c r="L3" s="346"/>
      <c r="M3" s="343"/>
      <c r="N3" s="343"/>
      <c r="O3" s="343" t="s">
        <v>437</v>
      </c>
    </row>
    <row r="4" spans="1:15" s="243" customFormat="1" ht="57" customHeight="1">
      <c r="A4" s="237"/>
      <c r="B4" s="238"/>
      <c r="C4" s="239"/>
      <c r="D4" s="240" t="s">
        <v>194</v>
      </c>
      <c r="E4" s="241" t="s">
        <v>121</v>
      </c>
      <c r="F4" s="241" t="s">
        <v>123</v>
      </c>
      <c r="G4" s="241" t="s">
        <v>330</v>
      </c>
      <c r="H4" s="241" t="s">
        <v>331</v>
      </c>
      <c r="I4" s="241" t="s">
        <v>332</v>
      </c>
      <c r="J4" s="241" t="s">
        <v>131</v>
      </c>
      <c r="K4" s="241" t="s">
        <v>240</v>
      </c>
      <c r="L4" s="241" t="s">
        <v>333</v>
      </c>
      <c r="M4" s="241" t="s">
        <v>334</v>
      </c>
      <c r="N4" s="241" t="s">
        <v>335</v>
      </c>
      <c r="O4" s="242" t="s">
        <v>336</v>
      </c>
    </row>
    <row r="5" spans="1:15" ht="16.5" customHeight="1">
      <c r="A5" s="244"/>
      <c r="B5" s="245"/>
      <c r="C5" s="246" t="s">
        <v>337</v>
      </c>
      <c r="D5" s="247">
        <v>142</v>
      </c>
      <c r="E5" s="248">
        <v>50000000</v>
      </c>
      <c r="F5" s="248"/>
      <c r="G5" s="248"/>
      <c r="H5" s="248">
        <v>382545634.35</v>
      </c>
      <c r="I5" s="248">
        <v>37497075.49</v>
      </c>
      <c r="J5" s="248"/>
      <c r="K5" s="248">
        <v>91154569.28</v>
      </c>
      <c r="L5" s="248"/>
      <c r="M5" s="248">
        <v>47606965.98</v>
      </c>
      <c r="N5" s="248">
        <v>66452531.06</v>
      </c>
      <c r="O5" s="249">
        <f>SUM(E5:N5)</f>
        <v>675256776.1600001</v>
      </c>
    </row>
    <row r="6" spans="1:15" ht="24">
      <c r="A6" s="250"/>
      <c r="B6" s="251"/>
      <c r="C6" s="252" t="s">
        <v>338</v>
      </c>
      <c r="D6" s="253">
        <v>143</v>
      </c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5">
        <f aca="true" t="shared" si="0" ref="O6:O35">SUM(E6:N6)</f>
        <v>0</v>
      </c>
    </row>
    <row r="7" spans="1:15" ht="19.5" customHeight="1">
      <c r="A7" s="250"/>
      <c r="B7" s="251"/>
      <c r="C7" s="252" t="s">
        <v>339</v>
      </c>
      <c r="D7" s="247">
        <v>144</v>
      </c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5">
        <f t="shared" si="0"/>
        <v>0</v>
      </c>
    </row>
    <row r="8" spans="1:15" ht="24">
      <c r="A8" s="250"/>
      <c r="B8" s="251"/>
      <c r="C8" s="256" t="s">
        <v>340</v>
      </c>
      <c r="D8" s="253">
        <v>145</v>
      </c>
      <c r="E8" s="254">
        <f>E5+E6+E7</f>
        <v>50000000</v>
      </c>
      <c r="F8" s="254">
        <f aca="true" t="shared" si="1" ref="F8:N8">F5+F6+F7</f>
        <v>0</v>
      </c>
      <c r="G8" s="254">
        <f t="shared" si="1"/>
        <v>0</v>
      </c>
      <c r="H8" s="254">
        <f t="shared" si="1"/>
        <v>382545634.35</v>
      </c>
      <c r="I8" s="254">
        <f t="shared" si="1"/>
        <v>37497075.49</v>
      </c>
      <c r="J8" s="254">
        <f t="shared" si="1"/>
        <v>0</v>
      </c>
      <c r="K8" s="254">
        <f t="shared" si="1"/>
        <v>91154569.28</v>
      </c>
      <c r="L8" s="254">
        <f t="shared" si="1"/>
        <v>0</v>
      </c>
      <c r="M8" s="254">
        <f t="shared" si="1"/>
        <v>47606965.98</v>
      </c>
      <c r="N8" s="254">
        <f t="shared" si="1"/>
        <v>66452531.06</v>
      </c>
      <c r="O8" s="255">
        <f t="shared" si="0"/>
        <v>675256776.1600001</v>
      </c>
    </row>
    <row r="9" spans="1:15" ht="24">
      <c r="A9" s="250"/>
      <c r="B9" s="251"/>
      <c r="C9" s="257" t="s">
        <v>341</v>
      </c>
      <c r="D9" s="247">
        <v>146</v>
      </c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5">
        <f t="shared" si="0"/>
        <v>0</v>
      </c>
    </row>
    <row r="10" spans="1:15" ht="36">
      <c r="A10" s="250"/>
      <c r="B10" s="251"/>
      <c r="C10" s="257" t="s">
        <v>342</v>
      </c>
      <c r="D10" s="253">
        <v>147</v>
      </c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5">
        <f t="shared" si="0"/>
        <v>0</v>
      </c>
    </row>
    <row r="11" spans="1:15" ht="36">
      <c r="A11" s="250"/>
      <c r="B11" s="251"/>
      <c r="C11" s="257" t="s">
        <v>343</v>
      </c>
      <c r="D11" s="247">
        <v>148</v>
      </c>
      <c r="E11" s="254"/>
      <c r="F11" s="254"/>
      <c r="G11" s="254"/>
      <c r="H11" s="254">
        <v>-90121999.23</v>
      </c>
      <c r="I11" s="254"/>
      <c r="J11" s="254"/>
      <c r="K11" s="254"/>
      <c r="L11" s="254"/>
      <c r="M11" s="254"/>
      <c r="N11" s="254"/>
      <c r="O11" s="255">
        <f t="shared" si="0"/>
        <v>-90121999.23</v>
      </c>
    </row>
    <row r="12" spans="1:15" ht="24">
      <c r="A12" s="250"/>
      <c r="B12" s="251"/>
      <c r="C12" s="257" t="s">
        <v>344</v>
      </c>
      <c r="D12" s="253">
        <v>149</v>
      </c>
      <c r="E12" s="254"/>
      <c r="F12" s="254"/>
      <c r="G12" s="254"/>
      <c r="H12" s="254">
        <v>4219710.98</v>
      </c>
      <c r="I12" s="254">
        <v>458641.17</v>
      </c>
      <c r="J12" s="254"/>
      <c r="K12" s="254"/>
      <c r="L12" s="254"/>
      <c r="M12" s="254"/>
      <c r="N12" s="254">
        <v>-3950731.33</v>
      </c>
      <c r="O12" s="255">
        <f t="shared" si="0"/>
        <v>727620.8200000003</v>
      </c>
    </row>
    <row r="13" spans="1:15" ht="24">
      <c r="A13" s="250"/>
      <c r="B13" s="251"/>
      <c r="C13" s="256" t="s">
        <v>345</v>
      </c>
      <c r="D13" s="247">
        <v>150</v>
      </c>
      <c r="E13" s="328">
        <f>SUM(E9:E12)</f>
        <v>0</v>
      </c>
      <c r="F13" s="328">
        <f aca="true" t="shared" si="2" ref="F13:M13">SUM(F9:F12)</f>
        <v>0</v>
      </c>
      <c r="G13" s="328">
        <f t="shared" si="2"/>
        <v>0</v>
      </c>
      <c r="H13" s="328">
        <f t="shared" si="2"/>
        <v>-85902288.25</v>
      </c>
      <c r="I13" s="328">
        <f t="shared" si="2"/>
        <v>458641.17</v>
      </c>
      <c r="J13" s="328">
        <f t="shared" si="2"/>
        <v>0</v>
      </c>
      <c r="K13" s="328">
        <f t="shared" si="2"/>
        <v>0</v>
      </c>
      <c r="L13" s="328">
        <f t="shared" si="2"/>
        <v>0</v>
      </c>
      <c r="M13" s="328">
        <f t="shared" si="2"/>
        <v>0</v>
      </c>
      <c r="N13" s="328">
        <v>14982324.09</v>
      </c>
      <c r="O13" s="255">
        <f t="shared" si="0"/>
        <v>-70461322.99</v>
      </c>
    </row>
    <row r="14" spans="1:15" ht="19.5" customHeight="1">
      <c r="A14" s="250"/>
      <c r="B14" s="251"/>
      <c r="C14" s="257" t="s">
        <v>346</v>
      </c>
      <c r="D14" s="253">
        <v>151</v>
      </c>
      <c r="E14" s="254"/>
      <c r="F14" s="254"/>
      <c r="G14" s="254"/>
      <c r="H14" s="254"/>
      <c r="I14" s="254"/>
      <c r="J14" s="254"/>
      <c r="K14" s="254"/>
      <c r="L14" s="254"/>
      <c r="M14" s="254"/>
      <c r="N14" s="254">
        <v>44844951.5</v>
      </c>
      <c r="O14" s="255">
        <f t="shared" si="0"/>
        <v>44844951.5</v>
      </c>
    </row>
    <row r="15" spans="1:15" ht="24">
      <c r="A15" s="250"/>
      <c r="B15" s="251"/>
      <c r="C15" s="256" t="s">
        <v>347</v>
      </c>
      <c r="D15" s="247">
        <v>152</v>
      </c>
      <c r="E15" s="254">
        <f>SUM(E13:E14)</f>
        <v>0</v>
      </c>
      <c r="F15" s="254">
        <f aca="true" t="shared" si="3" ref="F15:M15">SUM(F13:F14)</f>
        <v>0</v>
      </c>
      <c r="G15" s="254">
        <f t="shared" si="3"/>
        <v>0</v>
      </c>
      <c r="H15" s="254">
        <f>SUM(H13:H14)</f>
        <v>-85902288.25</v>
      </c>
      <c r="I15" s="254">
        <f>SUM(I13:I14)</f>
        <v>458641.17</v>
      </c>
      <c r="J15" s="254">
        <f t="shared" si="3"/>
        <v>0</v>
      </c>
      <c r="K15" s="254">
        <f t="shared" si="3"/>
        <v>0</v>
      </c>
      <c r="L15" s="254">
        <f t="shared" si="3"/>
        <v>0</v>
      </c>
      <c r="M15" s="254">
        <f t="shared" si="3"/>
        <v>0</v>
      </c>
      <c r="N15" s="254">
        <f>SUM(N13:N14)</f>
        <v>59827275.59</v>
      </c>
      <c r="O15" s="255">
        <f>SUM(E15:N15)</f>
        <v>-25616371.489999995</v>
      </c>
    </row>
    <row r="16" spans="1:15" ht="29.25" customHeight="1">
      <c r="A16" s="250"/>
      <c r="B16" s="251"/>
      <c r="C16" s="257" t="s">
        <v>348</v>
      </c>
      <c r="D16" s="253">
        <v>153</v>
      </c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5">
        <f t="shared" si="0"/>
        <v>0</v>
      </c>
    </row>
    <row r="17" spans="1:15" ht="15.75" customHeight="1">
      <c r="A17" s="250"/>
      <c r="B17" s="251"/>
      <c r="C17" s="257" t="s">
        <v>349</v>
      </c>
      <c r="D17" s="247">
        <v>154</v>
      </c>
      <c r="E17" s="254"/>
      <c r="F17" s="254"/>
      <c r="G17" s="254"/>
      <c r="H17" s="254"/>
      <c r="I17" s="254"/>
      <c r="J17" s="254"/>
      <c r="K17" s="254"/>
      <c r="L17" s="254"/>
      <c r="M17" s="254"/>
      <c r="N17" s="254">
        <v>-26000000</v>
      </c>
      <c r="O17" s="255">
        <f t="shared" si="0"/>
        <v>-26000000</v>
      </c>
    </row>
    <row r="18" spans="1:15" ht="15" customHeight="1">
      <c r="A18" s="250"/>
      <c r="B18" s="251"/>
      <c r="C18" s="257" t="s">
        <v>350</v>
      </c>
      <c r="D18" s="253">
        <v>155</v>
      </c>
      <c r="E18" s="254"/>
      <c r="F18" s="254"/>
      <c r="G18" s="254"/>
      <c r="H18" s="254"/>
      <c r="I18" s="254"/>
      <c r="J18" s="254"/>
      <c r="K18" s="254"/>
      <c r="L18" s="254"/>
      <c r="M18" s="254"/>
      <c r="N18" s="254">
        <v>-11801969.59</v>
      </c>
      <c r="O18" s="255">
        <f t="shared" si="0"/>
        <v>-11801969.59</v>
      </c>
    </row>
    <row r="19" spans="1:15" s="100" customFormat="1" ht="15.75" customHeight="1">
      <c r="A19" s="258"/>
      <c r="B19" s="259"/>
      <c r="C19" s="260" t="s">
        <v>355</v>
      </c>
      <c r="D19" s="247">
        <v>156</v>
      </c>
      <c r="E19" s="261">
        <f>E8+E15+E16+E17+E18</f>
        <v>50000000</v>
      </c>
      <c r="F19" s="261">
        <f aca="true" t="shared" si="4" ref="F19:L19">F8+F15+F16+F17+F18</f>
        <v>0</v>
      </c>
      <c r="G19" s="261">
        <f t="shared" si="4"/>
        <v>0</v>
      </c>
      <c r="H19" s="261">
        <f>H8+H15+H16+H17+H18</f>
        <v>296643346.1</v>
      </c>
      <c r="I19" s="261">
        <f>I8+I15+I16+I17+I18</f>
        <v>37955716.660000004</v>
      </c>
      <c r="J19" s="261">
        <f t="shared" si="4"/>
        <v>0</v>
      </c>
      <c r="K19" s="261">
        <f t="shared" si="4"/>
        <v>91154569.28</v>
      </c>
      <c r="L19" s="261">
        <f t="shared" si="4"/>
        <v>0</v>
      </c>
      <c r="M19" s="261">
        <f>M8+M15+M16+M17+M18</f>
        <v>47606965.98</v>
      </c>
      <c r="N19" s="261">
        <f>N8+N15+N16+N17+N18</f>
        <v>88477837.06</v>
      </c>
      <c r="O19" s="255">
        <f>SUM(E19:N19)</f>
        <v>611838435.0800002</v>
      </c>
    </row>
    <row r="20" spans="1:15" s="267" customFormat="1" ht="11.25" customHeight="1">
      <c r="A20" s="262"/>
      <c r="B20" s="263"/>
      <c r="C20" s="264"/>
      <c r="D20" s="265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266"/>
    </row>
    <row r="21" spans="1:15" ht="27" customHeight="1">
      <c r="A21" s="250"/>
      <c r="B21" s="251"/>
      <c r="C21" s="256" t="s">
        <v>351</v>
      </c>
      <c r="D21" s="247">
        <v>157</v>
      </c>
      <c r="E21" s="328">
        <v>50000000</v>
      </c>
      <c r="F21" s="328"/>
      <c r="G21" s="328"/>
      <c r="H21" s="328">
        <v>432956879.14</v>
      </c>
      <c r="I21" s="328">
        <v>16600603.08</v>
      </c>
      <c r="J21" s="328"/>
      <c r="K21" s="328">
        <v>91154569.28</v>
      </c>
      <c r="L21" s="328"/>
      <c r="M21" s="328">
        <v>40106965.98</v>
      </c>
      <c r="N21" s="328">
        <v>51845608.23</v>
      </c>
      <c r="O21" s="255">
        <f t="shared" si="0"/>
        <v>682664625.71</v>
      </c>
    </row>
    <row r="22" spans="1:15" ht="24">
      <c r="A22" s="250"/>
      <c r="B22" s="251"/>
      <c r="C22" s="252" t="s">
        <v>338</v>
      </c>
      <c r="D22" s="253">
        <v>158</v>
      </c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5">
        <f t="shared" si="0"/>
        <v>0</v>
      </c>
    </row>
    <row r="23" spans="1:15" ht="19.5" customHeight="1">
      <c r="A23" s="250"/>
      <c r="B23" s="251"/>
      <c r="C23" s="252" t="s">
        <v>339</v>
      </c>
      <c r="D23" s="247">
        <v>159</v>
      </c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5">
        <f t="shared" si="0"/>
        <v>0</v>
      </c>
    </row>
    <row r="24" spans="1:15" ht="24">
      <c r="A24" s="250"/>
      <c r="B24" s="251"/>
      <c r="C24" s="256" t="s">
        <v>352</v>
      </c>
      <c r="D24" s="253">
        <v>160</v>
      </c>
      <c r="E24" s="254">
        <f>SUM(E22:E23)</f>
        <v>0</v>
      </c>
      <c r="F24" s="254">
        <f aca="true" t="shared" si="5" ref="F24:N24">SUM(F22:F23)</f>
        <v>0</v>
      </c>
      <c r="G24" s="254">
        <f t="shared" si="5"/>
        <v>0</v>
      </c>
      <c r="H24" s="254">
        <f t="shared" si="5"/>
        <v>0</v>
      </c>
      <c r="I24" s="254">
        <f t="shared" si="5"/>
        <v>0</v>
      </c>
      <c r="J24" s="254">
        <f t="shared" si="5"/>
        <v>0</v>
      </c>
      <c r="K24" s="254">
        <f t="shared" si="5"/>
        <v>0</v>
      </c>
      <c r="L24" s="254">
        <f t="shared" si="5"/>
        <v>0</v>
      </c>
      <c r="M24" s="254">
        <f t="shared" si="5"/>
        <v>0</v>
      </c>
      <c r="N24" s="254">
        <f t="shared" si="5"/>
        <v>0</v>
      </c>
      <c r="O24" s="255">
        <f t="shared" si="0"/>
        <v>0</v>
      </c>
    </row>
    <row r="25" spans="1:15" ht="24">
      <c r="A25" s="250"/>
      <c r="B25" s="251"/>
      <c r="C25" s="257" t="s">
        <v>341</v>
      </c>
      <c r="D25" s="247">
        <v>161</v>
      </c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5">
        <f t="shared" si="0"/>
        <v>0</v>
      </c>
    </row>
    <row r="26" spans="1:15" ht="26.25" customHeight="1">
      <c r="A26" s="250"/>
      <c r="B26" s="251"/>
      <c r="C26" s="257" t="s">
        <v>342</v>
      </c>
      <c r="D26" s="253">
        <v>162</v>
      </c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5">
        <f t="shared" si="0"/>
        <v>0</v>
      </c>
    </row>
    <row r="27" spans="1:15" ht="40.5" customHeight="1">
      <c r="A27" s="250"/>
      <c r="B27" s="251"/>
      <c r="C27" s="257" t="s">
        <v>343</v>
      </c>
      <c r="D27" s="247">
        <v>163</v>
      </c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5">
        <f t="shared" si="0"/>
        <v>0</v>
      </c>
    </row>
    <row r="28" spans="1:15" ht="24">
      <c r="A28" s="250"/>
      <c r="B28" s="251"/>
      <c r="C28" s="257" t="s">
        <v>344</v>
      </c>
      <c r="D28" s="253">
        <v>164</v>
      </c>
      <c r="E28" s="254"/>
      <c r="F28" s="254"/>
      <c r="G28" s="254"/>
      <c r="H28" s="254">
        <v>-50411244.79</v>
      </c>
      <c r="I28" s="254"/>
      <c r="J28" s="254"/>
      <c r="K28" s="254"/>
      <c r="L28" s="254"/>
      <c r="M28" s="254">
        <v>7500000</v>
      </c>
      <c r="N28" s="254">
        <v>8054953.24</v>
      </c>
      <c r="O28" s="255">
        <f t="shared" si="0"/>
        <v>-34856291.55</v>
      </c>
    </row>
    <row r="29" spans="1:15" ht="24">
      <c r="A29" s="250"/>
      <c r="B29" s="251"/>
      <c r="C29" s="256" t="s">
        <v>345</v>
      </c>
      <c r="D29" s="247">
        <v>165</v>
      </c>
      <c r="E29" s="328">
        <f>SUM(E25:E28)</f>
        <v>0</v>
      </c>
      <c r="F29" s="328">
        <f aca="true" t="shared" si="6" ref="F29:N29">SUM(F25:F28)</f>
        <v>0</v>
      </c>
      <c r="G29" s="328">
        <f t="shared" si="6"/>
        <v>0</v>
      </c>
      <c r="H29" s="328">
        <f t="shared" si="6"/>
        <v>-50411244.79</v>
      </c>
      <c r="I29" s="328">
        <v>20896472.41</v>
      </c>
      <c r="J29" s="328">
        <f t="shared" si="6"/>
        <v>0</v>
      </c>
      <c r="K29" s="328">
        <f t="shared" si="6"/>
        <v>0</v>
      </c>
      <c r="L29" s="328">
        <f t="shared" si="6"/>
        <v>0</v>
      </c>
      <c r="M29" s="328">
        <f t="shared" si="6"/>
        <v>7500000</v>
      </c>
      <c r="N29" s="328">
        <f t="shared" si="6"/>
        <v>8054953.24</v>
      </c>
      <c r="O29" s="255">
        <f t="shared" si="0"/>
        <v>-13959819.139999999</v>
      </c>
    </row>
    <row r="30" spans="1:15" ht="24">
      <c r="A30" s="250"/>
      <c r="B30" s="251"/>
      <c r="C30" s="257" t="s">
        <v>353</v>
      </c>
      <c r="D30" s="253">
        <v>166</v>
      </c>
      <c r="E30" s="254"/>
      <c r="F30" s="254"/>
      <c r="G30" s="254"/>
      <c r="H30" s="254"/>
      <c r="I30" s="254"/>
      <c r="J30" s="254"/>
      <c r="K30" s="254"/>
      <c r="L30" s="254"/>
      <c r="M30" s="254"/>
      <c r="N30" s="254">
        <v>37801969.59</v>
      </c>
      <c r="O30" s="255">
        <f t="shared" si="0"/>
        <v>37801969.59</v>
      </c>
    </row>
    <row r="31" spans="1:15" ht="24">
      <c r="A31" s="250"/>
      <c r="B31" s="251"/>
      <c r="C31" s="256" t="s">
        <v>354</v>
      </c>
      <c r="D31" s="247">
        <v>167</v>
      </c>
      <c r="E31" s="328">
        <f>SUM(E29:E30)</f>
        <v>0</v>
      </c>
      <c r="F31" s="328">
        <f aca="true" t="shared" si="7" ref="F31:M31">SUM(F29:F30)</f>
        <v>0</v>
      </c>
      <c r="G31" s="328">
        <f t="shared" si="7"/>
        <v>0</v>
      </c>
      <c r="H31" s="328">
        <f t="shared" si="7"/>
        <v>-50411244.79</v>
      </c>
      <c r="I31" s="328">
        <f t="shared" si="7"/>
        <v>20896472.41</v>
      </c>
      <c r="J31" s="328">
        <f t="shared" si="7"/>
        <v>0</v>
      </c>
      <c r="K31" s="328">
        <f t="shared" si="7"/>
        <v>0</v>
      </c>
      <c r="L31" s="328">
        <f t="shared" si="7"/>
        <v>0</v>
      </c>
      <c r="M31" s="328">
        <f t="shared" si="7"/>
        <v>7500000</v>
      </c>
      <c r="N31" s="328">
        <f>SUM(N29:N30)</f>
        <v>45856922.830000006</v>
      </c>
      <c r="O31" s="255">
        <f t="shared" si="0"/>
        <v>23842150.450000007</v>
      </c>
    </row>
    <row r="32" spans="1:15" ht="29.25" customHeight="1">
      <c r="A32" s="250"/>
      <c r="B32" s="251"/>
      <c r="C32" s="257" t="s">
        <v>348</v>
      </c>
      <c r="D32" s="253">
        <v>168</v>
      </c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5">
        <f t="shared" si="0"/>
        <v>0</v>
      </c>
    </row>
    <row r="33" spans="1:15" ht="13.5" customHeight="1">
      <c r="A33" s="250"/>
      <c r="B33" s="251"/>
      <c r="C33" s="257" t="s">
        <v>349</v>
      </c>
      <c r="D33" s="247">
        <v>169</v>
      </c>
      <c r="E33" s="254"/>
      <c r="F33" s="254"/>
      <c r="G33" s="254"/>
      <c r="H33" s="254"/>
      <c r="I33" s="254"/>
      <c r="J33" s="254"/>
      <c r="K33" s="254"/>
      <c r="L33" s="254"/>
      <c r="M33" s="254"/>
      <c r="N33" s="254">
        <v>-23750000</v>
      </c>
      <c r="O33" s="255">
        <f t="shared" si="0"/>
        <v>-23750000</v>
      </c>
    </row>
    <row r="34" spans="1:15" ht="13.5" customHeight="1">
      <c r="A34" s="250"/>
      <c r="B34" s="251"/>
      <c r="C34" s="257" t="s">
        <v>350</v>
      </c>
      <c r="D34" s="253">
        <v>170</v>
      </c>
      <c r="E34" s="254"/>
      <c r="F34" s="254"/>
      <c r="G34" s="254"/>
      <c r="H34" s="254"/>
      <c r="I34" s="254"/>
      <c r="J34" s="254"/>
      <c r="K34" s="254"/>
      <c r="L34" s="254"/>
      <c r="M34" s="254"/>
      <c r="N34" s="254">
        <v>-7500000</v>
      </c>
      <c r="O34" s="255">
        <f>SUM(E34:N34)</f>
        <v>-7500000</v>
      </c>
    </row>
    <row r="35" spans="1:17" ht="12.75" customHeight="1">
      <c r="A35" s="250"/>
      <c r="B35" s="251"/>
      <c r="C35" s="268" t="s">
        <v>356</v>
      </c>
      <c r="D35" s="269">
        <v>171</v>
      </c>
      <c r="E35" s="327">
        <f>E21+E24+E31+E32+E33+E34</f>
        <v>50000000</v>
      </c>
      <c r="F35" s="327">
        <f aca="true" t="shared" si="8" ref="F35:N35">F21+F24+F31+F32+F33+F34</f>
        <v>0</v>
      </c>
      <c r="G35" s="327">
        <f t="shared" si="8"/>
        <v>0</v>
      </c>
      <c r="H35" s="327">
        <f t="shared" si="8"/>
        <v>382545634.34999996</v>
      </c>
      <c r="I35" s="327">
        <f>I21+I24+I31+I32+I33+I34</f>
        <v>37497075.49</v>
      </c>
      <c r="J35" s="327">
        <f t="shared" si="8"/>
        <v>0</v>
      </c>
      <c r="K35" s="327">
        <f t="shared" si="8"/>
        <v>91154569.28</v>
      </c>
      <c r="L35" s="327">
        <f t="shared" si="8"/>
        <v>0</v>
      </c>
      <c r="M35" s="327">
        <f t="shared" si="8"/>
        <v>47606965.98</v>
      </c>
      <c r="N35" s="327">
        <f t="shared" si="8"/>
        <v>66452531.06</v>
      </c>
      <c r="O35" s="326">
        <f t="shared" si="0"/>
        <v>675256776.1600001</v>
      </c>
      <c r="Q35" s="340">
        <f>E35-E5</f>
        <v>0</v>
      </c>
    </row>
    <row r="36" spans="3:4" ht="12" customHeight="1">
      <c r="C36" s="270"/>
      <c r="D36" s="270"/>
    </row>
    <row r="37" spans="5:15" ht="12" customHeight="1"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</row>
    <row r="38" spans="3:9" ht="12" customHeight="1">
      <c r="C38" s="109"/>
      <c r="D38" s="109"/>
      <c r="E38" s="438"/>
      <c r="F38" s="438"/>
      <c r="G38" s="57"/>
      <c r="H38" s="57"/>
      <c r="I38" s="57"/>
    </row>
    <row r="39" spans="3:12" ht="12" customHeight="1">
      <c r="C39" s="57"/>
      <c r="D39" s="57"/>
      <c r="E39" s="202"/>
      <c r="F39" s="203"/>
      <c r="J39" s="57"/>
      <c r="K39" s="57"/>
      <c r="L39" s="57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</sheetData>
  <sheetProtection/>
  <mergeCells count="4">
    <mergeCell ref="E38:F38"/>
    <mergeCell ref="M2:O2"/>
    <mergeCell ref="F1:J1"/>
    <mergeCell ref="E2:G2"/>
  </mergeCells>
  <printOptions/>
  <pageMargins left="0.75" right="0.75" top="0.18" bottom="0.19" header="0.17" footer="0.19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zoomScaleSheetLayoutView="100" zoomScalePageLayoutView="0" workbookViewId="0" topLeftCell="A1">
      <selection activeCell="I15" sqref="I15"/>
    </sheetView>
  </sheetViews>
  <sheetFormatPr defaultColWidth="9.140625" defaultRowHeight="12.75"/>
  <cols>
    <col min="1" max="16384" width="9.140625" style="205" customWidth="1"/>
  </cols>
  <sheetData>
    <row r="1" spans="1:10" ht="12">
      <c r="A1" s="204"/>
      <c r="B1" s="204"/>
      <c r="C1" s="204"/>
      <c r="D1" s="204"/>
      <c r="E1" s="204"/>
      <c r="F1" s="204"/>
      <c r="G1" s="204"/>
      <c r="H1" s="204"/>
      <c r="I1" s="204"/>
      <c r="J1" s="204"/>
    </row>
    <row r="2" spans="1:10" ht="15.75">
      <c r="A2" s="441" t="s">
        <v>383</v>
      </c>
      <c r="B2" s="441"/>
      <c r="C2" s="441"/>
      <c r="D2" s="441"/>
      <c r="E2" s="441"/>
      <c r="F2" s="441"/>
      <c r="G2" s="441"/>
      <c r="H2" s="441"/>
      <c r="I2" s="441"/>
      <c r="J2" s="441"/>
    </row>
    <row r="3" spans="1:10" ht="12">
      <c r="A3" s="204"/>
      <c r="B3" s="204"/>
      <c r="C3" s="204"/>
      <c r="D3" s="204"/>
      <c r="E3" s="204"/>
      <c r="F3" s="204"/>
      <c r="G3" s="204"/>
      <c r="H3" s="204"/>
      <c r="I3" s="204"/>
      <c r="J3" s="204"/>
    </row>
    <row r="4" spans="1:11" ht="12.75" customHeight="1">
      <c r="A4" s="336" t="s">
        <v>464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</row>
    <row r="5" spans="1:11" ht="12.75" customHeight="1">
      <c r="A5" s="336" t="s">
        <v>457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</row>
    <row r="6" spans="1:10" s="337" customFormat="1" ht="12.75" customHeight="1">
      <c r="A6" s="336" t="s">
        <v>465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0" s="337" customFormat="1" ht="12.75" customHeight="1">
      <c r="A7" s="336" t="s">
        <v>466</v>
      </c>
      <c r="B7" s="111"/>
      <c r="C7" s="111"/>
      <c r="D7" s="111"/>
      <c r="E7" s="111"/>
      <c r="F7" s="111"/>
      <c r="G7" s="111"/>
      <c r="H7" s="111"/>
      <c r="I7" s="111"/>
      <c r="J7" s="111"/>
    </row>
    <row r="8" spans="1:10" s="337" customFormat="1" ht="12.75" customHeight="1">
      <c r="A8" s="338"/>
      <c r="B8" s="338"/>
      <c r="C8" s="338"/>
      <c r="D8" s="338"/>
      <c r="E8" s="338"/>
      <c r="F8" s="338"/>
      <c r="G8" s="338"/>
      <c r="H8" s="338"/>
      <c r="I8" s="338"/>
      <c r="J8" s="338"/>
    </row>
    <row r="9" s="336" customFormat="1" ht="12.75" customHeight="1">
      <c r="A9" s="336" t="s">
        <v>467</v>
      </c>
    </row>
    <row r="10" spans="1:10" s="337" customFormat="1" ht="12.75" customHeight="1">
      <c r="A10" s="337" t="s">
        <v>476</v>
      </c>
      <c r="G10" s="339"/>
      <c r="H10" s="339"/>
      <c r="I10" s="339"/>
      <c r="J10" s="339"/>
    </row>
    <row r="11" spans="1:10" s="337" customFormat="1" ht="12.75" customHeight="1">
      <c r="A11" s="338"/>
      <c r="B11" s="338"/>
      <c r="C11" s="338"/>
      <c r="D11" s="338"/>
      <c r="E11" s="338"/>
      <c r="F11" s="338"/>
      <c r="G11" s="338"/>
      <c r="H11" s="338"/>
      <c r="I11" s="338"/>
      <c r="J11" s="338"/>
    </row>
    <row r="12" spans="1:10" s="337" customFormat="1" ht="12.75" customHeight="1">
      <c r="A12" s="336" t="s">
        <v>458</v>
      </c>
      <c r="B12" s="338"/>
      <c r="C12" s="338"/>
      <c r="D12" s="338"/>
      <c r="E12" s="338"/>
      <c r="F12" s="338"/>
      <c r="G12" s="338"/>
      <c r="H12" s="338"/>
      <c r="I12" s="338"/>
      <c r="J12" s="338"/>
    </row>
    <row r="13" spans="1:10" s="337" customFormat="1" ht="12.75" customHeight="1">
      <c r="A13" s="338"/>
      <c r="B13" s="338"/>
      <c r="C13" s="338"/>
      <c r="D13" s="338"/>
      <c r="E13" s="338"/>
      <c r="F13" s="338"/>
      <c r="G13" s="338"/>
      <c r="H13" s="338"/>
      <c r="I13" s="338"/>
      <c r="J13" s="338"/>
    </row>
    <row r="14" spans="1:10" s="336" customFormat="1" ht="12.75" customHeight="1">
      <c r="A14" s="336" t="s">
        <v>459</v>
      </c>
      <c r="B14" s="111"/>
      <c r="C14" s="111"/>
      <c r="D14" s="111"/>
      <c r="E14" s="111"/>
      <c r="F14" s="111"/>
      <c r="G14" s="111"/>
      <c r="H14" s="111"/>
      <c r="I14" s="111"/>
      <c r="J14" s="111"/>
    </row>
    <row r="15" spans="1:10" s="336" customFormat="1" ht="12.75" customHeight="1">
      <c r="A15" s="336" t="s">
        <v>471</v>
      </c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10" s="336" customFormat="1" ht="12.75" customHeight="1">
      <c r="A16" s="336" t="s">
        <v>468</v>
      </c>
      <c r="B16" s="111"/>
      <c r="C16" s="111"/>
      <c r="D16" s="111"/>
      <c r="E16" s="111"/>
      <c r="F16" s="111"/>
      <c r="G16" s="111"/>
      <c r="H16" s="111"/>
      <c r="I16" s="111"/>
      <c r="J16" s="111"/>
    </row>
    <row r="17" spans="1:10" s="336" customFormat="1" ht="12.75" customHeight="1">
      <c r="A17" s="336" t="s">
        <v>460</v>
      </c>
      <c r="B17" s="111"/>
      <c r="C17" s="111"/>
      <c r="D17" s="111"/>
      <c r="E17" s="111"/>
      <c r="F17" s="111"/>
      <c r="G17" s="111"/>
      <c r="H17" s="111"/>
      <c r="I17" s="111"/>
      <c r="J17" s="111"/>
    </row>
    <row r="18" spans="2:10" s="337" customFormat="1" ht="12.75" customHeight="1">
      <c r="B18" s="338"/>
      <c r="C18" s="338"/>
      <c r="D18" s="338"/>
      <c r="E18" s="338"/>
      <c r="F18" s="338"/>
      <c r="G18" s="338"/>
      <c r="H18" s="338"/>
      <c r="I18" s="338"/>
      <c r="J18" s="338"/>
    </row>
    <row r="19" spans="2:10" s="337" customFormat="1" ht="12.75" customHeight="1">
      <c r="B19" s="338"/>
      <c r="C19" s="338"/>
      <c r="D19" s="338"/>
      <c r="E19" s="338"/>
      <c r="F19" s="338"/>
      <c r="G19" s="338"/>
      <c r="H19" s="338"/>
      <c r="I19" s="338"/>
      <c r="J19" s="338"/>
    </row>
    <row r="20" spans="1:10" s="336" customFormat="1" ht="12.75" customHeight="1">
      <c r="A20" s="336" t="s">
        <v>472</v>
      </c>
      <c r="B20" s="111"/>
      <c r="C20" s="111"/>
      <c r="D20" s="111"/>
      <c r="E20" s="111"/>
      <c r="F20" s="111"/>
      <c r="G20" s="111"/>
      <c r="H20" s="111"/>
      <c r="J20" s="111"/>
    </row>
    <row r="21" spans="1:10" s="336" customFormat="1" ht="12">
      <c r="A21" s="336" t="s">
        <v>461</v>
      </c>
      <c r="B21" s="111"/>
      <c r="C21" s="111"/>
      <c r="D21" s="111"/>
      <c r="E21" s="111"/>
      <c r="F21" s="111"/>
      <c r="G21" s="111"/>
      <c r="H21" s="111"/>
      <c r="I21" s="111"/>
      <c r="J21" s="111"/>
    </row>
    <row r="22" spans="2:10" s="337" customFormat="1" ht="12">
      <c r="B22" s="338"/>
      <c r="C22" s="338"/>
      <c r="D22" s="338"/>
      <c r="E22" s="338"/>
      <c r="F22" s="338"/>
      <c r="G22" s="338"/>
      <c r="H22" s="338"/>
      <c r="I22" s="338"/>
      <c r="J22" s="338"/>
    </row>
    <row r="23" s="336" customFormat="1" ht="12">
      <c r="A23" s="336" t="s">
        <v>475</v>
      </c>
    </row>
    <row r="24" s="336" customFormat="1" ht="12">
      <c r="A24" s="336" t="s">
        <v>473</v>
      </c>
    </row>
    <row r="25" s="337" customFormat="1" ht="12"/>
    <row r="26" s="336" customFormat="1" ht="12">
      <c r="A26" s="336" t="s">
        <v>474</v>
      </c>
    </row>
    <row r="27" s="336" customFormat="1" ht="12">
      <c r="A27" s="336" t="s">
        <v>470</v>
      </c>
    </row>
    <row r="28" s="337" customFormat="1" ht="12"/>
    <row r="29" s="336" customFormat="1" ht="12">
      <c r="A29" s="336" t="s">
        <v>462</v>
      </c>
    </row>
    <row r="30" s="336" customFormat="1" ht="12">
      <c r="A30" s="336" t="s">
        <v>469</v>
      </c>
    </row>
    <row r="31" s="337" customFormat="1" ht="12"/>
    <row r="32" spans="1:11" ht="12">
      <c r="A32" s="336" t="s">
        <v>463</v>
      </c>
      <c r="B32" s="336"/>
      <c r="C32" s="336"/>
      <c r="D32" s="336"/>
      <c r="E32" s="336"/>
      <c r="F32" s="336"/>
      <c r="G32" s="336"/>
      <c r="H32" s="336"/>
      <c r="I32" s="336"/>
      <c r="J32" s="336"/>
      <c r="K32" s="336"/>
    </row>
    <row r="33" spans="1:10" ht="12">
      <c r="A33" s="206"/>
      <c r="B33" s="206"/>
      <c r="C33" s="206"/>
      <c r="D33" s="206"/>
      <c r="E33" s="206"/>
      <c r="F33" s="206"/>
      <c r="G33" s="206"/>
      <c r="H33" s="206"/>
      <c r="I33" s="206"/>
      <c r="J33" s="206"/>
    </row>
    <row r="34" spans="1:10" ht="12">
      <c r="A34" s="206"/>
      <c r="B34" s="206"/>
      <c r="C34" s="206"/>
      <c r="D34" s="206"/>
      <c r="E34" s="206"/>
      <c r="F34" s="206"/>
      <c r="G34" s="206"/>
      <c r="H34" s="206"/>
      <c r="I34" s="206"/>
      <c r="J34" s="206"/>
    </row>
    <row r="35" spans="1:10" ht="12">
      <c r="A35" s="206"/>
      <c r="B35" s="206"/>
      <c r="C35" s="206"/>
      <c r="D35" s="206"/>
      <c r="E35" s="206"/>
      <c r="F35" s="206"/>
      <c r="G35" s="206"/>
      <c r="H35" s="206"/>
      <c r="I35" s="206"/>
      <c r="J35" s="206"/>
    </row>
    <row r="36" spans="1:10" ht="12">
      <c r="A36" s="206"/>
      <c r="B36" s="206"/>
      <c r="C36" s="206"/>
      <c r="D36" s="206"/>
      <c r="E36" s="206"/>
      <c r="F36" s="206"/>
      <c r="G36" s="206"/>
      <c r="H36" s="206"/>
      <c r="J36" s="206"/>
    </row>
    <row r="37" spans="1:10" ht="12">
      <c r="A37" s="206"/>
      <c r="B37" s="206"/>
      <c r="C37" s="206"/>
      <c r="D37" s="206"/>
      <c r="E37" s="206"/>
      <c r="F37" s="206"/>
      <c r="G37" s="206"/>
      <c r="H37" s="206"/>
      <c r="I37" s="206"/>
      <c r="J37" s="206"/>
    </row>
    <row r="38" spans="1:10" ht="12">
      <c r="A38" s="206"/>
      <c r="B38" s="206"/>
      <c r="C38" s="206"/>
      <c r="D38" s="206"/>
      <c r="E38" s="206"/>
      <c r="F38" s="206"/>
      <c r="G38" s="206"/>
      <c r="H38" s="206"/>
      <c r="I38" s="206"/>
      <c r="J38" s="206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Bernarda Bešlić</dc:creator>
  <cp:keywords/>
  <dc:description/>
  <cp:lastModifiedBy>Goran Jurišić</cp:lastModifiedBy>
  <cp:lastPrinted>2011-01-26T13:25:56Z</cp:lastPrinted>
  <dcterms:created xsi:type="dcterms:W3CDTF">2008-02-13T08:43:34Z</dcterms:created>
  <dcterms:modified xsi:type="dcterms:W3CDTF">2011-01-31T12:09:33Z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