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20400" windowHeight="8235" activeTab="5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5">'BILJEŠKE '!$A$1:$J$32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<sst xmlns="http://schemas.openxmlformats.org/spreadsheetml/2006/main" count="453" uniqueCount="420">
  <si>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</si>
  <si>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</si>
  <si>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</si>
  <si>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</si>
  <si>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</si>
  <si>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</si>
  <si>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</si>
  <si>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</si>
  <si>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</si>
  <si>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</si>
  <si>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</si>
  <si>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</si>
  <si>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</si>
  <si>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</si>
  <si>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</si>
  <si>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</si>
  <si>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</si>
  <si>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</si>
  <si>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</si>
  <si>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</si>
  <si>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</si>
  <si>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</si>
  <si>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</si>
  <si>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</si>
  <si>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</si>
  <si>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</si>
  <si>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</si>
  <si>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</si>
  <si>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</si>
  <si>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</si>
  <si>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</si>
  <si>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</si>
  <si>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</si>
  <si>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</si>
  <si>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</si>
  <si>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</si>
  <si>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</si>
  <si>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</si>
  <si>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</si>
  <si>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</si>
  <si>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</si>
  <si>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</si>
  <si>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</si>
  <si>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</si>
  <si>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</si>
  <si>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</si>
  <si>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</si>
  <si>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</si>
  <si>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</si>
  <si>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</si>
  <si>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</si>
  <si>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</si>
  <si>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</si>
  <si>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</si>
  <si>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</si>
  <si>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</si>
  <si>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</si>
  <si>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</si>
  <si>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</si>
  <si>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</si>
  <si>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</si>
  <si>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</si>
  <si>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</si>
  <si>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</si>
  <si>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</si>
  <si>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</si>
  <si>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</si>
  <si>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</si>
  <si>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</si>
  <si>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</si>
  <si>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</si>
  <si>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</si>
  <si>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</si>
  <si>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</si>
  <si>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</si>
  <si>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</si>
  <si>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</si>
  <si>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</si>
  <si>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</si>
  <si>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</si>
  <si>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</si>
  <si>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</si>
  <si>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</si>
  <si>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</si>
  <si>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</si>
  <si>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</si>
  <si>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Za razdoblje: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</si>
  <si>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</si>
  <si>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</si>
  <si>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</si>
  <si>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</si>
  <si>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</si>
  <si>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</si>
  <si>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</si>
  <si>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</si>
  <si>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</si>
  <si>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</si>
  <si>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</si>
  <si>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</si>
  <si>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</si>
  <si>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</si>
  <si>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</si>
  <si>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</si>
  <si>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</si>
  <si>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</si>
  <si>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</si>
  <si>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</si>
  <si>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</si>
  <si>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</si>
  <si>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</si>
  <si>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</si>
  <si>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</si>
  <si>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</si>
  <si>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</si>
  <si>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</si>
  <si>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</si>
  <si>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</si>
  <si>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</si>
  <si>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</si>
  <si>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</si>
  <si>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</si>
  <si>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</si>
  <si>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</si>
  <si>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</si>
  <si>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</si>
  <si>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</si>
  <si>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</si>
  <si>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</si>
  <si>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</si>
  <si>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</si>
  <si>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</si>
  <si>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</si>
  <si>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</si>
  <si>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</si>
  <si>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</si>
  <si>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</si>
  <si>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</si>
  <si>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</si>
  <si>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</si>
  <si>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</si>
  <si>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</si>
  <si>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</si>
  <si>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</si>
  <si>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</si>
  <si>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</si>
  <si>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</si>
  <si>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</si>
  <si>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</si>
  <si>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</si>
  <si>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</si>
  <si>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</si>
  <si>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</si>
  <si>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</si>
  <si>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</si>
  <si>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</si>
  <si>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</si>
  <si>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</si>
  <si>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</si>
  <si>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</si>
  <si>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</si>
  <si>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</si>
  <si>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</si>
  <si>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</si>
  <si>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</si>
  <si>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</si>
  <si>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</si>
  <si>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</si>
  <si>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</si>
  <si>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</si>
  <si>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</si>
  <si>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</si>
  <si>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</si>
  <si>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</si>
  <si>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</si>
  <si>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</si>
  <si>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</si>
  <si>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</si>
  <si>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</si>
  <si>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</si>
  <si>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</si>
  <si>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</si>
  <si>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</si>
  <si>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</si>
  <si>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</si>
  <si>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</si>
  <si>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</si>
  <si>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</si>
  <si>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</si>
  <si>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</si>
  <si>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</si>
  <si>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</si>
  <si>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</si>
  <si>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</si>
  <si>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</si>
  <si>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</si>
  <si>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</si>
  <si>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</si>
  <si>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</si>
  <si>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</si>
  <si>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</si>
  <si>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</si>
  <si>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</si>
  <si>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</si>
  <si>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</si>
  <si>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</si>
  <si>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</si>
  <si>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</si>
  <si>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</si>
  <si>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</si>
  <si>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</si>
  <si>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</si>
  <si>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</si>
  <si>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</si>
  <si>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</si>
  <si>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</si>
  <si>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</si>
  <si>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</si>
  <si>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</si>
  <si>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</si>
  <si>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</si>
  <si>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</si>
  <si>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</si>
  <si>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</si>
  <si>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</si>
  <si>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</si>
  <si>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</si>
  <si>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</si>
  <si>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</si>
  <si>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</si>
  <si>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</si>
  <si>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</si>
  <si>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</si>
  <si>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</si>
  <si>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</si>
  <si>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</si>
  <si>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</si>
  <si>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</si>
  <si>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</si>
  <si>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</si>
  <si>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</si>
  <si>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</si>
  <si>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</si>
  <si>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</si>
  <si>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</si>
  <si>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</si>
  <si>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</si>
  <si>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</si>
  <si>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</si>
  <si>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</si>
  <si>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</si>
  <si>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</si>
  <si>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</si>
  <si>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</si>
  <si>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</si>
  <si>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</si>
  <si>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</si>
  <si>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</si>
  <si>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</si>
  <si>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</si>
  <si>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</si>
  <si>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</si>
  <si>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</si>
  <si>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</si>
  <si>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</si>
  <si>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</si>
  <si>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</si>
  <si>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</si>
  <si>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</si>
  <si>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</si>
  <si>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</si>
  <si>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</si>
  <si>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</si>
  <si>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</si>
  <si>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</si>
  <si>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</si>
  <si>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</si>
  <si>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</si>
  <si>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</si>
  <si>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</si>
  <si>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</si>
  <si>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</si>
  <si>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</si>
  <si>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</si>
  <si>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</si>
  <si>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</si>
  <si>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</si>
  <si>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</si>
  <si>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</si>
  <si>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</si>
  <si>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</si>
  <si>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</si>
  <si>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</si>
  <si>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</si>
  <si>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</si>
  <si>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</si>
  <si>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</si>
  <si>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</si>
  <si>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</si>
  <si>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</si>
  <si>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</si>
  <si>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</si>
  <si>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</si>
  <si>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</si>
  <si>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</si>
  <si>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</si>
  <si>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</si>
  <si>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</si>
  <si>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</si>
  <si>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</si>
  <si>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</si>
  <si>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</si>
  <si>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</si>
  <si>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</si>
  <si>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</si>
  <si>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</si>
  <si>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</si>
  <si>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</si>
  <si>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</si>
  <si>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</si>
  <si>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</si>
  <si>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</si>
  <si>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</si>
  <si>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</si>
  <si>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</si>
  <si>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</si>
  <si>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</si>
  <si>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</si>
  <si>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</si>
  <si>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</si>
  <si>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</si>
  <si>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</si>
  <si>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</si>
  <si>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</si>
  <si>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</si>
  <si>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</si>
  <si>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</si>
  <si>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</si>
  <si>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</si>
  <si>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</si>
  <si>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</si>
  <si>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</si>
  <si>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</si>
  <si>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</si>
  <si>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</si>
  <si>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</si>
  <si>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</si>
  <si>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</si>
  <si>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</si>
  <si>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</si>
  <si>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</si>
  <si>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</si>
  <si>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</si>
  <si>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</si>
  <si>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</si>
  <si>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</si>
  <si>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</si>
  <si>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</si>
  <si>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</si>
  <si>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</si>
  <si>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</si>
  <si>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</si>
  <si>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</si>
  <si>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</si>
  <si>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</si>
  <si>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</si>
  <si>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</si>
  <si>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</si>
  <si>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</si>
  <si>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</si>
  <si>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</si>
  <si>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</si>
  <si>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</si>
  <si>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</si>
  <si>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</si>
  <si>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</si>
  <si>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</si>
  <si>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</si>
  <si>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</si>
  <si>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</si>
  <si>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</si>
  <si>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</si>
  <si>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</si>
  <si>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01.01.2010.</t>
  </si>
  <si>
    <t>31.12.2010.</t>
  </si>
  <si>
    <t>03763536</t>
  </si>
  <si>
    <t>060006216</t>
  </si>
  <si>
    <t>94472454976</t>
  </si>
  <si>
    <t>Jadransko osiguranje d.d.</t>
  </si>
  <si>
    <t>Zagreb</t>
  </si>
  <si>
    <t>Listopadska 2</t>
  </si>
  <si>
    <t>jadransko@jadransko.hr</t>
  </si>
  <si>
    <t>www.jadransko.hr</t>
  </si>
  <si>
    <t>Zagrebačka</t>
  </si>
  <si>
    <t>6512</t>
  </si>
  <si>
    <t>Goran Jurišić</t>
  </si>
  <si>
    <t>01 303 6275</t>
  </si>
  <si>
    <t>01 303 6925</t>
  </si>
  <si>
    <t>goran.jurisic@jadransko.hr</t>
  </si>
  <si>
    <t>Sanja Ćorić</t>
  </si>
  <si>
    <t>Stanje na dan: 31.12.2010.</t>
  </si>
  <si>
    <t>U razdoblju: od 01.01.2010. do 31.12.2010.</t>
  </si>
  <si>
    <t>isto razdoblje u 2010. g.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</si>
  <si>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</si>
  <si>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</si>
  <si>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dio prihoda čine financijski prihodi od plasmana zajmova, najmova i ostalog.</t>
  </si>
  <si>
    <t>Društvo je registrirano za obavljanje prodaje neživotnih osiguranja i to 14 skupina osiguranja te iz tog razloga prihodi</t>
  </si>
  <si>
    <t xml:space="preserve">Likvidnost društva mjerena koeficijentom likvidnosti kojom HANFA prati sposobnost društva za osiguranje da </t>
  </si>
  <si>
    <t xml:space="preserve">Zarada po dionici  mjerena neto dobiti po dionici iznosi 366,89 kn, što je u odnosu na isto razdoblje u 2010. g. </t>
  </si>
  <si>
    <t xml:space="preserve">Društvo je u promatranom razdoblju ostvarilo neto dobit u iznosu od 45.861.031 kn što je za 21,32% više u odnosu na </t>
  </si>
  <si>
    <t xml:space="preserve">više za 21,32%. </t>
  </si>
  <si>
    <t xml:space="preserve">Iznos prometa dionicama Jadranskog osiguranja na Zagrebačkoj burzi u istom razdoblju iznosio je 1.901.024 kn, </t>
  </si>
  <si>
    <r>
      <rPr>
        <sz val="9"/>
        <rFont val="Arial"/>
        <family val="2"/>
      </rPr>
      <t>dok je dionice Društva na dan 31.12.2010. imalo 463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dioničara.</t>
    </r>
  </si>
  <si>
    <t xml:space="preserve">Društvo je u promatranom razdoblju zaključilo 688.859 polica osiguranja od čega se 319.086 polica odnosi na  </t>
  </si>
  <si>
    <t xml:space="preserve">obvezno osiguranje od autoodgovornosti. Ostvarena je bruto premija od 641.345.223 kn te  se ista smanjila za 3% </t>
  </si>
  <si>
    <t>u odnosu na  razdoblje prethodne godine što je uzrokovano negativnim gospodarskim kretanjima.</t>
  </si>
  <si>
    <t>Ukupni prihod društva iznosi 703.349.074 kn, od čega  bruto zaračunatu premiju iznosi 641.345.223 kn. Preostali</t>
  </si>
  <si>
    <t>od prodaje čine 89,65% ukupnog prihoda Društva.</t>
  </si>
  <si>
    <t xml:space="preserve">Ukupni rashodi društva u promatranom razdoblju iznosili su 642.461.597 kn dok izdaci za osigurane slučajeve </t>
  </si>
  <si>
    <t>(štete) čine 44,10% zarađene premije odnosno 43,28% ukupnih rashoda.</t>
  </si>
  <si>
    <t>podmiruje svoje obveze iznosi 3,68.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</si>
</sst>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 vertical="top" wrapTex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top" wrapText="1"/>
      <protection hidden="1"/>
    </xf>
    <xf numFmtId="3" fontId="1" fillId="32" borderId="17" xfId="0" applyNumberFormat="1" applyFont="1" applyFill="1" applyBorder="1" applyAlignment="1">
      <alignment horizontal="right" vertical="center" shrinkToFit="1"/>
    </xf>
    <xf numFmtId="3" fontId="1" fillId="32" borderId="21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2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Border="1" applyAlignment="1" applyProtection="1">
      <alignment horizontal="right" vertical="center" shrinkToFit="1"/>
      <protection locked="0"/>
    </xf>
    <xf numFmtId="3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21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31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22" xfId="0" applyNumberFormat="1" applyFont="1" applyFill="1" applyBorder="1" applyAlignment="1" applyProtection="1">
      <alignment horizontal="right" vertical="center" shrinkToFi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horizontal="center" vertical="center" wrapText="1"/>
      <protection hidden="1"/>
    </xf>
    <xf numFmtId="0" fontId="6" fillId="33" borderId="34" xfId="0" applyFont="1" applyFill="1" applyBorder="1" applyAlignment="1" applyProtection="1">
      <alignment horizontal="center" vertical="center" wrapText="1"/>
      <protection hidden="1"/>
    </xf>
    <xf numFmtId="0" fontId="6" fillId="33" borderId="35" xfId="0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horizontal="center" vertical="center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13" fillId="32" borderId="41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2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2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2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2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43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4" xfId="58" applyFont="1" applyBorder="1" applyProtection="1">
      <alignment vertical="top"/>
      <protection hidden="1"/>
    </xf>
    <xf numFmtId="0" fontId="14" fillId="0" borderId="44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2" xfId="0" applyNumberFormat="1" applyFont="1" applyBorder="1" applyAlignment="1" applyProtection="1">
      <alignment horizontal="right" vertical="center" shrinkToFi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45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45" xfId="58" applyFont="1" applyBorder="1" applyAlignment="1" applyProtection="1">
      <alignment horizontal="right"/>
      <protection hidden="1"/>
    </xf>
    <xf numFmtId="49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17" fillId="0" borderId="0" xfId="58" applyFont="1" applyBorder="1" applyAlignment="1" applyProtection="1">
      <alignment horizontal="right" vertical="center" wrapText="1"/>
      <protection hidden="1"/>
    </xf>
    <xf numFmtId="0" fontId="17" fillId="0" borderId="45" xfId="58" applyFont="1" applyBorder="1" applyAlignment="1" applyProtection="1">
      <alignment horizontal="right" wrapText="1"/>
      <protection hidden="1"/>
    </xf>
    <xf numFmtId="0" fontId="13" fillId="32" borderId="46" xfId="58" applyFont="1" applyFill="1" applyBorder="1" applyAlignment="1" applyProtection="1">
      <alignment horizontal="left" vertical="center"/>
      <protection hidden="1" locked="0"/>
    </xf>
    <xf numFmtId="0" fontId="14" fillId="0" borderId="11" xfId="58" applyFont="1" applyBorder="1" applyAlignment="1">
      <alignment horizontal="left" vertical="center"/>
      <protection/>
    </xf>
    <xf numFmtId="0" fontId="14" fillId="0" borderId="47" xfId="58" applyFont="1" applyBorder="1" applyAlignment="1">
      <alignment horizontal="left" vertical="center"/>
      <protection/>
    </xf>
    <xf numFmtId="0" fontId="18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4" fillId="0" borderId="0" xfId="58" applyFont="1" applyBorder="1" applyAlignment="1" applyProtection="1">
      <alignment horizontal="right" vertical="center" wrapText="1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Alignment="1" applyProtection="1">
      <alignment horizontal="right" wrapText="1"/>
      <protection hidden="1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4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11" xfId="58" applyFont="1" applyBorder="1" applyAlignment="1">
      <alignment horizontal="left"/>
      <protection/>
    </xf>
    <xf numFmtId="0" fontId="14" fillId="0" borderId="47" xfId="58" applyFont="1" applyBorder="1" applyAlignment="1">
      <alignment horizontal="left"/>
      <protection/>
    </xf>
    <xf numFmtId="0" fontId="19" fillId="32" borderId="46" xfId="53" applyFont="1" applyFill="1" applyBorder="1" applyAlignment="1" applyProtection="1">
      <alignment/>
      <protection hidden="1" locked="0"/>
    </xf>
    <xf numFmtId="0" fontId="13" fillId="0" borderId="11" xfId="58" applyFont="1" applyBorder="1" applyAlignment="1" applyProtection="1">
      <alignment/>
      <protection hidden="1" locked="0"/>
    </xf>
    <xf numFmtId="0" fontId="13" fillId="0" borderId="47" xfId="58" applyFont="1" applyBorder="1" applyAlignment="1" applyProtection="1">
      <alignment/>
      <protection hidden="1" locked="0"/>
    </xf>
    <xf numFmtId="0" fontId="14" fillId="0" borderId="48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horizontal="center" vertical="center"/>
      <protection hidden="1"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3" fillId="32" borderId="46" xfId="58" applyFont="1" applyFill="1" applyBorder="1" applyAlignment="1" applyProtection="1">
      <alignment horizontal="right" vertical="center"/>
      <protection hidden="1" locked="0"/>
    </xf>
    <xf numFmtId="0" fontId="14" fillId="0" borderId="11" xfId="58" applyFont="1" applyBorder="1" applyAlignment="1">
      <alignment/>
      <protection/>
    </xf>
    <xf numFmtId="0" fontId="14" fillId="0" borderId="47" xfId="58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49" fontId="13" fillId="32" borderId="46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7" xfId="58" applyNumberFormat="1" applyFont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right" vertical="center" wrapText="1"/>
      <protection hidden="1"/>
    </xf>
    <xf numFmtId="0" fontId="14" fillId="0" borderId="45" xfId="58" applyFont="1" applyBorder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43" xfId="58" applyFont="1" applyBorder="1" applyAlignment="1" applyProtection="1">
      <alignment horizontal="center"/>
      <protection hidden="1"/>
    </xf>
    <xf numFmtId="0" fontId="14" fillId="0" borderId="49" xfId="58" applyFont="1" applyBorder="1" applyAlignment="1" applyProtection="1">
      <alignment horizontal="center" vertical="top"/>
      <protection hidden="1"/>
    </xf>
    <xf numFmtId="0" fontId="14" fillId="0" borderId="49" xfId="58" applyFont="1" applyBorder="1" applyAlignment="1">
      <alignment horizontal="center"/>
      <protection/>
    </xf>
    <xf numFmtId="0" fontId="14" fillId="0" borderId="49" xfId="58" applyFont="1" applyBorder="1" applyAlignment="1">
      <alignment/>
      <protection/>
    </xf>
    <xf numFmtId="49" fontId="13" fillId="0" borderId="11" xfId="58" applyNumberFormat="1" applyFont="1" applyBorder="1" applyAlignment="1" applyProtection="1">
      <alignment horizontal="left" vertical="center"/>
      <protection hidden="1" locked="0"/>
    </xf>
    <xf numFmtId="0" fontId="13" fillId="0" borderId="11" xfId="58" applyFont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50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51" xfId="58" applyNumberFormat="1" applyFont="1" applyFill="1" applyBorder="1" applyAlignment="1" applyProtection="1">
      <alignment horizontal="center" vertical="center"/>
      <protection hidden="1" locked="0"/>
    </xf>
    <xf numFmtId="49" fontId="19" fillId="32" borderId="4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33" borderId="55" xfId="0" applyFont="1" applyFill="1" applyBorder="1" applyAlignment="1" applyProtection="1">
      <alignment horizontal="center" vertical="center" wrapText="1"/>
      <protection hidden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2" fillId="34" borderId="46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47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33" borderId="61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34" borderId="50" xfId="0" applyFont="1" applyFill="1" applyBorder="1" applyAlignment="1">
      <alignment horizontal="left" vertical="center" wrapText="1"/>
    </xf>
    <xf numFmtId="0" fontId="1" fillId="34" borderId="74" xfId="0" applyFont="1" applyFill="1" applyBorder="1" applyAlignment="1">
      <alignment vertical="center"/>
    </xf>
    <xf numFmtId="0" fontId="1" fillId="34" borderId="51" xfId="0" applyFont="1" applyFill="1" applyBorder="1" applyAlignment="1">
      <alignment vertical="center"/>
    </xf>
    <xf numFmtId="0" fontId="2" fillId="34" borderId="50" xfId="0" applyFont="1" applyFill="1" applyBorder="1" applyAlignment="1">
      <alignment horizontal="left" vertical="center" shrinkToFit="1"/>
    </xf>
    <xf numFmtId="0" fontId="2" fillId="34" borderId="74" xfId="0" applyFont="1" applyFill="1" applyBorder="1" applyAlignment="1">
      <alignment horizontal="left" vertical="center" shrinkToFit="1"/>
    </xf>
    <xf numFmtId="0" fontId="2" fillId="34" borderId="51" xfId="0" applyFont="1" applyFill="1" applyBorder="1" applyAlignment="1">
      <alignment horizontal="left" vertical="center" shrinkToFi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11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33" borderId="35" xfId="0" applyNumberFormat="1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cols>
    <col min="1" max="1" width="9.140625" style="74" customWidth="1"/>
    <col min="2" max="2" width="12.00390625" style="74" customWidth="1"/>
    <col min="3" max="6" width="9.140625" style="74" customWidth="1"/>
    <col min="7" max="7" width="17.7109375" style="74" customWidth="1"/>
    <col min="8" max="8" width="17.00390625" style="74" customWidth="1"/>
    <col min="9" max="9" width="23.8515625" style="74" customWidth="1"/>
    <col min="10" max="16384" width="9.140625" style="74" customWidth="1"/>
  </cols>
  <sheetData>
    <row r="1" ht="12.75">
      <c r="A1" s="73" t="s">
        <v>73</v>
      </c>
    </row>
    <row r="2" spans="1:10" ht="12.75">
      <c r="A2" s="147" t="s">
        <v>309</v>
      </c>
      <c r="B2" s="147"/>
      <c r="C2" s="147"/>
      <c r="D2" s="148"/>
      <c r="E2" s="201" t="s">
        <v>382</v>
      </c>
      <c r="F2" s="202"/>
      <c r="G2" s="139" t="s">
        <v>240</v>
      </c>
      <c r="H2" s="75" t="s">
        <v>383</v>
      </c>
      <c r="I2" s="76"/>
      <c r="J2" s="77"/>
    </row>
    <row r="3" spans="1:10" ht="12.75">
      <c r="A3" s="78"/>
      <c r="B3" s="78"/>
      <c r="C3" s="78"/>
      <c r="D3" s="78"/>
      <c r="E3" s="79"/>
      <c r="F3" s="79"/>
      <c r="G3" s="78"/>
      <c r="H3" s="78"/>
      <c r="I3" s="80"/>
      <c r="J3" s="77"/>
    </row>
    <row r="4" spans="1:10" ht="39.75" customHeight="1">
      <c r="A4" s="149" t="s">
        <v>381</v>
      </c>
      <c r="B4" s="149"/>
      <c r="C4" s="149"/>
      <c r="D4" s="149"/>
      <c r="E4" s="149"/>
      <c r="F4" s="149"/>
      <c r="G4" s="149"/>
      <c r="H4" s="149"/>
      <c r="I4" s="149"/>
      <c r="J4" s="77"/>
    </row>
    <row r="5" spans="1:10" ht="12.75">
      <c r="A5" s="81"/>
      <c r="B5" s="82"/>
      <c r="C5" s="82"/>
      <c r="D5" s="83"/>
      <c r="E5" s="84"/>
      <c r="F5" s="85"/>
      <c r="G5" s="86"/>
      <c r="H5" s="87"/>
      <c r="I5" s="88"/>
      <c r="J5" s="77"/>
    </row>
    <row r="6" spans="1:10" ht="12.75">
      <c r="A6" s="150" t="s">
        <v>155</v>
      </c>
      <c r="B6" s="151"/>
      <c r="C6" s="152" t="s">
        <v>384</v>
      </c>
      <c r="D6" s="153"/>
      <c r="E6" s="154"/>
      <c r="F6" s="154"/>
      <c r="G6" s="154"/>
      <c r="H6" s="154"/>
      <c r="I6" s="90"/>
      <c r="J6" s="77"/>
    </row>
    <row r="7" spans="1:10" ht="12.75">
      <c r="A7" s="91"/>
      <c r="B7" s="91"/>
      <c r="C7" s="81"/>
      <c r="D7" s="81"/>
      <c r="E7" s="154"/>
      <c r="F7" s="154"/>
      <c r="G7" s="154"/>
      <c r="H7" s="154"/>
      <c r="I7" s="90"/>
      <c r="J7" s="77"/>
    </row>
    <row r="8" spans="1:10" ht="12.75">
      <c r="A8" s="155" t="s">
        <v>74</v>
      </c>
      <c r="B8" s="156"/>
      <c r="C8" s="152" t="s">
        <v>385</v>
      </c>
      <c r="D8" s="153"/>
      <c r="E8" s="154"/>
      <c r="F8" s="154"/>
      <c r="G8" s="154"/>
      <c r="H8" s="154"/>
      <c r="I8" s="92"/>
      <c r="J8" s="77"/>
    </row>
    <row r="9" spans="1:10" ht="12.75">
      <c r="A9" s="93"/>
      <c r="B9" s="93"/>
      <c r="C9" s="94"/>
      <c r="D9" s="81"/>
      <c r="E9" s="81"/>
      <c r="F9" s="81"/>
      <c r="G9" s="81"/>
      <c r="H9" s="81"/>
      <c r="I9" s="81"/>
      <c r="J9" s="77"/>
    </row>
    <row r="10" spans="1:10" ht="12.75">
      <c r="A10" s="162" t="s">
        <v>1</v>
      </c>
      <c r="B10" s="163"/>
      <c r="C10" s="152" t="s">
        <v>386</v>
      </c>
      <c r="D10" s="153"/>
      <c r="E10" s="81"/>
      <c r="F10" s="81"/>
      <c r="G10" s="81"/>
      <c r="H10" s="81"/>
      <c r="I10" s="81"/>
      <c r="J10" s="77"/>
    </row>
    <row r="11" spans="1:10" ht="12.75">
      <c r="A11" s="164"/>
      <c r="B11" s="164"/>
      <c r="C11" s="81"/>
      <c r="D11" s="81"/>
      <c r="E11" s="81"/>
      <c r="F11" s="81"/>
      <c r="G11" s="81"/>
      <c r="H11" s="81"/>
      <c r="I11" s="81"/>
      <c r="J11" s="77"/>
    </row>
    <row r="12" spans="1:10" ht="12.75">
      <c r="A12" s="150" t="s">
        <v>75</v>
      </c>
      <c r="B12" s="151"/>
      <c r="C12" s="157" t="s">
        <v>387</v>
      </c>
      <c r="D12" s="158"/>
      <c r="E12" s="158"/>
      <c r="F12" s="158"/>
      <c r="G12" s="158"/>
      <c r="H12" s="158"/>
      <c r="I12" s="159"/>
      <c r="J12" s="77"/>
    </row>
    <row r="13" spans="1:10" ht="15.75">
      <c r="A13" s="160"/>
      <c r="B13" s="161"/>
      <c r="C13" s="161"/>
      <c r="D13" s="95"/>
      <c r="E13" s="95"/>
      <c r="F13" s="95"/>
      <c r="G13" s="95"/>
      <c r="H13" s="95"/>
      <c r="I13" s="95"/>
      <c r="J13" s="77"/>
    </row>
    <row r="14" spans="1:10" ht="12.75">
      <c r="A14" s="91"/>
      <c r="B14" s="91"/>
      <c r="C14" s="96"/>
      <c r="D14" s="81"/>
      <c r="E14" s="81"/>
      <c r="F14" s="81"/>
      <c r="G14" s="81"/>
      <c r="H14" s="81"/>
      <c r="I14" s="81"/>
      <c r="J14" s="77"/>
    </row>
    <row r="15" spans="1:10" ht="12.75">
      <c r="A15" s="150" t="s">
        <v>195</v>
      </c>
      <c r="B15" s="151"/>
      <c r="C15" s="165">
        <v>10000</v>
      </c>
      <c r="D15" s="166"/>
      <c r="E15" s="81"/>
      <c r="F15" s="157" t="s">
        <v>388</v>
      </c>
      <c r="G15" s="158"/>
      <c r="H15" s="158"/>
      <c r="I15" s="159"/>
      <c r="J15" s="77"/>
    </row>
    <row r="16" spans="1:10" ht="12.75">
      <c r="A16" s="91"/>
      <c r="B16" s="91"/>
      <c r="C16" s="81"/>
      <c r="D16" s="81"/>
      <c r="E16" s="81"/>
      <c r="F16" s="81"/>
      <c r="G16" s="81"/>
      <c r="H16" s="81"/>
      <c r="I16" s="81"/>
      <c r="J16" s="77"/>
    </row>
    <row r="17" spans="1:10" ht="12.75">
      <c r="A17" s="150" t="s">
        <v>196</v>
      </c>
      <c r="B17" s="151"/>
      <c r="C17" s="157" t="s">
        <v>389</v>
      </c>
      <c r="D17" s="158"/>
      <c r="E17" s="158"/>
      <c r="F17" s="158"/>
      <c r="G17" s="158"/>
      <c r="H17" s="158"/>
      <c r="I17" s="159"/>
      <c r="J17" s="77"/>
    </row>
    <row r="18" spans="1:10" ht="12.75">
      <c r="A18" s="91"/>
      <c r="B18" s="91"/>
      <c r="C18" s="81"/>
      <c r="D18" s="81"/>
      <c r="E18" s="81"/>
      <c r="F18" s="81"/>
      <c r="G18" s="81"/>
      <c r="H18" s="81"/>
      <c r="I18" s="81"/>
      <c r="J18" s="77"/>
    </row>
    <row r="19" spans="1:10" ht="12.75">
      <c r="A19" s="150" t="s">
        <v>197</v>
      </c>
      <c r="B19" s="151"/>
      <c r="C19" s="169" t="s">
        <v>390</v>
      </c>
      <c r="D19" s="170"/>
      <c r="E19" s="170"/>
      <c r="F19" s="170"/>
      <c r="G19" s="170"/>
      <c r="H19" s="170"/>
      <c r="I19" s="171"/>
      <c r="J19" s="77"/>
    </row>
    <row r="20" spans="1:10" ht="12.75">
      <c r="A20" s="91"/>
      <c r="B20" s="91"/>
      <c r="C20" s="96"/>
      <c r="D20" s="81"/>
      <c r="E20" s="81"/>
      <c r="F20" s="81"/>
      <c r="G20" s="81"/>
      <c r="H20" s="81"/>
      <c r="I20" s="81"/>
      <c r="J20" s="77"/>
    </row>
    <row r="21" spans="1:10" ht="12.75">
      <c r="A21" s="150" t="s">
        <v>198</v>
      </c>
      <c r="B21" s="151"/>
      <c r="C21" s="169" t="s">
        <v>391</v>
      </c>
      <c r="D21" s="170"/>
      <c r="E21" s="170"/>
      <c r="F21" s="170"/>
      <c r="G21" s="170"/>
      <c r="H21" s="170"/>
      <c r="I21" s="171"/>
      <c r="J21" s="77"/>
    </row>
    <row r="22" spans="1:10" ht="12.75">
      <c r="A22" s="91"/>
      <c r="B22" s="91"/>
      <c r="C22" s="96"/>
      <c r="D22" s="81"/>
      <c r="E22" s="81"/>
      <c r="F22" s="81"/>
      <c r="G22" s="81"/>
      <c r="H22" s="81"/>
      <c r="I22" s="81"/>
      <c r="J22" s="77"/>
    </row>
    <row r="23" spans="1:10" ht="12.75">
      <c r="A23" s="150" t="s">
        <v>76</v>
      </c>
      <c r="B23" s="151"/>
      <c r="C23" s="97">
        <v>133</v>
      </c>
      <c r="D23" s="157" t="s">
        <v>388</v>
      </c>
      <c r="E23" s="167"/>
      <c r="F23" s="168"/>
      <c r="G23" s="172"/>
      <c r="H23" s="173"/>
      <c r="I23" s="99"/>
      <c r="J23" s="77"/>
    </row>
    <row r="24" spans="1:10" ht="12.75">
      <c r="A24" s="91"/>
      <c r="B24" s="91"/>
      <c r="C24" s="81"/>
      <c r="D24" s="100"/>
      <c r="E24" s="100"/>
      <c r="F24" s="100"/>
      <c r="G24" s="100"/>
      <c r="H24" s="81"/>
      <c r="I24" s="92"/>
      <c r="J24" s="77"/>
    </row>
    <row r="25" spans="1:10" ht="12.75">
      <c r="A25" s="150" t="s">
        <v>77</v>
      </c>
      <c r="B25" s="151"/>
      <c r="C25" s="97">
        <v>21</v>
      </c>
      <c r="D25" s="157" t="s">
        <v>392</v>
      </c>
      <c r="E25" s="167"/>
      <c r="F25" s="167"/>
      <c r="G25" s="168"/>
      <c r="H25" s="89" t="s">
        <v>78</v>
      </c>
      <c r="I25" s="101">
        <v>797</v>
      </c>
      <c r="J25" s="77"/>
    </row>
    <row r="26" spans="1:10" ht="12.75">
      <c r="A26" s="91"/>
      <c r="B26" s="91"/>
      <c r="C26" s="81"/>
      <c r="D26" s="100"/>
      <c r="E26" s="100"/>
      <c r="F26" s="100"/>
      <c r="G26" s="91"/>
      <c r="H26" s="91" t="s">
        <v>79</v>
      </c>
      <c r="I26" s="96"/>
      <c r="J26" s="77"/>
    </row>
    <row r="27" spans="1:10" ht="12.75">
      <c r="A27" s="150" t="s">
        <v>200</v>
      </c>
      <c r="B27" s="151"/>
      <c r="C27" s="102"/>
      <c r="D27" s="103"/>
      <c r="E27" s="77"/>
      <c r="F27" s="104"/>
      <c r="G27" s="150" t="s">
        <v>199</v>
      </c>
      <c r="H27" s="151"/>
      <c r="I27" s="105" t="s">
        <v>393</v>
      </c>
      <c r="J27" s="77"/>
    </row>
    <row r="28" spans="1:10" ht="12.75">
      <c r="A28" s="91"/>
      <c r="B28" s="91"/>
      <c r="C28" s="81"/>
      <c r="D28" s="104"/>
      <c r="E28" s="104"/>
      <c r="F28" s="104"/>
      <c r="G28" s="104"/>
      <c r="H28" s="81"/>
      <c r="I28" s="106"/>
      <c r="J28" s="77"/>
    </row>
    <row r="29" spans="1:10" ht="12.75">
      <c r="A29" s="174" t="s">
        <v>80</v>
      </c>
      <c r="B29" s="175"/>
      <c r="C29" s="176"/>
      <c r="D29" s="176"/>
      <c r="E29" s="177" t="s">
        <v>81</v>
      </c>
      <c r="F29" s="178"/>
      <c r="G29" s="178"/>
      <c r="H29" s="179" t="s">
        <v>82</v>
      </c>
      <c r="I29" s="179"/>
      <c r="J29" s="77"/>
    </row>
    <row r="30" spans="1:10" ht="12.75">
      <c r="A30" s="77"/>
      <c r="B30" s="77"/>
      <c r="C30" s="77"/>
      <c r="D30" s="107"/>
      <c r="E30" s="81"/>
      <c r="F30" s="81"/>
      <c r="G30" s="81"/>
      <c r="H30" s="108"/>
      <c r="I30" s="106"/>
      <c r="J30" s="77"/>
    </row>
    <row r="31" spans="1:10" ht="12.75">
      <c r="A31" s="180"/>
      <c r="B31" s="181"/>
      <c r="C31" s="181"/>
      <c r="D31" s="182"/>
      <c r="E31" s="180"/>
      <c r="F31" s="181"/>
      <c r="G31" s="181"/>
      <c r="H31" s="152"/>
      <c r="I31" s="153"/>
      <c r="J31" s="77"/>
    </row>
    <row r="32" spans="1:10" ht="12.75">
      <c r="A32" s="98"/>
      <c r="B32" s="98"/>
      <c r="C32" s="96"/>
      <c r="D32" s="183"/>
      <c r="E32" s="183"/>
      <c r="F32" s="183"/>
      <c r="G32" s="184"/>
      <c r="H32" s="81"/>
      <c r="I32" s="111"/>
      <c r="J32" s="77"/>
    </row>
    <row r="33" spans="1:10" ht="12.75">
      <c r="A33" s="180"/>
      <c r="B33" s="181"/>
      <c r="C33" s="181"/>
      <c r="D33" s="182"/>
      <c r="E33" s="180"/>
      <c r="F33" s="181"/>
      <c r="G33" s="181"/>
      <c r="H33" s="152"/>
      <c r="I33" s="153"/>
      <c r="J33" s="77"/>
    </row>
    <row r="34" spans="1:10" ht="12.75">
      <c r="A34" s="98"/>
      <c r="B34" s="98"/>
      <c r="C34" s="96"/>
      <c r="D34" s="109"/>
      <c r="E34" s="109"/>
      <c r="F34" s="109"/>
      <c r="G34" s="110"/>
      <c r="H34" s="81"/>
      <c r="I34" s="112"/>
      <c r="J34" s="77"/>
    </row>
    <row r="35" spans="1:10" ht="12.75">
      <c r="A35" s="180"/>
      <c r="B35" s="181"/>
      <c r="C35" s="181"/>
      <c r="D35" s="182"/>
      <c r="E35" s="180"/>
      <c r="F35" s="181"/>
      <c r="G35" s="181"/>
      <c r="H35" s="152"/>
      <c r="I35" s="153"/>
      <c r="J35" s="77"/>
    </row>
    <row r="36" spans="1:10" ht="12.75">
      <c r="A36" s="98"/>
      <c r="B36" s="98"/>
      <c r="C36" s="96"/>
      <c r="D36" s="109"/>
      <c r="E36" s="109"/>
      <c r="F36" s="109"/>
      <c r="G36" s="110"/>
      <c r="H36" s="81"/>
      <c r="I36" s="112"/>
      <c r="J36" s="77"/>
    </row>
    <row r="37" spans="1:10" ht="12.75">
      <c r="A37" s="180"/>
      <c r="B37" s="181"/>
      <c r="C37" s="181"/>
      <c r="D37" s="182"/>
      <c r="E37" s="180"/>
      <c r="F37" s="181"/>
      <c r="G37" s="181"/>
      <c r="H37" s="152"/>
      <c r="I37" s="153"/>
      <c r="J37" s="77"/>
    </row>
    <row r="38" spans="1:10" ht="12.75">
      <c r="A38" s="113"/>
      <c r="B38" s="113"/>
      <c r="C38" s="189"/>
      <c r="D38" s="190"/>
      <c r="E38" s="81"/>
      <c r="F38" s="189"/>
      <c r="G38" s="190"/>
      <c r="H38" s="81"/>
      <c r="I38" s="81"/>
      <c r="J38" s="77"/>
    </row>
    <row r="39" spans="1:10" ht="12.75">
      <c r="A39" s="180"/>
      <c r="B39" s="181"/>
      <c r="C39" s="181"/>
      <c r="D39" s="182"/>
      <c r="E39" s="180"/>
      <c r="F39" s="181"/>
      <c r="G39" s="181"/>
      <c r="H39" s="152"/>
      <c r="I39" s="153"/>
      <c r="J39" s="77"/>
    </row>
    <row r="40" spans="1:10" ht="12.75">
      <c r="A40" s="113"/>
      <c r="B40" s="113"/>
      <c r="C40" s="114"/>
      <c r="D40" s="115"/>
      <c r="E40" s="81"/>
      <c r="F40" s="114"/>
      <c r="G40" s="115"/>
      <c r="H40" s="81"/>
      <c r="I40" s="81"/>
      <c r="J40" s="77"/>
    </row>
    <row r="41" spans="1:10" ht="12.75">
      <c r="A41" s="180"/>
      <c r="B41" s="181"/>
      <c r="C41" s="181"/>
      <c r="D41" s="182"/>
      <c r="E41" s="180"/>
      <c r="F41" s="181"/>
      <c r="G41" s="181"/>
      <c r="H41" s="152"/>
      <c r="I41" s="153"/>
      <c r="J41" s="77"/>
    </row>
    <row r="42" spans="1:10" ht="12.75">
      <c r="A42" s="99"/>
      <c r="B42" s="130"/>
      <c r="C42" s="130"/>
      <c r="D42" s="130"/>
      <c r="E42" s="99"/>
      <c r="F42" s="130"/>
      <c r="G42" s="130"/>
      <c r="H42" s="131"/>
      <c r="I42" s="131"/>
      <c r="J42" s="77"/>
    </row>
    <row r="43" spans="1:10" ht="12.75">
      <c r="A43" s="113"/>
      <c r="B43" s="113"/>
      <c r="C43" s="114"/>
      <c r="D43" s="115"/>
      <c r="E43" s="81"/>
      <c r="F43" s="114"/>
      <c r="G43" s="115"/>
      <c r="H43" s="81"/>
      <c r="I43" s="81"/>
      <c r="J43" s="77"/>
    </row>
    <row r="44" spans="1:10" ht="12.75">
      <c r="A44" s="116"/>
      <c r="B44" s="116"/>
      <c r="C44" s="116"/>
      <c r="D44" s="94"/>
      <c r="E44" s="94"/>
      <c r="F44" s="116"/>
      <c r="G44" s="94"/>
      <c r="H44" s="94"/>
      <c r="I44" s="94"/>
      <c r="J44" s="77"/>
    </row>
    <row r="45" spans="1:10" ht="12.75">
      <c r="A45" s="187" t="s">
        <v>360</v>
      </c>
      <c r="B45" s="188"/>
      <c r="C45" s="152"/>
      <c r="D45" s="153"/>
      <c r="E45" s="92"/>
      <c r="F45" s="157"/>
      <c r="G45" s="181"/>
      <c r="H45" s="181"/>
      <c r="I45" s="182"/>
      <c r="J45" s="77"/>
    </row>
    <row r="46" spans="1:10" ht="12.75">
      <c r="A46" s="113"/>
      <c r="B46" s="113"/>
      <c r="C46" s="189"/>
      <c r="D46" s="190"/>
      <c r="E46" s="81"/>
      <c r="F46" s="189"/>
      <c r="G46" s="191"/>
      <c r="H46" s="117"/>
      <c r="I46" s="117"/>
      <c r="J46" s="77"/>
    </row>
    <row r="47" spans="1:10" ht="12.75">
      <c r="A47" s="187" t="s">
        <v>83</v>
      </c>
      <c r="B47" s="188"/>
      <c r="C47" s="157" t="s">
        <v>394</v>
      </c>
      <c r="D47" s="196"/>
      <c r="E47" s="196"/>
      <c r="F47" s="196"/>
      <c r="G47" s="196"/>
      <c r="H47" s="196"/>
      <c r="I47" s="196"/>
      <c r="J47" s="77"/>
    </row>
    <row r="48" spans="1:10" ht="12.75">
      <c r="A48" s="91"/>
      <c r="B48" s="91"/>
      <c r="C48" s="118" t="s">
        <v>156</v>
      </c>
      <c r="D48" s="92"/>
      <c r="E48" s="92"/>
      <c r="F48" s="92"/>
      <c r="G48" s="92"/>
      <c r="H48" s="92"/>
      <c r="I48" s="92"/>
      <c r="J48" s="77"/>
    </row>
    <row r="49" spans="1:10" ht="12.75">
      <c r="A49" s="187" t="s">
        <v>157</v>
      </c>
      <c r="B49" s="188"/>
      <c r="C49" s="185" t="s">
        <v>395</v>
      </c>
      <c r="D49" s="195"/>
      <c r="E49" s="186"/>
      <c r="F49" s="92"/>
      <c r="G49" s="89" t="s">
        <v>158</v>
      </c>
      <c r="H49" s="185" t="s">
        <v>396</v>
      </c>
      <c r="I49" s="186"/>
      <c r="J49" s="77"/>
    </row>
    <row r="50" spans="1:10" ht="12.75">
      <c r="A50" s="91"/>
      <c r="B50" s="91"/>
      <c r="C50" s="118"/>
      <c r="D50" s="92"/>
      <c r="E50" s="92"/>
      <c r="F50" s="92"/>
      <c r="G50" s="92"/>
      <c r="H50" s="92"/>
      <c r="I50" s="92"/>
      <c r="J50" s="77"/>
    </row>
    <row r="51" spans="1:10" ht="12.75">
      <c r="A51" s="187" t="s">
        <v>197</v>
      </c>
      <c r="B51" s="188"/>
      <c r="C51" s="203" t="s">
        <v>397</v>
      </c>
      <c r="D51" s="195"/>
      <c r="E51" s="195"/>
      <c r="F51" s="195"/>
      <c r="G51" s="195"/>
      <c r="H51" s="195"/>
      <c r="I51" s="186"/>
      <c r="J51" s="77"/>
    </row>
    <row r="52" spans="1:10" ht="12.75">
      <c r="A52" s="91"/>
      <c r="B52" s="91"/>
      <c r="C52" s="92"/>
      <c r="D52" s="92"/>
      <c r="E52" s="92"/>
      <c r="F52" s="92"/>
      <c r="G52" s="92"/>
      <c r="H52" s="92"/>
      <c r="I52" s="92"/>
      <c r="J52" s="77"/>
    </row>
    <row r="53" spans="1:10" ht="12.75">
      <c r="A53" s="150" t="s">
        <v>297</v>
      </c>
      <c r="B53" s="151"/>
      <c r="C53" s="185" t="s">
        <v>398</v>
      </c>
      <c r="D53" s="195"/>
      <c r="E53" s="195"/>
      <c r="F53" s="195"/>
      <c r="G53" s="195"/>
      <c r="H53" s="195"/>
      <c r="I53" s="159"/>
      <c r="J53" s="77"/>
    </row>
    <row r="54" spans="1:10" ht="12.75">
      <c r="A54" s="119"/>
      <c r="B54" s="119"/>
      <c r="C54" s="205" t="s">
        <v>0</v>
      </c>
      <c r="D54" s="205"/>
      <c r="E54" s="205"/>
      <c r="F54" s="205"/>
      <c r="G54" s="205"/>
      <c r="H54" s="205"/>
      <c r="I54" s="121"/>
      <c r="J54" s="77"/>
    </row>
    <row r="55" spans="1:10" ht="12.75">
      <c r="A55" s="119"/>
      <c r="B55" s="119"/>
      <c r="C55" s="120"/>
      <c r="D55" s="120"/>
      <c r="E55" s="120"/>
      <c r="F55" s="120"/>
      <c r="G55" s="120"/>
      <c r="H55" s="120"/>
      <c r="I55" s="121"/>
      <c r="J55" s="77"/>
    </row>
    <row r="56" spans="1:10" ht="12.75">
      <c r="A56" s="119"/>
      <c r="B56" s="199" t="s">
        <v>84</v>
      </c>
      <c r="C56" s="200"/>
      <c r="D56" s="200"/>
      <c r="E56" s="200"/>
      <c r="F56" s="133"/>
      <c r="G56" s="133"/>
      <c r="H56" s="134"/>
      <c r="I56" s="134"/>
      <c r="J56" s="77"/>
    </row>
    <row r="57" spans="1:10" ht="12.75">
      <c r="A57" s="119"/>
      <c r="B57" s="135" t="s">
        <v>380</v>
      </c>
      <c r="C57" s="136"/>
      <c r="D57" s="136"/>
      <c r="E57" s="136"/>
      <c r="F57" s="136"/>
      <c r="G57" s="136"/>
      <c r="H57" s="204" t="s">
        <v>374</v>
      </c>
      <c r="I57" s="204"/>
      <c r="J57" s="77"/>
    </row>
    <row r="58" spans="1:10" ht="12.75">
      <c r="A58" s="119"/>
      <c r="B58" s="135" t="s">
        <v>375</v>
      </c>
      <c r="C58" s="136"/>
      <c r="D58" s="136"/>
      <c r="E58" s="136"/>
      <c r="F58" s="136"/>
      <c r="G58" s="136"/>
      <c r="H58" s="204"/>
      <c r="I58" s="204"/>
      <c r="J58" s="77"/>
    </row>
    <row r="59" spans="1:10" ht="12.75">
      <c r="A59" s="119"/>
      <c r="B59" s="135" t="s">
        <v>376</v>
      </c>
      <c r="C59" s="136"/>
      <c r="D59" s="136"/>
      <c r="E59" s="136"/>
      <c r="F59" s="136"/>
      <c r="G59" s="136"/>
      <c r="H59" s="204"/>
      <c r="I59" s="204"/>
      <c r="J59" s="77"/>
    </row>
    <row r="60" spans="1:10" ht="12.75">
      <c r="A60" s="119"/>
      <c r="B60" s="135" t="s">
        <v>377</v>
      </c>
      <c r="C60" s="138"/>
      <c r="D60" s="138"/>
      <c r="E60" s="138"/>
      <c r="F60" s="138"/>
      <c r="G60" s="138"/>
      <c r="H60" s="204"/>
      <c r="I60" s="204"/>
      <c r="J60" s="77"/>
    </row>
    <row r="61" spans="1:10" ht="12.75">
      <c r="A61" s="119"/>
      <c r="B61" s="135" t="s">
        <v>378</v>
      </c>
      <c r="C61" s="138"/>
      <c r="D61" s="138"/>
      <c r="E61" s="138"/>
      <c r="F61" s="138"/>
      <c r="G61" s="138"/>
      <c r="H61" s="204"/>
      <c r="I61" s="204"/>
      <c r="J61" s="77"/>
    </row>
    <row r="62" spans="1:10" ht="12.75">
      <c r="A62" s="119"/>
      <c r="B62" s="135"/>
      <c r="C62" s="138"/>
      <c r="D62" s="138"/>
      <c r="E62" s="138"/>
      <c r="F62" s="138"/>
      <c r="G62" s="138"/>
      <c r="H62" s="137"/>
      <c r="I62" s="137"/>
      <c r="J62" s="77"/>
    </row>
    <row r="63" spans="1:10" ht="13.5" thickBot="1">
      <c r="A63" s="122" t="s">
        <v>85</v>
      </c>
      <c r="B63" s="92"/>
      <c r="C63" s="92"/>
      <c r="D63" s="92"/>
      <c r="E63" s="92"/>
      <c r="F63" s="92"/>
      <c r="G63" s="123"/>
      <c r="H63" s="124"/>
      <c r="I63" s="123"/>
      <c r="J63" s="77"/>
    </row>
    <row r="64" spans="1:10" ht="12.75">
      <c r="A64" s="92"/>
      <c r="B64" s="92"/>
      <c r="C64" s="92"/>
      <c r="D64" s="92"/>
      <c r="E64" s="119" t="s">
        <v>159</v>
      </c>
      <c r="F64" s="77"/>
      <c r="G64" s="192" t="s">
        <v>160</v>
      </c>
      <c r="H64" s="193"/>
      <c r="I64" s="194"/>
      <c r="J64" s="77"/>
    </row>
    <row r="65" spans="1:10" ht="12.75">
      <c r="A65" s="125"/>
      <c r="B65" s="125"/>
      <c r="C65" s="107"/>
      <c r="D65" s="107"/>
      <c r="E65" s="107"/>
      <c r="F65" s="107"/>
      <c r="G65" s="197"/>
      <c r="H65" s="198"/>
      <c r="I65" s="107"/>
      <c r="J65" s="77"/>
    </row>
  </sheetData>
  <sheetProtection/>
  <mergeCells count="72">
    <mergeCell ref="G65:H65"/>
    <mergeCell ref="B56:E56"/>
    <mergeCell ref="E2:F2"/>
    <mergeCell ref="A51:B51"/>
    <mergeCell ref="C51:I51"/>
    <mergeCell ref="A53:B53"/>
    <mergeCell ref="C53:I53"/>
    <mergeCell ref="H57:I61"/>
    <mergeCell ref="C54:H54"/>
    <mergeCell ref="C45:D45"/>
    <mergeCell ref="F45:I45"/>
    <mergeCell ref="C46:D46"/>
    <mergeCell ref="F46:G46"/>
    <mergeCell ref="A47:B47"/>
    <mergeCell ref="G64:I64"/>
    <mergeCell ref="C38:D38"/>
    <mergeCell ref="F38:G38"/>
    <mergeCell ref="A49:B49"/>
    <mergeCell ref="C49:E49"/>
    <mergeCell ref="C47:I47"/>
    <mergeCell ref="H49:I49"/>
    <mergeCell ref="A41:D41"/>
    <mergeCell ref="E41:G41"/>
    <mergeCell ref="H41:I41"/>
    <mergeCell ref="A45:B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:D2"/>
    <mergeCell ref="A4:I4"/>
    <mergeCell ref="A6:B6"/>
    <mergeCell ref="C6:D6"/>
    <mergeCell ref="E6:H8"/>
    <mergeCell ref="A8:B8"/>
    <mergeCell ref="C8:D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76">
      <selection activeCell="I16" sqref="I16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06" t="s">
        <v>209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5"/>
    </row>
    <row r="2" spans="1:12" ht="12.75">
      <c r="A2" s="208" t="s">
        <v>399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5"/>
    </row>
    <row r="3" spans="1:12" ht="12.75">
      <c r="A3" s="132"/>
      <c r="B3" s="6"/>
      <c r="C3" s="6"/>
      <c r="D3" s="6"/>
      <c r="E3" s="6"/>
      <c r="F3" s="216"/>
      <c r="G3" s="216"/>
      <c r="H3" s="30"/>
      <c r="I3" s="6"/>
      <c r="J3" s="6"/>
      <c r="K3" s="216" t="s">
        <v>61</v>
      </c>
      <c r="L3" s="216"/>
    </row>
    <row r="4" spans="1:12" ht="12.75">
      <c r="A4" s="224" t="s">
        <v>2</v>
      </c>
      <c r="B4" s="225"/>
      <c r="C4" s="225"/>
      <c r="D4" s="225"/>
      <c r="E4" s="226"/>
      <c r="F4" s="230" t="s">
        <v>229</v>
      </c>
      <c r="G4" s="210" t="s">
        <v>261</v>
      </c>
      <c r="H4" s="211"/>
      <c r="I4" s="212"/>
      <c r="J4" s="210" t="s">
        <v>262</v>
      </c>
      <c r="K4" s="211"/>
      <c r="L4" s="212"/>
    </row>
    <row r="5" spans="1:12" ht="13.5" thickBot="1">
      <c r="A5" s="227"/>
      <c r="B5" s="228"/>
      <c r="C5" s="228"/>
      <c r="D5" s="228"/>
      <c r="E5" s="229"/>
      <c r="F5" s="231"/>
      <c r="G5" s="49" t="s">
        <v>370</v>
      </c>
      <c r="H5" s="50" t="s">
        <v>371</v>
      </c>
      <c r="I5" s="51" t="s">
        <v>372</v>
      </c>
      <c r="J5" s="49" t="s">
        <v>370</v>
      </c>
      <c r="K5" s="50" t="s">
        <v>371</v>
      </c>
      <c r="L5" s="51" t="s">
        <v>372</v>
      </c>
    </row>
    <row r="6" spans="1:12" ht="12.75">
      <c r="A6" s="213">
        <v>1</v>
      </c>
      <c r="B6" s="214"/>
      <c r="C6" s="214"/>
      <c r="D6" s="214"/>
      <c r="E6" s="215"/>
      <c r="F6" s="52">
        <v>2</v>
      </c>
      <c r="G6" s="53">
        <v>3</v>
      </c>
      <c r="H6" s="54">
        <v>4</v>
      </c>
      <c r="I6" s="55" t="s">
        <v>59</v>
      </c>
      <c r="J6" s="53">
        <v>6</v>
      </c>
      <c r="K6" s="54">
        <v>7</v>
      </c>
      <c r="L6" s="55" t="s">
        <v>60</v>
      </c>
    </row>
    <row r="7" spans="1:12" ht="12.75">
      <c r="A7" s="217" t="s">
        <v>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</row>
    <row r="8" spans="1:12" ht="12.75">
      <c r="A8" s="220" t="s">
        <v>161</v>
      </c>
      <c r="B8" s="221"/>
      <c r="C8" s="221"/>
      <c r="D8" s="222"/>
      <c r="E8" s="223"/>
      <c r="F8" s="18">
        <v>1</v>
      </c>
      <c r="G8" s="14">
        <f>G9+G10</f>
        <v>0</v>
      </c>
      <c r="H8" s="15">
        <f>H9+H10</f>
        <v>0</v>
      </c>
      <c r="I8" s="11">
        <f>SUM(G8:H8)</f>
        <v>0</v>
      </c>
      <c r="J8" s="14">
        <f>J9+J10</f>
        <v>0</v>
      </c>
      <c r="K8" s="15">
        <f>K9+K10</f>
        <v>0</v>
      </c>
      <c r="L8" s="11">
        <f>SUM(J8:K8)</f>
        <v>0</v>
      </c>
    </row>
    <row r="9" spans="1:12" ht="12.75">
      <c r="A9" s="232" t="s">
        <v>321</v>
      </c>
      <c r="B9" s="233"/>
      <c r="C9" s="233"/>
      <c r="D9" s="233"/>
      <c r="E9" s="234"/>
      <c r="F9" s="19">
        <v>2</v>
      </c>
      <c r="G9" s="7"/>
      <c r="H9" s="8"/>
      <c r="I9" s="12">
        <f aca="true" t="shared" si="0" ref="I9:I72">SUM(G9:H9)</f>
        <v>0</v>
      </c>
      <c r="J9" s="7"/>
      <c r="K9" s="8"/>
      <c r="L9" s="12">
        <f aca="true" t="shared" si="1" ref="L9:L72">SUM(J9:K9)</f>
        <v>0</v>
      </c>
    </row>
    <row r="10" spans="1:12" ht="12.75">
      <c r="A10" s="232" t="s">
        <v>322</v>
      </c>
      <c r="B10" s="233"/>
      <c r="C10" s="233"/>
      <c r="D10" s="233"/>
      <c r="E10" s="234"/>
      <c r="F10" s="19">
        <v>3</v>
      </c>
      <c r="G10" s="7"/>
      <c r="H10" s="8"/>
      <c r="I10" s="12">
        <f t="shared" si="0"/>
        <v>0</v>
      </c>
      <c r="J10" s="7"/>
      <c r="K10" s="8"/>
      <c r="L10" s="12">
        <f t="shared" si="1"/>
        <v>0</v>
      </c>
    </row>
    <row r="11" spans="1:12" ht="12.75">
      <c r="A11" s="235" t="s">
        <v>162</v>
      </c>
      <c r="B11" s="236"/>
      <c r="C11" s="236"/>
      <c r="D11" s="233"/>
      <c r="E11" s="234"/>
      <c r="F11" s="19">
        <v>4</v>
      </c>
      <c r="G11" s="16">
        <f>G12+G13</f>
        <v>0</v>
      </c>
      <c r="H11" s="17">
        <f>H12+H13</f>
        <v>38907781.21</v>
      </c>
      <c r="I11" s="12">
        <f t="shared" si="0"/>
        <v>38907781.21</v>
      </c>
      <c r="J11" s="16">
        <f>J12+J13</f>
        <v>0</v>
      </c>
      <c r="K11" s="17">
        <f>K12+K13</f>
        <v>32554385.150000002</v>
      </c>
      <c r="L11" s="12">
        <f t="shared" si="1"/>
        <v>32554385.150000002</v>
      </c>
    </row>
    <row r="12" spans="1:12" ht="12.75">
      <c r="A12" s="232" t="s">
        <v>323</v>
      </c>
      <c r="B12" s="233"/>
      <c r="C12" s="233"/>
      <c r="D12" s="233"/>
      <c r="E12" s="234"/>
      <c r="F12" s="19">
        <v>5</v>
      </c>
      <c r="G12" s="7"/>
      <c r="H12" s="8">
        <v>38680531.59</v>
      </c>
      <c r="I12" s="12">
        <f t="shared" si="0"/>
        <v>38680531.59</v>
      </c>
      <c r="J12" s="7"/>
      <c r="K12" s="8">
        <v>32284203.23</v>
      </c>
      <c r="L12" s="12">
        <f t="shared" si="1"/>
        <v>32284203.23</v>
      </c>
    </row>
    <row r="13" spans="1:12" ht="12.75">
      <c r="A13" s="232" t="s">
        <v>324</v>
      </c>
      <c r="B13" s="233"/>
      <c r="C13" s="233"/>
      <c r="D13" s="233"/>
      <c r="E13" s="234"/>
      <c r="F13" s="19">
        <v>6</v>
      </c>
      <c r="G13" s="7"/>
      <c r="H13" s="8">
        <v>227249.62</v>
      </c>
      <c r="I13" s="12">
        <f t="shared" si="0"/>
        <v>227249.62</v>
      </c>
      <c r="J13" s="7"/>
      <c r="K13" s="8">
        <v>270181.92</v>
      </c>
      <c r="L13" s="12">
        <f t="shared" si="1"/>
        <v>270181.92</v>
      </c>
    </row>
    <row r="14" spans="1:12" ht="12.75">
      <c r="A14" s="235" t="s">
        <v>163</v>
      </c>
      <c r="B14" s="236"/>
      <c r="C14" s="236"/>
      <c r="D14" s="233"/>
      <c r="E14" s="234"/>
      <c r="F14" s="19">
        <v>7</v>
      </c>
      <c r="G14" s="16">
        <f>G15+G16+G17</f>
        <v>0</v>
      </c>
      <c r="H14" s="17">
        <f>H15+H16+H17</f>
        <v>318849868.41999996</v>
      </c>
      <c r="I14" s="12">
        <f t="shared" si="0"/>
        <v>318849868.41999996</v>
      </c>
      <c r="J14" s="16">
        <f>J15+J16+J17</f>
        <v>0</v>
      </c>
      <c r="K14" s="17">
        <f>K15+K16+K17</f>
        <v>358594815.85</v>
      </c>
      <c r="L14" s="12">
        <f t="shared" si="1"/>
        <v>358594815.85</v>
      </c>
    </row>
    <row r="15" spans="1:12" ht="12.75">
      <c r="A15" s="232" t="s">
        <v>325</v>
      </c>
      <c r="B15" s="233"/>
      <c r="C15" s="233"/>
      <c r="D15" s="233"/>
      <c r="E15" s="234"/>
      <c r="F15" s="19">
        <v>8</v>
      </c>
      <c r="G15" s="7"/>
      <c r="H15" s="8">
        <v>297345146.84</v>
      </c>
      <c r="I15" s="12">
        <f t="shared" si="0"/>
        <v>297345146.84</v>
      </c>
      <c r="J15" s="7"/>
      <c r="K15" s="8">
        <v>341149391.57</v>
      </c>
      <c r="L15" s="12">
        <f t="shared" si="1"/>
        <v>341149391.57</v>
      </c>
    </row>
    <row r="16" spans="1:12" ht="12.75">
      <c r="A16" s="232" t="s">
        <v>326</v>
      </c>
      <c r="B16" s="233"/>
      <c r="C16" s="233"/>
      <c r="D16" s="233"/>
      <c r="E16" s="234"/>
      <c r="F16" s="19">
        <v>9</v>
      </c>
      <c r="G16" s="7"/>
      <c r="H16" s="8">
        <v>15333589.05</v>
      </c>
      <c r="I16" s="12">
        <f t="shared" si="0"/>
        <v>15333589.05</v>
      </c>
      <c r="J16" s="7"/>
      <c r="K16" s="8">
        <v>13666400.48</v>
      </c>
      <c r="L16" s="12">
        <f t="shared" si="1"/>
        <v>13666400.48</v>
      </c>
    </row>
    <row r="17" spans="1:12" ht="12.75">
      <c r="A17" s="232" t="s">
        <v>327</v>
      </c>
      <c r="B17" s="233"/>
      <c r="C17" s="233"/>
      <c r="D17" s="233"/>
      <c r="E17" s="234"/>
      <c r="F17" s="19">
        <v>10</v>
      </c>
      <c r="G17" s="7"/>
      <c r="H17" s="8">
        <v>6171132.53</v>
      </c>
      <c r="I17" s="12">
        <f t="shared" si="0"/>
        <v>6171132.53</v>
      </c>
      <c r="J17" s="7"/>
      <c r="K17" s="8">
        <v>3779023.8</v>
      </c>
      <c r="L17" s="12">
        <f t="shared" si="1"/>
        <v>3779023.8</v>
      </c>
    </row>
    <row r="18" spans="1:12" ht="12.75">
      <c r="A18" s="235" t="s">
        <v>164</v>
      </c>
      <c r="B18" s="236"/>
      <c r="C18" s="236"/>
      <c r="D18" s="233"/>
      <c r="E18" s="234"/>
      <c r="F18" s="19">
        <v>11</v>
      </c>
      <c r="G18" s="16">
        <f>G19+G20+G24+G43</f>
        <v>0</v>
      </c>
      <c r="H18" s="17">
        <f>H19+H20+H24+H43</f>
        <v>1091147382.91</v>
      </c>
      <c r="I18" s="12">
        <f t="shared" si="0"/>
        <v>1091147382.91</v>
      </c>
      <c r="J18" s="16"/>
      <c r="K18" s="17">
        <f>K19+K20+K24+K43</f>
        <v>1135793738.2199998</v>
      </c>
      <c r="L18" s="12">
        <f t="shared" si="1"/>
        <v>1135793738.2199998</v>
      </c>
    </row>
    <row r="19" spans="1:12" ht="25.5" customHeight="1">
      <c r="A19" s="235" t="s">
        <v>328</v>
      </c>
      <c r="B19" s="236"/>
      <c r="C19" s="236"/>
      <c r="D19" s="233"/>
      <c r="E19" s="234"/>
      <c r="F19" s="19">
        <v>12</v>
      </c>
      <c r="G19" s="7"/>
      <c r="H19" s="8">
        <v>289492593.47</v>
      </c>
      <c r="I19" s="12">
        <f t="shared" si="0"/>
        <v>289492593.47</v>
      </c>
      <c r="J19" s="7"/>
      <c r="K19" s="8">
        <v>255273343.8</v>
      </c>
      <c r="L19" s="12">
        <f t="shared" si="1"/>
        <v>255273343.8</v>
      </c>
    </row>
    <row r="20" spans="1:12" ht="21" customHeight="1">
      <c r="A20" s="235" t="s">
        <v>165</v>
      </c>
      <c r="B20" s="236"/>
      <c r="C20" s="236"/>
      <c r="D20" s="233"/>
      <c r="E20" s="234"/>
      <c r="F20" s="19">
        <v>13</v>
      </c>
      <c r="G20" s="16">
        <f>SUM(G21:G23)</f>
        <v>0</v>
      </c>
      <c r="H20" s="17"/>
      <c r="I20" s="12">
        <f t="shared" si="0"/>
        <v>0</v>
      </c>
      <c r="J20" s="16"/>
      <c r="K20" s="17">
        <f>SUM(K21:K23)</f>
        <v>0</v>
      </c>
      <c r="L20" s="12">
        <f t="shared" si="1"/>
        <v>0</v>
      </c>
    </row>
    <row r="21" spans="1:12" ht="12.75">
      <c r="A21" s="232" t="s">
        <v>329</v>
      </c>
      <c r="B21" s="233"/>
      <c r="C21" s="233"/>
      <c r="D21" s="233"/>
      <c r="E21" s="234"/>
      <c r="F21" s="19">
        <v>14</v>
      </c>
      <c r="G21" s="7"/>
      <c r="H21" s="8"/>
      <c r="I21" s="12">
        <f t="shared" si="0"/>
        <v>0</v>
      </c>
      <c r="J21" s="7"/>
      <c r="K21" s="8"/>
      <c r="L21" s="12">
        <f t="shared" si="1"/>
        <v>0</v>
      </c>
    </row>
    <row r="22" spans="1:12" ht="12.75">
      <c r="A22" s="232" t="s">
        <v>330</v>
      </c>
      <c r="B22" s="233"/>
      <c r="C22" s="233"/>
      <c r="D22" s="233"/>
      <c r="E22" s="234"/>
      <c r="F22" s="19">
        <v>15</v>
      </c>
      <c r="G22" s="7"/>
      <c r="H22" s="8"/>
      <c r="I22" s="12">
        <f t="shared" si="0"/>
        <v>0</v>
      </c>
      <c r="J22" s="7"/>
      <c r="K22" s="8"/>
      <c r="L22" s="12">
        <f t="shared" si="1"/>
        <v>0</v>
      </c>
    </row>
    <row r="23" spans="1:12" ht="12.75">
      <c r="A23" s="232" t="s">
        <v>331</v>
      </c>
      <c r="B23" s="233"/>
      <c r="C23" s="233"/>
      <c r="D23" s="233"/>
      <c r="E23" s="234"/>
      <c r="F23" s="19">
        <v>16</v>
      </c>
      <c r="G23" s="7"/>
      <c r="H23" s="8"/>
      <c r="I23" s="12">
        <f t="shared" si="0"/>
        <v>0</v>
      </c>
      <c r="J23" s="7"/>
      <c r="K23" s="8"/>
      <c r="L23" s="12">
        <f t="shared" si="1"/>
        <v>0</v>
      </c>
    </row>
    <row r="24" spans="1:12" ht="12.75">
      <c r="A24" s="235" t="s">
        <v>166</v>
      </c>
      <c r="B24" s="236"/>
      <c r="C24" s="236"/>
      <c r="D24" s="233"/>
      <c r="E24" s="234"/>
      <c r="F24" s="19">
        <v>17</v>
      </c>
      <c r="G24" s="16">
        <f>G25+G28+G33+G39</f>
        <v>0</v>
      </c>
      <c r="H24" s="17">
        <f>H25+H28+H33+H39</f>
        <v>801654789.44</v>
      </c>
      <c r="I24" s="12">
        <f t="shared" si="0"/>
        <v>801654789.44</v>
      </c>
      <c r="J24" s="16">
        <f>J25+J28+J33+J39</f>
        <v>0</v>
      </c>
      <c r="K24" s="17">
        <f>K25+K28+K33+K39</f>
        <v>880520394.4199998</v>
      </c>
      <c r="L24" s="12">
        <f t="shared" si="1"/>
        <v>880520394.4199998</v>
      </c>
    </row>
    <row r="25" spans="1:12" ht="12.75">
      <c r="A25" s="232" t="s">
        <v>167</v>
      </c>
      <c r="B25" s="233"/>
      <c r="C25" s="233"/>
      <c r="D25" s="233"/>
      <c r="E25" s="234"/>
      <c r="F25" s="19">
        <v>18</v>
      </c>
      <c r="G25" s="16">
        <f>G26+G27</f>
        <v>0</v>
      </c>
      <c r="H25" s="17">
        <f>H26+H27</f>
        <v>3383524.3</v>
      </c>
      <c r="I25" s="12">
        <f>SUM(G25:H25)</f>
        <v>3383524.3</v>
      </c>
      <c r="J25" s="16">
        <f>J26+J27</f>
        <v>0</v>
      </c>
      <c r="K25" s="17">
        <f>K26+K27</f>
        <v>3686503.5</v>
      </c>
      <c r="L25" s="12">
        <f>SUM(J25:K25)</f>
        <v>3686503.5</v>
      </c>
    </row>
    <row r="26" spans="1:12" ht="22.5" customHeight="1">
      <c r="A26" s="232" t="s">
        <v>332</v>
      </c>
      <c r="B26" s="233"/>
      <c r="C26" s="233"/>
      <c r="D26" s="233"/>
      <c r="E26" s="234"/>
      <c r="F26" s="19">
        <v>19</v>
      </c>
      <c r="G26" s="7"/>
      <c r="H26" s="8">
        <v>3383524.3</v>
      </c>
      <c r="I26" s="12">
        <f t="shared" si="0"/>
        <v>3383524.3</v>
      </c>
      <c r="J26" s="7"/>
      <c r="K26" s="8">
        <v>3686503.5</v>
      </c>
      <c r="L26" s="12">
        <f t="shared" si="1"/>
        <v>3686503.5</v>
      </c>
    </row>
    <row r="27" spans="1:12" ht="12.75">
      <c r="A27" s="232" t="s">
        <v>333</v>
      </c>
      <c r="B27" s="233"/>
      <c r="C27" s="233"/>
      <c r="D27" s="233"/>
      <c r="E27" s="234"/>
      <c r="F27" s="19">
        <v>20</v>
      </c>
      <c r="G27" s="7"/>
      <c r="H27" s="8"/>
      <c r="I27" s="12">
        <f t="shared" si="0"/>
        <v>0</v>
      </c>
      <c r="J27" s="7"/>
      <c r="K27" s="8"/>
      <c r="L27" s="12">
        <f t="shared" si="1"/>
        <v>0</v>
      </c>
    </row>
    <row r="28" spans="1:12" ht="12.75">
      <c r="A28" s="232" t="s">
        <v>168</v>
      </c>
      <c r="B28" s="233"/>
      <c r="C28" s="233"/>
      <c r="D28" s="233"/>
      <c r="E28" s="234"/>
      <c r="F28" s="19">
        <v>21</v>
      </c>
      <c r="G28" s="16">
        <f>SUM(G29:G32)</f>
        <v>0</v>
      </c>
      <c r="H28" s="17">
        <f>SUM(H29:H32)</f>
        <v>309658440.39</v>
      </c>
      <c r="I28" s="12">
        <f>SUM(G28:H28)</f>
        <v>309658440.39</v>
      </c>
      <c r="J28" s="16">
        <f>SUM(J29:J32)</f>
        <v>0</v>
      </c>
      <c r="K28" s="17">
        <f>SUM(K29:K32)</f>
        <v>346989120.72999996</v>
      </c>
      <c r="L28" s="12">
        <f>SUM(J28:K28)</f>
        <v>346989120.72999996</v>
      </c>
    </row>
    <row r="29" spans="1:12" ht="12.75">
      <c r="A29" s="232" t="s">
        <v>334</v>
      </c>
      <c r="B29" s="233"/>
      <c r="C29" s="233"/>
      <c r="D29" s="233"/>
      <c r="E29" s="234"/>
      <c r="F29" s="19">
        <v>22</v>
      </c>
      <c r="G29" s="7"/>
      <c r="H29" s="8">
        <v>296283769.12</v>
      </c>
      <c r="I29" s="12">
        <f t="shared" si="0"/>
        <v>296283769.12</v>
      </c>
      <c r="J29" s="7"/>
      <c r="K29" s="8">
        <v>294538322.9</v>
      </c>
      <c r="L29" s="12">
        <f t="shared" si="1"/>
        <v>294538322.9</v>
      </c>
    </row>
    <row r="30" spans="1:12" ht="24" customHeight="1">
      <c r="A30" s="232" t="s">
        <v>335</v>
      </c>
      <c r="B30" s="233"/>
      <c r="C30" s="233"/>
      <c r="D30" s="233"/>
      <c r="E30" s="234"/>
      <c r="F30" s="19">
        <v>23</v>
      </c>
      <c r="G30" s="7"/>
      <c r="H30" s="8"/>
      <c r="I30" s="12">
        <f t="shared" si="0"/>
        <v>0</v>
      </c>
      <c r="J30" s="7"/>
      <c r="K30" s="8">
        <v>34483273.41</v>
      </c>
      <c r="L30" s="12">
        <f t="shared" si="1"/>
        <v>34483273.41</v>
      </c>
    </row>
    <row r="31" spans="1:12" ht="12.75">
      <c r="A31" s="232" t="s">
        <v>336</v>
      </c>
      <c r="B31" s="233"/>
      <c r="C31" s="233"/>
      <c r="D31" s="233"/>
      <c r="E31" s="234"/>
      <c r="F31" s="19">
        <v>24</v>
      </c>
      <c r="G31" s="7"/>
      <c r="H31" s="8">
        <v>13374671.27</v>
      </c>
      <c r="I31" s="12">
        <f t="shared" si="0"/>
        <v>13374671.27</v>
      </c>
      <c r="J31" s="7"/>
      <c r="K31" s="8">
        <v>17967524.42</v>
      </c>
      <c r="L31" s="12">
        <f t="shared" si="1"/>
        <v>17967524.42</v>
      </c>
    </row>
    <row r="32" spans="1:12" ht="12.75">
      <c r="A32" s="232" t="s">
        <v>337</v>
      </c>
      <c r="B32" s="233"/>
      <c r="C32" s="233"/>
      <c r="D32" s="233"/>
      <c r="E32" s="234"/>
      <c r="F32" s="19">
        <v>25</v>
      </c>
      <c r="G32" s="7"/>
      <c r="H32" s="8"/>
      <c r="I32" s="12">
        <f t="shared" si="0"/>
        <v>0</v>
      </c>
      <c r="J32" s="7"/>
      <c r="K32" s="8"/>
      <c r="L32" s="12">
        <f t="shared" si="1"/>
        <v>0</v>
      </c>
    </row>
    <row r="33" spans="1:12" ht="12.75">
      <c r="A33" s="232" t="s">
        <v>169</v>
      </c>
      <c r="B33" s="233"/>
      <c r="C33" s="233"/>
      <c r="D33" s="233"/>
      <c r="E33" s="234"/>
      <c r="F33" s="19">
        <v>26</v>
      </c>
      <c r="G33" s="16">
        <f>SUM(G34:G38)</f>
        <v>0</v>
      </c>
      <c r="H33" s="17">
        <f>SUM(H34:H38)</f>
        <v>0</v>
      </c>
      <c r="I33" s="12">
        <f t="shared" si="0"/>
        <v>0</v>
      </c>
      <c r="J33" s="16">
        <f>SUM(J34:J38)</f>
        <v>0</v>
      </c>
      <c r="K33" s="17">
        <f>SUM(K34:K38)</f>
        <v>0</v>
      </c>
      <c r="L33" s="12">
        <f t="shared" si="1"/>
        <v>0</v>
      </c>
    </row>
    <row r="34" spans="1:12" ht="12.75">
      <c r="A34" s="232" t="s">
        <v>338</v>
      </c>
      <c r="B34" s="233"/>
      <c r="C34" s="233"/>
      <c r="D34" s="233"/>
      <c r="E34" s="234"/>
      <c r="F34" s="19">
        <v>27</v>
      </c>
      <c r="G34" s="7"/>
      <c r="H34" s="8"/>
      <c r="I34" s="12">
        <f t="shared" si="0"/>
        <v>0</v>
      </c>
      <c r="J34" s="7"/>
      <c r="K34" s="8"/>
      <c r="L34" s="12">
        <f t="shared" si="1"/>
        <v>0</v>
      </c>
    </row>
    <row r="35" spans="1:12" ht="24" customHeight="1">
      <c r="A35" s="232" t="s">
        <v>339</v>
      </c>
      <c r="B35" s="233"/>
      <c r="C35" s="233"/>
      <c r="D35" s="233"/>
      <c r="E35" s="234"/>
      <c r="F35" s="19">
        <v>28</v>
      </c>
      <c r="G35" s="7"/>
      <c r="H35" s="8"/>
      <c r="I35" s="12">
        <f t="shared" si="0"/>
        <v>0</v>
      </c>
      <c r="J35" s="7"/>
      <c r="K35" s="8"/>
      <c r="L35" s="12">
        <f t="shared" si="1"/>
        <v>0</v>
      </c>
    </row>
    <row r="36" spans="1:12" ht="12.75">
      <c r="A36" s="232" t="s">
        <v>340</v>
      </c>
      <c r="B36" s="233"/>
      <c r="C36" s="233"/>
      <c r="D36" s="233"/>
      <c r="E36" s="234"/>
      <c r="F36" s="19">
        <v>29</v>
      </c>
      <c r="G36" s="7"/>
      <c r="H36" s="8"/>
      <c r="I36" s="12">
        <f t="shared" si="0"/>
        <v>0</v>
      </c>
      <c r="J36" s="7"/>
      <c r="K36" s="8"/>
      <c r="L36" s="12">
        <f t="shared" si="1"/>
        <v>0</v>
      </c>
    </row>
    <row r="37" spans="1:12" ht="12.75">
      <c r="A37" s="232" t="s">
        <v>341</v>
      </c>
      <c r="B37" s="233"/>
      <c r="C37" s="233"/>
      <c r="D37" s="233"/>
      <c r="E37" s="234"/>
      <c r="F37" s="19">
        <v>30</v>
      </c>
      <c r="G37" s="7"/>
      <c r="H37" s="8"/>
      <c r="I37" s="12">
        <f t="shared" si="0"/>
        <v>0</v>
      </c>
      <c r="J37" s="7"/>
      <c r="K37" s="8"/>
      <c r="L37" s="12">
        <f t="shared" si="1"/>
        <v>0</v>
      </c>
    </row>
    <row r="38" spans="1:12" ht="12.75">
      <c r="A38" s="232" t="s">
        <v>342</v>
      </c>
      <c r="B38" s="233"/>
      <c r="C38" s="233"/>
      <c r="D38" s="233"/>
      <c r="E38" s="234"/>
      <c r="F38" s="19">
        <v>31</v>
      </c>
      <c r="G38" s="7"/>
      <c r="H38" s="8"/>
      <c r="I38" s="12">
        <f t="shared" si="0"/>
        <v>0</v>
      </c>
      <c r="J38" s="7"/>
      <c r="K38" s="8"/>
      <c r="L38" s="12">
        <f t="shared" si="1"/>
        <v>0</v>
      </c>
    </row>
    <row r="39" spans="1:12" ht="12.75">
      <c r="A39" s="232" t="s">
        <v>170</v>
      </c>
      <c r="B39" s="233"/>
      <c r="C39" s="233"/>
      <c r="D39" s="233"/>
      <c r="E39" s="234"/>
      <c r="F39" s="19">
        <v>32</v>
      </c>
      <c r="G39" s="16">
        <f>SUM(G40:G42)</f>
        <v>0</v>
      </c>
      <c r="H39" s="17">
        <f>SUM(H40:H42)</f>
        <v>488612824.75</v>
      </c>
      <c r="I39" s="12">
        <f>SUM(G39:H39)</f>
        <v>488612824.75</v>
      </c>
      <c r="J39" s="16">
        <f>SUM(J40:J42)</f>
        <v>0</v>
      </c>
      <c r="K39" s="17">
        <f>SUM(K40:K42)</f>
        <v>529844770.18999994</v>
      </c>
      <c r="L39" s="12">
        <f>SUM(J39:K39)</f>
        <v>529844770.18999994</v>
      </c>
    </row>
    <row r="40" spans="1:12" ht="12.75">
      <c r="A40" s="232" t="s">
        <v>343</v>
      </c>
      <c r="B40" s="233"/>
      <c r="C40" s="233"/>
      <c r="D40" s="233"/>
      <c r="E40" s="234"/>
      <c r="F40" s="19">
        <v>33</v>
      </c>
      <c r="G40" s="7"/>
      <c r="H40" s="8">
        <v>3987161.93</v>
      </c>
      <c r="I40" s="12">
        <f t="shared" si="0"/>
        <v>3987161.93</v>
      </c>
      <c r="J40" s="7"/>
      <c r="K40" s="8">
        <v>42125579.06</v>
      </c>
      <c r="L40" s="12">
        <f t="shared" si="1"/>
        <v>42125579.06</v>
      </c>
    </row>
    <row r="41" spans="1:12" ht="12.75">
      <c r="A41" s="232" t="s">
        <v>344</v>
      </c>
      <c r="B41" s="233"/>
      <c r="C41" s="233"/>
      <c r="D41" s="233"/>
      <c r="E41" s="234"/>
      <c r="F41" s="19">
        <v>34</v>
      </c>
      <c r="G41" s="7"/>
      <c r="H41" s="8">
        <v>297629373.64</v>
      </c>
      <c r="I41" s="12">
        <f t="shared" si="0"/>
        <v>297629373.64</v>
      </c>
      <c r="J41" s="7"/>
      <c r="K41" s="8">
        <v>208025897.23</v>
      </c>
      <c r="L41" s="12">
        <f t="shared" si="1"/>
        <v>208025897.23</v>
      </c>
    </row>
    <row r="42" spans="1:12" ht="12.75">
      <c r="A42" s="232" t="s">
        <v>345</v>
      </c>
      <c r="B42" s="233"/>
      <c r="C42" s="233"/>
      <c r="D42" s="233"/>
      <c r="E42" s="234"/>
      <c r="F42" s="19">
        <v>35</v>
      </c>
      <c r="G42" s="7"/>
      <c r="H42" s="8">
        <v>186996289.18</v>
      </c>
      <c r="I42" s="12">
        <f t="shared" si="0"/>
        <v>186996289.18</v>
      </c>
      <c r="J42" s="7"/>
      <c r="K42" s="8">
        <v>279693293.9</v>
      </c>
      <c r="L42" s="12">
        <f t="shared" si="1"/>
        <v>279693293.9</v>
      </c>
    </row>
    <row r="43" spans="1:12" ht="24" customHeight="1">
      <c r="A43" s="235" t="s">
        <v>193</v>
      </c>
      <c r="B43" s="236"/>
      <c r="C43" s="236"/>
      <c r="D43" s="233"/>
      <c r="E43" s="234"/>
      <c r="F43" s="19">
        <v>36</v>
      </c>
      <c r="G43" s="7"/>
      <c r="H43" s="8"/>
      <c r="I43" s="12">
        <f t="shared" si="0"/>
        <v>0</v>
      </c>
      <c r="J43" s="7"/>
      <c r="K43" s="8"/>
      <c r="L43" s="12">
        <f t="shared" si="1"/>
        <v>0</v>
      </c>
    </row>
    <row r="44" spans="1:12" ht="24" customHeight="1">
      <c r="A44" s="235" t="s">
        <v>194</v>
      </c>
      <c r="B44" s="236"/>
      <c r="C44" s="236"/>
      <c r="D44" s="233"/>
      <c r="E44" s="234"/>
      <c r="F44" s="19">
        <v>37</v>
      </c>
      <c r="G44" s="7"/>
      <c r="H44" s="8"/>
      <c r="I44" s="12">
        <f t="shared" si="0"/>
        <v>0</v>
      </c>
      <c r="J44" s="7"/>
      <c r="K44" s="8"/>
      <c r="L44" s="12">
        <f t="shared" si="1"/>
        <v>0</v>
      </c>
    </row>
    <row r="45" spans="1:12" ht="12.75">
      <c r="A45" s="235" t="s">
        <v>171</v>
      </c>
      <c r="B45" s="236"/>
      <c r="C45" s="236"/>
      <c r="D45" s="233"/>
      <c r="E45" s="234"/>
      <c r="F45" s="19">
        <v>38</v>
      </c>
      <c r="G45" s="16">
        <f>SUM(G46:G52)</f>
        <v>0</v>
      </c>
      <c r="H45" s="17">
        <f>SUM(H46:H52)</f>
        <v>10923356.31</v>
      </c>
      <c r="I45" s="12">
        <f t="shared" si="0"/>
        <v>10923356.31</v>
      </c>
      <c r="J45" s="16">
        <f>SUM(J46:J52)</f>
        <v>0</v>
      </c>
      <c r="K45" s="17">
        <f>SUM(K46:K52)</f>
        <v>9158953.5</v>
      </c>
      <c r="L45" s="12">
        <f t="shared" si="1"/>
        <v>9158953.5</v>
      </c>
    </row>
    <row r="46" spans="1:12" ht="12.75">
      <c r="A46" s="232" t="s">
        <v>346</v>
      </c>
      <c r="B46" s="233"/>
      <c r="C46" s="233"/>
      <c r="D46" s="233"/>
      <c r="E46" s="234"/>
      <c r="F46" s="19">
        <v>39</v>
      </c>
      <c r="G46" s="7"/>
      <c r="H46" s="8">
        <v>739761.83</v>
      </c>
      <c r="I46" s="12">
        <f t="shared" si="0"/>
        <v>739761.83</v>
      </c>
      <c r="J46" s="7"/>
      <c r="K46" s="8">
        <v>1207162.12</v>
      </c>
      <c r="L46" s="12">
        <f t="shared" si="1"/>
        <v>1207162.12</v>
      </c>
    </row>
    <row r="47" spans="1:12" ht="12.75">
      <c r="A47" s="232" t="s">
        <v>347</v>
      </c>
      <c r="B47" s="233"/>
      <c r="C47" s="233"/>
      <c r="D47" s="233"/>
      <c r="E47" s="234"/>
      <c r="F47" s="19">
        <v>40</v>
      </c>
      <c r="G47" s="7"/>
      <c r="H47" s="8"/>
      <c r="I47" s="12">
        <f t="shared" si="0"/>
        <v>0</v>
      </c>
      <c r="J47" s="7"/>
      <c r="K47" s="8"/>
      <c r="L47" s="12">
        <f t="shared" si="1"/>
        <v>0</v>
      </c>
    </row>
    <row r="48" spans="1:12" ht="12.75">
      <c r="A48" s="232" t="s">
        <v>348</v>
      </c>
      <c r="B48" s="233"/>
      <c r="C48" s="233"/>
      <c r="D48" s="233"/>
      <c r="E48" s="234"/>
      <c r="F48" s="19">
        <v>41</v>
      </c>
      <c r="G48" s="7"/>
      <c r="H48" s="8">
        <v>10183594.48</v>
      </c>
      <c r="I48" s="12">
        <f t="shared" si="0"/>
        <v>10183594.48</v>
      </c>
      <c r="J48" s="7"/>
      <c r="K48" s="8">
        <v>7951791.38</v>
      </c>
      <c r="L48" s="12">
        <f t="shared" si="1"/>
        <v>7951791.38</v>
      </c>
    </row>
    <row r="49" spans="1:12" ht="21" customHeight="1">
      <c r="A49" s="232" t="s">
        <v>349</v>
      </c>
      <c r="B49" s="233"/>
      <c r="C49" s="233"/>
      <c r="D49" s="233"/>
      <c r="E49" s="234"/>
      <c r="F49" s="19">
        <v>42</v>
      </c>
      <c r="G49" s="7"/>
      <c r="H49" s="8"/>
      <c r="I49" s="12">
        <f t="shared" si="0"/>
        <v>0</v>
      </c>
      <c r="J49" s="7"/>
      <c r="K49" s="8"/>
      <c r="L49" s="12">
        <f t="shared" si="1"/>
        <v>0</v>
      </c>
    </row>
    <row r="50" spans="1:12" ht="12.75">
      <c r="A50" s="232" t="s">
        <v>298</v>
      </c>
      <c r="B50" s="233"/>
      <c r="C50" s="233"/>
      <c r="D50" s="233"/>
      <c r="E50" s="234"/>
      <c r="F50" s="19">
        <v>43</v>
      </c>
      <c r="G50" s="7"/>
      <c r="H50" s="8"/>
      <c r="I50" s="12">
        <f t="shared" si="0"/>
        <v>0</v>
      </c>
      <c r="J50" s="7"/>
      <c r="K50" s="8"/>
      <c r="L50" s="12">
        <f t="shared" si="1"/>
        <v>0</v>
      </c>
    </row>
    <row r="51" spans="1:12" ht="12.75">
      <c r="A51" s="232" t="s">
        <v>299</v>
      </c>
      <c r="B51" s="233"/>
      <c r="C51" s="233"/>
      <c r="D51" s="233"/>
      <c r="E51" s="234"/>
      <c r="F51" s="19">
        <v>44</v>
      </c>
      <c r="G51" s="7"/>
      <c r="H51" s="8"/>
      <c r="I51" s="12">
        <f t="shared" si="0"/>
        <v>0</v>
      </c>
      <c r="J51" s="7"/>
      <c r="K51" s="8"/>
      <c r="L51" s="12">
        <f t="shared" si="1"/>
        <v>0</v>
      </c>
    </row>
    <row r="52" spans="1:12" ht="21.75" customHeight="1">
      <c r="A52" s="232" t="s">
        <v>300</v>
      </c>
      <c r="B52" s="233"/>
      <c r="C52" s="233"/>
      <c r="D52" s="233"/>
      <c r="E52" s="234"/>
      <c r="F52" s="19">
        <v>45</v>
      </c>
      <c r="G52" s="7"/>
      <c r="H52" s="8"/>
      <c r="I52" s="12">
        <f t="shared" si="0"/>
        <v>0</v>
      </c>
      <c r="J52" s="7"/>
      <c r="K52" s="8"/>
      <c r="L52" s="12">
        <f t="shared" si="1"/>
        <v>0</v>
      </c>
    </row>
    <row r="53" spans="1:12" ht="12.75">
      <c r="A53" s="235" t="s">
        <v>172</v>
      </c>
      <c r="B53" s="236"/>
      <c r="C53" s="236"/>
      <c r="D53" s="233"/>
      <c r="E53" s="234"/>
      <c r="F53" s="19">
        <v>46</v>
      </c>
      <c r="G53" s="16">
        <f>G54+G55</f>
        <v>0</v>
      </c>
      <c r="H53" s="17">
        <f>H54+H55</f>
        <v>0</v>
      </c>
      <c r="I53" s="12">
        <f t="shared" si="0"/>
        <v>0</v>
      </c>
      <c r="J53" s="16">
        <f>J54+J55</f>
        <v>0</v>
      </c>
      <c r="K53" s="17">
        <f>K54+K55</f>
        <v>0</v>
      </c>
      <c r="L53" s="12">
        <f t="shared" si="1"/>
        <v>0</v>
      </c>
    </row>
    <row r="54" spans="1:12" ht="12.75">
      <c r="A54" s="232" t="s">
        <v>350</v>
      </c>
      <c r="B54" s="233"/>
      <c r="C54" s="233"/>
      <c r="D54" s="233"/>
      <c r="E54" s="234"/>
      <c r="F54" s="19">
        <v>47</v>
      </c>
      <c r="G54" s="7"/>
      <c r="H54" s="8"/>
      <c r="I54" s="12">
        <f t="shared" si="0"/>
        <v>0</v>
      </c>
      <c r="J54" s="7"/>
      <c r="K54" s="8"/>
      <c r="L54" s="12">
        <f t="shared" si="1"/>
        <v>0</v>
      </c>
    </row>
    <row r="55" spans="1:12" ht="12.75">
      <c r="A55" s="232" t="s">
        <v>351</v>
      </c>
      <c r="B55" s="233"/>
      <c r="C55" s="233"/>
      <c r="D55" s="233"/>
      <c r="E55" s="234"/>
      <c r="F55" s="19">
        <v>48</v>
      </c>
      <c r="G55" s="7"/>
      <c r="H55" s="8"/>
      <c r="I55" s="12">
        <f t="shared" si="0"/>
        <v>0</v>
      </c>
      <c r="J55" s="7"/>
      <c r="K55" s="8"/>
      <c r="L55" s="12">
        <f t="shared" si="1"/>
        <v>0</v>
      </c>
    </row>
    <row r="56" spans="1:12" ht="12.75">
      <c r="A56" s="235" t="s">
        <v>173</v>
      </c>
      <c r="B56" s="236"/>
      <c r="C56" s="236"/>
      <c r="D56" s="233"/>
      <c r="E56" s="234"/>
      <c r="F56" s="19">
        <v>49</v>
      </c>
      <c r="G56" s="16">
        <f>G57+G60+G61</f>
        <v>0</v>
      </c>
      <c r="H56" s="17">
        <f>H57+H60+H61</f>
        <v>109224752.74</v>
      </c>
      <c r="I56" s="12">
        <f t="shared" si="0"/>
        <v>109224752.74</v>
      </c>
      <c r="J56" s="16">
        <f>J57+J60+J61</f>
        <v>0</v>
      </c>
      <c r="K56" s="17">
        <f>K57+K60+K61</f>
        <v>110433473.68</v>
      </c>
      <c r="L56" s="12">
        <f t="shared" si="1"/>
        <v>110433473.68</v>
      </c>
    </row>
    <row r="57" spans="1:12" ht="12.75">
      <c r="A57" s="235" t="s">
        <v>174</v>
      </c>
      <c r="B57" s="236"/>
      <c r="C57" s="236"/>
      <c r="D57" s="233"/>
      <c r="E57" s="234"/>
      <c r="F57" s="19">
        <v>50</v>
      </c>
      <c r="G57" s="16">
        <f>G58+G59</f>
        <v>0</v>
      </c>
      <c r="H57" s="17">
        <f>H58+H59</f>
        <v>83415471.8</v>
      </c>
      <c r="I57" s="12">
        <f>SUM(G57:H57)</f>
        <v>83415471.8</v>
      </c>
      <c r="J57" s="16">
        <f>J58+J59</f>
        <v>0</v>
      </c>
      <c r="K57" s="17">
        <f>K58+K59</f>
        <v>74242939.3</v>
      </c>
      <c r="L57" s="12">
        <f>SUM(J57:K57)</f>
        <v>74242939.3</v>
      </c>
    </row>
    <row r="58" spans="1:12" ht="12.75">
      <c r="A58" s="232" t="s">
        <v>301</v>
      </c>
      <c r="B58" s="233"/>
      <c r="C58" s="233"/>
      <c r="D58" s="233"/>
      <c r="E58" s="234"/>
      <c r="F58" s="19">
        <v>51</v>
      </c>
      <c r="G58" s="7"/>
      <c r="H58" s="8">
        <v>83213474.08</v>
      </c>
      <c r="I58" s="12">
        <f t="shared" si="0"/>
        <v>83213474.08</v>
      </c>
      <c r="J58" s="7"/>
      <c r="K58" s="8">
        <v>74040941.58</v>
      </c>
      <c r="L58" s="12">
        <f t="shared" si="1"/>
        <v>74040941.58</v>
      </c>
    </row>
    <row r="59" spans="1:12" ht="12.75">
      <c r="A59" s="232" t="s">
        <v>284</v>
      </c>
      <c r="B59" s="233"/>
      <c r="C59" s="233"/>
      <c r="D59" s="233"/>
      <c r="E59" s="234"/>
      <c r="F59" s="19">
        <v>52</v>
      </c>
      <c r="G59" s="7"/>
      <c r="H59" s="8">
        <v>201997.72</v>
      </c>
      <c r="I59" s="12">
        <f t="shared" si="0"/>
        <v>201997.72</v>
      </c>
      <c r="J59" s="7"/>
      <c r="K59" s="8">
        <v>201997.72</v>
      </c>
      <c r="L59" s="12">
        <f t="shared" si="1"/>
        <v>201997.72</v>
      </c>
    </row>
    <row r="60" spans="1:12" ht="12.75">
      <c r="A60" s="235" t="s">
        <v>285</v>
      </c>
      <c r="B60" s="236"/>
      <c r="C60" s="236"/>
      <c r="D60" s="233"/>
      <c r="E60" s="234"/>
      <c r="F60" s="19">
        <v>53</v>
      </c>
      <c r="G60" s="7"/>
      <c r="H60" s="8">
        <v>385.78</v>
      </c>
      <c r="I60" s="12">
        <f t="shared" si="0"/>
        <v>385.78</v>
      </c>
      <c r="J60" s="7"/>
      <c r="K60" s="8">
        <v>8263.64</v>
      </c>
      <c r="L60" s="12">
        <f t="shared" si="1"/>
        <v>8263.64</v>
      </c>
    </row>
    <row r="61" spans="1:12" ht="12.75">
      <c r="A61" s="235" t="s">
        <v>175</v>
      </c>
      <c r="B61" s="236"/>
      <c r="C61" s="236"/>
      <c r="D61" s="233"/>
      <c r="E61" s="234"/>
      <c r="F61" s="19">
        <v>54</v>
      </c>
      <c r="G61" s="16">
        <f>SUM(G62:G64)</f>
        <v>0</v>
      </c>
      <c r="H61" s="17">
        <f>SUM(H62:H64)</f>
        <v>25808895.16</v>
      </c>
      <c r="I61" s="12">
        <f t="shared" si="0"/>
        <v>25808895.16</v>
      </c>
      <c r="J61" s="16">
        <f>SUM(J62:J64)</f>
        <v>0</v>
      </c>
      <c r="K61" s="17">
        <f>SUM(K62:K64)</f>
        <v>36182270.74</v>
      </c>
      <c r="L61" s="12">
        <f t="shared" si="1"/>
        <v>36182270.74</v>
      </c>
    </row>
    <row r="62" spans="1:12" ht="12.75">
      <c r="A62" s="232" t="s">
        <v>295</v>
      </c>
      <c r="B62" s="233"/>
      <c r="C62" s="233"/>
      <c r="D62" s="233"/>
      <c r="E62" s="234"/>
      <c r="F62" s="19">
        <v>55</v>
      </c>
      <c r="G62" s="7"/>
      <c r="H62" s="8">
        <v>8585940.34</v>
      </c>
      <c r="I62" s="12">
        <f t="shared" si="0"/>
        <v>8585940.34</v>
      </c>
      <c r="J62" s="7"/>
      <c r="K62" s="8">
        <v>12261581.98</v>
      </c>
      <c r="L62" s="12">
        <f t="shared" si="1"/>
        <v>12261581.98</v>
      </c>
    </row>
    <row r="63" spans="1:12" ht="12.75">
      <c r="A63" s="232" t="s">
        <v>296</v>
      </c>
      <c r="B63" s="233"/>
      <c r="C63" s="233"/>
      <c r="D63" s="233"/>
      <c r="E63" s="234"/>
      <c r="F63" s="19">
        <v>56</v>
      </c>
      <c r="G63" s="7"/>
      <c r="H63" s="8">
        <v>667737.56</v>
      </c>
      <c r="I63" s="12">
        <f t="shared" si="0"/>
        <v>667737.56</v>
      </c>
      <c r="J63" s="7"/>
      <c r="K63" s="8">
        <v>5306226.39</v>
      </c>
      <c r="L63" s="12">
        <f t="shared" si="1"/>
        <v>5306226.39</v>
      </c>
    </row>
    <row r="64" spans="1:12" ht="12.75">
      <c r="A64" s="232" t="s">
        <v>352</v>
      </c>
      <c r="B64" s="233"/>
      <c r="C64" s="233"/>
      <c r="D64" s="233"/>
      <c r="E64" s="234"/>
      <c r="F64" s="19">
        <v>57</v>
      </c>
      <c r="G64" s="7"/>
      <c r="H64" s="8">
        <v>16555217.26</v>
      </c>
      <c r="I64" s="12">
        <f t="shared" si="0"/>
        <v>16555217.26</v>
      </c>
      <c r="J64" s="7"/>
      <c r="K64" s="8">
        <v>18614462.37</v>
      </c>
      <c r="L64" s="12">
        <f t="shared" si="1"/>
        <v>18614462.37</v>
      </c>
    </row>
    <row r="65" spans="1:12" ht="12.75">
      <c r="A65" s="235" t="s">
        <v>176</v>
      </c>
      <c r="B65" s="236"/>
      <c r="C65" s="236"/>
      <c r="D65" s="233"/>
      <c r="E65" s="234"/>
      <c r="F65" s="19">
        <v>58</v>
      </c>
      <c r="G65" s="16">
        <f>G66+G70+G71</f>
        <v>0</v>
      </c>
      <c r="H65" s="17">
        <f>H66+H70+H71</f>
        <v>68052746.84</v>
      </c>
      <c r="I65" s="12">
        <f t="shared" si="0"/>
        <v>68052746.84</v>
      </c>
      <c r="J65" s="16">
        <f>J66+J70+J71</f>
        <v>0</v>
      </c>
      <c r="K65" s="17">
        <f>K66+K70+K71</f>
        <v>57668352.03</v>
      </c>
      <c r="L65" s="12">
        <f t="shared" si="1"/>
        <v>57668352.03</v>
      </c>
    </row>
    <row r="66" spans="1:12" ht="12.75">
      <c r="A66" s="235" t="s">
        <v>177</v>
      </c>
      <c r="B66" s="236"/>
      <c r="C66" s="236"/>
      <c r="D66" s="233"/>
      <c r="E66" s="234"/>
      <c r="F66" s="19">
        <v>59</v>
      </c>
      <c r="G66" s="16">
        <f>SUM(G67:G69)</f>
        <v>0</v>
      </c>
      <c r="H66" s="17">
        <f>SUM(H67:H69)</f>
        <v>8438409.23</v>
      </c>
      <c r="I66" s="12">
        <f t="shared" si="0"/>
        <v>8438409.23</v>
      </c>
      <c r="J66" s="16">
        <f>SUM(J67:J69)</f>
        <v>0</v>
      </c>
      <c r="K66" s="17">
        <f>SUM(K67:K69)</f>
        <v>23369590.08</v>
      </c>
      <c r="L66" s="12">
        <f t="shared" si="1"/>
        <v>23369590.08</v>
      </c>
    </row>
    <row r="67" spans="1:12" ht="12.75">
      <c r="A67" s="232" t="s">
        <v>353</v>
      </c>
      <c r="B67" s="233"/>
      <c r="C67" s="233"/>
      <c r="D67" s="233"/>
      <c r="E67" s="234"/>
      <c r="F67" s="19">
        <v>60</v>
      </c>
      <c r="G67" s="7"/>
      <c r="H67" s="8">
        <v>8321133.05</v>
      </c>
      <c r="I67" s="12">
        <f t="shared" si="0"/>
        <v>8321133.05</v>
      </c>
      <c r="J67" s="7"/>
      <c r="K67" s="8">
        <v>23327584.22</v>
      </c>
      <c r="L67" s="12">
        <f t="shared" si="1"/>
        <v>23327584.22</v>
      </c>
    </row>
    <row r="68" spans="1:12" ht="12.75">
      <c r="A68" s="232" t="s">
        <v>354</v>
      </c>
      <c r="B68" s="233"/>
      <c r="C68" s="233"/>
      <c r="D68" s="233"/>
      <c r="E68" s="234"/>
      <c r="F68" s="19">
        <v>61</v>
      </c>
      <c r="G68" s="7"/>
      <c r="H68" s="8"/>
      <c r="I68" s="12">
        <f t="shared" si="0"/>
        <v>0</v>
      </c>
      <c r="J68" s="7"/>
      <c r="K68" s="8"/>
      <c r="L68" s="12">
        <f t="shared" si="1"/>
        <v>0</v>
      </c>
    </row>
    <row r="69" spans="1:12" ht="12.75">
      <c r="A69" s="232" t="s">
        <v>355</v>
      </c>
      <c r="B69" s="233"/>
      <c r="C69" s="233"/>
      <c r="D69" s="233"/>
      <c r="E69" s="234"/>
      <c r="F69" s="19">
        <v>62</v>
      </c>
      <c r="G69" s="7"/>
      <c r="H69" s="8">
        <v>117276.18</v>
      </c>
      <c r="I69" s="12">
        <f t="shared" si="0"/>
        <v>117276.18</v>
      </c>
      <c r="J69" s="7"/>
      <c r="K69" s="8">
        <v>42005.86</v>
      </c>
      <c r="L69" s="12">
        <f t="shared" si="1"/>
        <v>42005.86</v>
      </c>
    </row>
    <row r="70" spans="1:12" ht="12.75">
      <c r="A70" s="235" t="s">
        <v>356</v>
      </c>
      <c r="B70" s="236"/>
      <c r="C70" s="236"/>
      <c r="D70" s="233"/>
      <c r="E70" s="234"/>
      <c r="F70" s="19">
        <v>63</v>
      </c>
      <c r="G70" s="7"/>
      <c r="H70" s="8"/>
      <c r="I70" s="12">
        <f t="shared" si="0"/>
        <v>0</v>
      </c>
      <c r="J70" s="7"/>
      <c r="K70" s="8"/>
      <c r="L70" s="12">
        <f t="shared" si="1"/>
        <v>0</v>
      </c>
    </row>
    <row r="71" spans="1:12" ht="12.75">
      <c r="A71" s="235" t="s">
        <v>357</v>
      </c>
      <c r="B71" s="236"/>
      <c r="C71" s="236"/>
      <c r="D71" s="233"/>
      <c r="E71" s="234"/>
      <c r="F71" s="19">
        <v>64</v>
      </c>
      <c r="G71" s="7"/>
      <c r="H71" s="8">
        <v>59614337.61</v>
      </c>
      <c r="I71" s="12">
        <f t="shared" si="0"/>
        <v>59614337.61</v>
      </c>
      <c r="J71" s="7"/>
      <c r="K71" s="8">
        <v>34298761.95</v>
      </c>
      <c r="L71" s="12">
        <f t="shared" si="1"/>
        <v>34298761.95</v>
      </c>
    </row>
    <row r="72" spans="1:12" ht="24.75" customHeight="1">
      <c r="A72" s="235" t="s">
        <v>178</v>
      </c>
      <c r="B72" s="236"/>
      <c r="C72" s="236"/>
      <c r="D72" s="233"/>
      <c r="E72" s="234"/>
      <c r="F72" s="19">
        <v>65</v>
      </c>
      <c r="G72" s="16">
        <f>SUM(G73:G75)</f>
        <v>0</v>
      </c>
      <c r="H72" s="17">
        <f>SUM(H73:H75)</f>
        <v>424235.47</v>
      </c>
      <c r="I72" s="12">
        <f t="shared" si="0"/>
        <v>424235.47</v>
      </c>
      <c r="J72" s="16">
        <f>SUM(J73:J75)</f>
        <v>0</v>
      </c>
      <c r="K72" s="17">
        <f>SUM(K73:K75)</f>
        <v>3594570.52</v>
      </c>
      <c r="L72" s="12">
        <f t="shared" si="1"/>
        <v>3594570.52</v>
      </c>
    </row>
    <row r="73" spans="1:12" ht="12.75">
      <c r="A73" s="232" t="s">
        <v>358</v>
      </c>
      <c r="B73" s="233"/>
      <c r="C73" s="233"/>
      <c r="D73" s="233"/>
      <c r="E73" s="234"/>
      <c r="F73" s="19">
        <v>66</v>
      </c>
      <c r="G73" s="7"/>
      <c r="H73" s="8">
        <v>200826.07</v>
      </c>
      <c r="I73" s="12">
        <f>SUM(G73:H73)</f>
        <v>200826.07</v>
      </c>
      <c r="J73" s="7"/>
      <c r="K73" s="8">
        <v>239051.47</v>
      </c>
      <c r="L73" s="12">
        <f>SUM(J73:K73)</f>
        <v>239051.47</v>
      </c>
    </row>
    <row r="74" spans="1:12" ht="12.75">
      <c r="A74" s="232" t="s">
        <v>359</v>
      </c>
      <c r="B74" s="233"/>
      <c r="C74" s="233"/>
      <c r="D74" s="233"/>
      <c r="E74" s="234"/>
      <c r="F74" s="19">
        <v>67</v>
      </c>
      <c r="G74" s="7"/>
      <c r="H74" s="8"/>
      <c r="I74" s="12">
        <f>SUM(G74:H74)</f>
        <v>0</v>
      </c>
      <c r="J74" s="7"/>
      <c r="K74" s="8"/>
      <c r="L74" s="12">
        <f>SUM(J74:K74)</f>
        <v>0</v>
      </c>
    </row>
    <row r="75" spans="1:12" ht="12.75">
      <c r="A75" s="232" t="s">
        <v>373</v>
      </c>
      <c r="B75" s="233"/>
      <c r="C75" s="233"/>
      <c r="D75" s="233"/>
      <c r="E75" s="234"/>
      <c r="F75" s="19">
        <v>68</v>
      </c>
      <c r="G75" s="7"/>
      <c r="H75" s="8">
        <v>223409.4</v>
      </c>
      <c r="I75" s="12">
        <f>SUM(G75:H75)</f>
        <v>223409.4</v>
      </c>
      <c r="J75" s="7"/>
      <c r="K75" s="8">
        <v>3355519.05</v>
      </c>
      <c r="L75" s="12">
        <f>SUM(J75:K75)</f>
        <v>3355519.05</v>
      </c>
    </row>
    <row r="76" spans="1:12" ht="12.75">
      <c r="A76" s="235" t="s">
        <v>179</v>
      </c>
      <c r="B76" s="236"/>
      <c r="C76" s="236"/>
      <c r="D76" s="233"/>
      <c r="E76" s="234"/>
      <c r="F76" s="19">
        <v>69</v>
      </c>
      <c r="G76" s="16">
        <f>G8+G11+G14+G18+G44+G45+G53+G56+G65+G72</f>
        <v>0</v>
      </c>
      <c r="H76" s="17">
        <f>H8+H11+H14+H18+H44+H45+H53+H56+H65+H72</f>
        <v>1637530123.8999999</v>
      </c>
      <c r="I76" s="12">
        <f>SUM(G76:H76)</f>
        <v>1637530123.8999999</v>
      </c>
      <c r="J76" s="16">
        <f>J8+J11+J14+J18+J44+J45+J53+J56+J65+J72</f>
        <v>0</v>
      </c>
      <c r="K76" s="17">
        <f>K8+K11+K14+K18+K44+K45+K53+K56+K65+K72</f>
        <v>1707798288.9499998</v>
      </c>
      <c r="L76" s="12">
        <f>SUM(J76:K76)</f>
        <v>1707798288.9499998</v>
      </c>
    </row>
    <row r="77" spans="1:12" ht="12.75">
      <c r="A77" s="237" t="s">
        <v>35</v>
      </c>
      <c r="B77" s="238"/>
      <c r="C77" s="238"/>
      <c r="D77" s="239"/>
      <c r="E77" s="240"/>
      <c r="F77" s="20">
        <v>70</v>
      </c>
      <c r="G77" s="9"/>
      <c r="H77" s="10"/>
      <c r="I77" s="13">
        <f>SUM(G77:H77)</f>
        <v>0</v>
      </c>
      <c r="J77" s="9"/>
      <c r="K77" s="10"/>
      <c r="L77" s="13">
        <f>SUM(J77:K77)</f>
        <v>0</v>
      </c>
    </row>
    <row r="78" spans="1:12" ht="12.75">
      <c r="A78" s="241" t="s">
        <v>230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3"/>
    </row>
    <row r="79" spans="1:12" ht="12.75">
      <c r="A79" s="220" t="s">
        <v>180</v>
      </c>
      <c r="B79" s="221"/>
      <c r="C79" s="221"/>
      <c r="D79" s="222"/>
      <c r="E79" s="223"/>
      <c r="F79" s="18">
        <v>71</v>
      </c>
      <c r="G79" s="14">
        <f>G80+G84+G85+G89+G93+G96</f>
        <v>0</v>
      </c>
      <c r="H79" s="15">
        <f>H80+H84+H85+H89+H93+H96</f>
        <v>675256775.96</v>
      </c>
      <c r="I79" s="11">
        <f>SUM(G79:H79)</f>
        <v>675256775.96</v>
      </c>
      <c r="J79" s="14">
        <f>J80+J84+J85+J89+J93+J96</f>
        <v>0</v>
      </c>
      <c r="K79" s="15">
        <f>K80+K84+K85+K89+K93+K96</f>
        <v>604386170.91</v>
      </c>
      <c r="L79" s="11">
        <f>SUM(J79:K79)</f>
        <v>604386170.91</v>
      </c>
    </row>
    <row r="80" spans="1:12" ht="12.75">
      <c r="A80" s="235" t="s">
        <v>181</v>
      </c>
      <c r="B80" s="236"/>
      <c r="C80" s="236"/>
      <c r="D80" s="233"/>
      <c r="E80" s="234"/>
      <c r="F80" s="19">
        <v>72</v>
      </c>
      <c r="G80" s="16">
        <f>SUM(G81:G83)</f>
        <v>0</v>
      </c>
      <c r="H80" s="17">
        <f>SUM(H81:H83)</f>
        <v>50000000</v>
      </c>
      <c r="I80" s="12">
        <f aca="true" t="shared" si="2" ref="I80:I128">SUM(G80:H80)</f>
        <v>50000000</v>
      </c>
      <c r="J80" s="16">
        <f>SUM(J81:J83)</f>
        <v>0</v>
      </c>
      <c r="K80" s="17">
        <f>SUM(K81:K83)</f>
        <v>50000000</v>
      </c>
      <c r="L80" s="12">
        <f aca="true" t="shared" si="3" ref="L80:L128">SUM(J80:K80)</f>
        <v>50000000</v>
      </c>
    </row>
    <row r="81" spans="1:12" ht="12.75">
      <c r="A81" s="232" t="s">
        <v>36</v>
      </c>
      <c r="B81" s="233"/>
      <c r="C81" s="233"/>
      <c r="D81" s="233"/>
      <c r="E81" s="234"/>
      <c r="F81" s="19">
        <v>73</v>
      </c>
      <c r="G81" s="7"/>
      <c r="H81" s="8">
        <v>50000000</v>
      </c>
      <c r="I81" s="12">
        <f t="shared" si="2"/>
        <v>50000000</v>
      </c>
      <c r="J81" s="7"/>
      <c r="K81" s="8">
        <v>50000000</v>
      </c>
      <c r="L81" s="12">
        <f t="shared" si="3"/>
        <v>50000000</v>
      </c>
    </row>
    <row r="82" spans="1:12" ht="12.75">
      <c r="A82" s="232" t="s">
        <v>37</v>
      </c>
      <c r="B82" s="233"/>
      <c r="C82" s="233"/>
      <c r="D82" s="233"/>
      <c r="E82" s="234"/>
      <c r="F82" s="19">
        <v>74</v>
      </c>
      <c r="G82" s="7"/>
      <c r="H82" s="8"/>
      <c r="I82" s="12">
        <f t="shared" si="2"/>
        <v>0</v>
      </c>
      <c r="J82" s="7"/>
      <c r="K82" s="8"/>
      <c r="L82" s="12">
        <f t="shared" si="3"/>
        <v>0</v>
      </c>
    </row>
    <row r="83" spans="1:12" ht="12.75">
      <c r="A83" s="232" t="s">
        <v>38</v>
      </c>
      <c r="B83" s="233"/>
      <c r="C83" s="233"/>
      <c r="D83" s="233"/>
      <c r="E83" s="234"/>
      <c r="F83" s="19">
        <v>75</v>
      </c>
      <c r="G83" s="7"/>
      <c r="H83" s="8"/>
      <c r="I83" s="12">
        <f t="shared" si="2"/>
        <v>0</v>
      </c>
      <c r="J83" s="7"/>
      <c r="K83" s="8"/>
      <c r="L83" s="12">
        <f t="shared" si="3"/>
        <v>0</v>
      </c>
    </row>
    <row r="84" spans="1:12" ht="12.75">
      <c r="A84" s="235" t="s">
        <v>39</v>
      </c>
      <c r="B84" s="236"/>
      <c r="C84" s="236"/>
      <c r="D84" s="233"/>
      <c r="E84" s="234"/>
      <c r="F84" s="19">
        <v>76</v>
      </c>
      <c r="G84" s="7"/>
      <c r="H84" s="8"/>
      <c r="I84" s="12">
        <f t="shared" si="2"/>
        <v>0</v>
      </c>
      <c r="J84" s="7"/>
      <c r="K84" s="8"/>
      <c r="L84" s="12">
        <f t="shared" si="3"/>
        <v>0</v>
      </c>
    </row>
    <row r="85" spans="1:12" ht="12.75">
      <c r="A85" s="235" t="s">
        <v>182</v>
      </c>
      <c r="B85" s="236"/>
      <c r="C85" s="236"/>
      <c r="D85" s="233"/>
      <c r="E85" s="234"/>
      <c r="F85" s="19">
        <v>77</v>
      </c>
      <c r="G85" s="16">
        <f>SUM(G86:G88)</f>
        <v>0</v>
      </c>
      <c r="H85" s="17">
        <f>SUM(H86:H88)</f>
        <v>420042709.84000003</v>
      </c>
      <c r="I85" s="12">
        <f t="shared" si="2"/>
        <v>420042709.84000003</v>
      </c>
      <c r="J85" s="16">
        <f>SUM(J86:J88)</f>
        <v>0</v>
      </c>
      <c r="K85" s="17">
        <f>SUM(K86:K88)</f>
        <v>322248048.31</v>
      </c>
      <c r="L85" s="12">
        <f t="shared" si="3"/>
        <v>322248048.31</v>
      </c>
    </row>
    <row r="86" spans="1:12" ht="12.75">
      <c r="A86" s="232" t="s">
        <v>40</v>
      </c>
      <c r="B86" s="233"/>
      <c r="C86" s="233"/>
      <c r="D86" s="233"/>
      <c r="E86" s="234"/>
      <c r="F86" s="19">
        <v>78</v>
      </c>
      <c r="G86" s="7"/>
      <c r="H86" s="8">
        <v>382545634.35</v>
      </c>
      <c r="I86" s="12">
        <f t="shared" si="2"/>
        <v>382545634.35</v>
      </c>
      <c r="J86" s="7"/>
      <c r="K86" s="8">
        <v>281725714.2</v>
      </c>
      <c r="L86" s="12">
        <f t="shared" si="3"/>
        <v>281725714.2</v>
      </c>
    </row>
    <row r="87" spans="1:12" ht="12.75">
      <c r="A87" s="232" t="s">
        <v>41</v>
      </c>
      <c r="B87" s="233"/>
      <c r="C87" s="233"/>
      <c r="D87" s="233"/>
      <c r="E87" s="234"/>
      <c r="F87" s="19">
        <v>79</v>
      </c>
      <c r="G87" s="7"/>
      <c r="H87" s="8">
        <v>37497075.49</v>
      </c>
      <c r="I87" s="12">
        <f t="shared" si="2"/>
        <v>37497075.49</v>
      </c>
      <c r="J87" s="7"/>
      <c r="K87" s="8">
        <v>40522334.11</v>
      </c>
      <c r="L87" s="12">
        <f t="shared" si="3"/>
        <v>40522334.11</v>
      </c>
    </row>
    <row r="88" spans="1:12" ht="12.75">
      <c r="A88" s="232" t="s">
        <v>42</v>
      </c>
      <c r="B88" s="233"/>
      <c r="C88" s="233"/>
      <c r="D88" s="233"/>
      <c r="E88" s="234"/>
      <c r="F88" s="19">
        <v>80</v>
      </c>
      <c r="G88" s="7"/>
      <c r="H88" s="8"/>
      <c r="I88" s="12">
        <f t="shared" si="2"/>
        <v>0</v>
      </c>
      <c r="J88" s="7"/>
      <c r="K88" s="8"/>
      <c r="L88" s="12">
        <f t="shared" si="3"/>
        <v>0</v>
      </c>
    </row>
    <row r="89" spans="1:12" ht="12.75">
      <c r="A89" s="235" t="s">
        <v>183</v>
      </c>
      <c r="B89" s="236"/>
      <c r="C89" s="236"/>
      <c r="D89" s="233"/>
      <c r="E89" s="234"/>
      <c r="F89" s="19">
        <v>81</v>
      </c>
      <c r="G89" s="16">
        <f>SUM(G90:G92)</f>
        <v>0</v>
      </c>
      <c r="H89" s="17">
        <f>SUM(H90:H92)</f>
        <v>138761535.26</v>
      </c>
      <c r="I89" s="12">
        <f t="shared" si="2"/>
        <v>138761535.26</v>
      </c>
      <c r="J89" s="16">
        <f>SUM(J90:J92)</f>
        <v>0</v>
      </c>
      <c r="K89" s="17">
        <f>SUM(K90:K92)</f>
        <v>138761535.26</v>
      </c>
      <c r="L89" s="12">
        <f t="shared" si="3"/>
        <v>138761535.26</v>
      </c>
    </row>
    <row r="90" spans="1:12" ht="12.75">
      <c r="A90" s="232" t="s">
        <v>43</v>
      </c>
      <c r="B90" s="233"/>
      <c r="C90" s="233"/>
      <c r="D90" s="233"/>
      <c r="E90" s="234"/>
      <c r="F90" s="19">
        <v>82</v>
      </c>
      <c r="G90" s="7"/>
      <c r="H90" s="8">
        <v>91154569.28</v>
      </c>
      <c r="I90" s="12">
        <f t="shared" si="2"/>
        <v>91154569.28</v>
      </c>
      <c r="J90" s="7"/>
      <c r="K90" s="8">
        <v>91154569.28</v>
      </c>
      <c r="L90" s="12">
        <f t="shared" si="3"/>
        <v>91154569.28</v>
      </c>
    </row>
    <row r="91" spans="1:12" ht="12.75">
      <c r="A91" s="232" t="s">
        <v>44</v>
      </c>
      <c r="B91" s="233"/>
      <c r="C91" s="233"/>
      <c r="D91" s="233"/>
      <c r="E91" s="234"/>
      <c r="F91" s="19">
        <v>83</v>
      </c>
      <c r="G91" s="7"/>
      <c r="H91" s="8"/>
      <c r="I91" s="12">
        <f t="shared" si="2"/>
        <v>0</v>
      </c>
      <c r="J91" s="7"/>
      <c r="K91" s="8"/>
      <c r="L91" s="12">
        <f t="shared" si="3"/>
        <v>0</v>
      </c>
    </row>
    <row r="92" spans="1:12" ht="12.75">
      <c r="A92" s="232" t="s">
        <v>45</v>
      </c>
      <c r="B92" s="233"/>
      <c r="C92" s="233"/>
      <c r="D92" s="233"/>
      <c r="E92" s="234"/>
      <c r="F92" s="19">
        <v>84</v>
      </c>
      <c r="G92" s="7"/>
      <c r="H92" s="8">
        <v>47606965.98</v>
      </c>
      <c r="I92" s="12">
        <f t="shared" si="2"/>
        <v>47606965.98</v>
      </c>
      <c r="J92" s="7"/>
      <c r="K92" s="8">
        <v>47606965.98</v>
      </c>
      <c r="L92" s="12">
        <f t="shared" si="3"/>
        <v>47606965.98</v>
      </c>
    </row>
    <row r="93" spans="1:12" ht="12.75">
      <c r="A93" s="235" t="s">
        <v>184</v>
      </c>
      <c r="B93" s="236"/>
      <c r="C93" s="236"/>
      <c r="D93" s="233"/>
      <c r="E93" s="234"/>
      <c r="F93" s="19">
        <v>85</v>
      </c>
      <c r="G93" s="16">
        <f>SUM(G94:G95)</f>
        <v>0</v>
      </c>
      <c r="H93" s="17">
        <f>SUM(H94:H95)</f>
        <v>28650561.27</v>
      </c>
      <c r="I93" s="12">
        <f t="shared" si="2"/>
        <v>28650561.27</v>
      </c>
      <c r="J93" s="16">
        <f>SUM(J94:J95)</f>
        <v>0</v>
      </c>
      <c r="K93" s="17">
        <f>SUM(K94:K95)</f>
        <v>47515556.08</v>
      </c>
      <c r="L93" s="12">
        <f t="shared" si="3"/>
        <v>47515556.08</v>
      </c>
    </row>
    <row r="94" spans="1:12" ht="12.75">
      <c r="A94" s="232" t="s">
        <v>4</v>
      </c>
      <c r="B94" s="233"/>
      <c r="C94" s="233"/>
      <c r="D94" s="233"/>
      <c r="E94" s="234"/>
      <c r="F94" s="19">
        <v>86</v>
      </c>
      <c r="G94" s="7"/>
      <c r="H94" s="8">
        <v>28650561.27</v>
      </c>
      <c r="I94" s="12">
        <f t="shared" si="2"/>
        <v>28650561.27</v>
      </c>
      <c r="J94" s="7"/>
      <c r="K94" s="8">
        <v>47515556.08</v>
      </c>
      <c r="L94" s="12">
        <f t="shared" si="3"/>
        <v>47515556.08</v>
      </c>
    </row>
    <row r="95" spans="1:12" ht="12.75">
      <c r="A95" s="232" t="s">
        <v>241</v>
      </c>
      <c r="B95" s="233"/>
      <c r="C95" s="233"/>
      <c r="D95" s="233"/>
      <c r="E95" s="234"/>
      <c r="F95" s="19">
        <v>87</v>
      </c>
      <c r="G95" s="7"/>
      <c r="H95" s="8"/>
      <c r="I95" s="12">
        <f t="shared" si="2"/>
        <v>0</v>
      </c>
      <c r="J95" s="7"/>
      <c r="K95" s="8"/>
      <c r="L95" s="12">
        <f t="shared" si="3"/>
        <v>0</v>
      </c>
    </row>
    <row r="96" spans="1:12" ht="12.75">
      <c r="A96" s="235" t="s">
        <v>185</v>
      </c>
      <c r="B96" s="236"/>
      <c r="C96" s="236"/>
      <c r="D96" s="233"/>
      <c r="E96" s="234"/>
      <c r="F96" s="19">
        <v>88</v>
      </c>
      <c r="G96" s="16">
        <f>SUM(G97:G98)</f>
        <v>0</v>
      </c>
      <c r="H96" s="17">
        <f>SUM(H97:H98)</f>
        <v>37801969.59</v>
      </c>
      <c r="I96" s="12">
        <f t="shared" si="2"/>
        <v>37801969.59</v>
      </c>
      <c r="J96" s="16">
        <f>SUM(J97:J98)</f>
        <v>0</v>
      </c>
      <c r="K96" s="17">
        <f>SUM(K97:K98)</f>
        <v>45861031.26</v>
      </c>
      <c r="L96" s="12">
        <f t="shared" si="3"/>
        <v>45861031.26</v>
      </c>
    </row>
    <row r="97" spans="1:12" ht="12.75">
      <c r="A97" s="232" t="s">
        <v>242</v>
      </c>
      <c r="B97" s="233"/>
      <c r="C97" s="233"/>
      <c r="D97" s="233"/>
      <c r="E97" s="234"/>
      <c r="F97" s="19">
        <v>89</v>
      </c>
      <c r="G97" s="7"/>
      <c r="H97" s="8">
        <v>37801969.59</v>
      </c>
      <c r="I97" s="12">
        <f t="shared" si="2"/>
        <v>37801969.59</v>
      </c>
      <c r="J97" s="7"/>
      <c r="K97" s="8">
        <v>45861031.26</v>
      </c>
      <c r="L97" s="12">
        <f t="shared" si="3"/>
        <v>45861031.26</v>
      </c>
    </row>
    <row r="98" spans="1:12" ht="12.75">
      <c r="A98" s="232" t="s">
        <v>302</v>
      </c>
      <c r="B98" s="233"/>
      <c r="C98" s="233"/>
      <c r="D98" s="233"/>
      <c r="E98" s="234"/>
      <c r="F98" s="19">
        <v>90</v>
      </c>
      <c r="G98" s="7"/>
      <c r="H98" s="8"/>
      <c r="I98" s="12">
        <f t="shared" si="2"/>
        <v>0</v>
      </c>
      <c r="J98" s="7"/>
      <c r="K98" s="8"/>
      <c r="L98" s="12">
        <f t="shared" si="3"/>
        <v>0</v>
      </c>
    </row>
    <row r="99" spans="1:12" ht="12.75">
      <c r="A99" s="235" t="s">
        <v>303</v>
      </c>
      <c r="B99" s="236"/>
      <c r="C99" s="236"/>
      <c r="D99" s="233"/>
      <c r="E99" s="234"/>
      <c r="F99" s="19">
        <v>91</v>
      </c>
      <c r="G99" s="7"/>
      <c r="H99" s="8"/>
      <c r="I99" s="12">
        <f t="shared" si="2"/>
        <v>0</v>
      </c>
      <c r="J99" s="7"/>
      <c r="K99" s="8"/>
      <c r="L99" s="12">
        <f t="shared" si="3"/>
        <v>0</v>
      </c>
    </row>
    <row r="100" spans="1:12" ht="12.75">
      <c r="A100" s="235" t="s">
        <v>186</v>
      </c>
      <c r="B100" s="236"/>
      <c r="C100" s="236"/>
      <c r="D100" s="233"/>
      <c r="E100" s="234"/>
      <c r="F100" s="19">
        <v>92</v>
      </c>
      <c r="G100" s="16">
        <f>SUM(G101:G106)</f>
        <v>0</v>
      </c>
      <c r="H100" s="17">
        <f>SUM(H101:H106)</f>
        <v>828546013.02</v>
      </c>
      <c r="I100" s="12">
        <f t="shared" si="2"/>
        <v>828546013.02</v>
      </c>
      <c r="J100" s="16">
        <f>SUM(J101:J106)</f>
        <v>0</v>
      </c>
      <c r="K100" s="17">
        <f>SUM(K101:K106)</f>
        <v>860287636.4200001</v>
      </c>
      <c r="L100" s="12">
        <f t="shared" si="3"/>
        <v>860287636.4200001</v>
      </c>
    </row>
    <row r="101" spans="1:12" ht="12.75">
      <c r="A101" s="232" t="s">
        <v>243</v>
      </c>
      <c r="B101" s="233"/>
      <c r="C101" s="233"/>
      <c r="D101" s="233"/>
      <c r="E101" s="234"/>
      <c r="F101" s="19">
        <v>93</v>
      </c>
      <c r="G101" s="7"/>
      <c r="H101" s="8">
        <v>331964566.09</v>
      </c>
      <c r="I101" s="12">
        <f t="shared" si="2"/>
        <v>331964566.09</v>
      </c>
      <c r="J101" s="7"/>
      <c r="K101" s="8">
        <v>328766246.75</v>
      </c>
      <c r="L101" s="12">
        <f t="shared" si="3"/>
        <v>328766246.75</v>
      </c>
    </row>
    <row r="102" spans="1:12" ht="12.75">
      <c r="A102" s="232" t="s">
        <v>244</v>
      </c>
      <c r="B102" s="233"/>
      <c r="C102" s="233"/>
      <c r="D102" s="233"/>
      <c r="E102" s="234"/>
      <c r="F102" s="19">
        <v>94</v>
      </c>
      <c r="G102" s="7"/>
      <c r="H102" s="8"/>
      <c r="I102" s="12">
        <f t="shared" si="2"/>
        <v>0</v>
      </c>
      <c r="J102" s="7"/>
      <c r="K102" s="8"/>
      <c r="L102" s="12">
        <f t="shared" si="3"/>
        <v>0</v>
      </c>
    </row>
    <row r="103" spans="1:12" ht="12.75">
      <c r="A103" s="232" t="s">
        <v>245</v>
      </c>
      <c r="B103" s="233"/>
      <c r="C103" s="233"/>
      <c r="D103" s="233"/>
      <c r="E103" s="234"/>
      <c r="F103" s="19">
        <v>95</v>
      </c>
      <c r="G103" s="7"/>
      <c r="H103" s="8">
        <v>496541643.56</v>
      </c>
      <c r="I103" s="12">
        <f t="shared" si="2"/>
        <v>496541643.56</v>
      </c>
      <c r="J103" s="7"/>
      <c r="K103" s="8">
        <v>531521389.67</v>
      </c>
      <c r="L103" s="12">
        <f t="shared" si="3"/>
        <v>531521389.67</v>
      </c>
    </row>
    <row r="104" spans="1:12" ht="19.5" customHeight="1">
      <c r="A104" s="232" t="s">
        <v>201</v>
      </c>
      <c r="B104" s="233"/>
      <c r="C104" s="233"/>
      <c r="D104" s="233"/>
      <c r="E104" s="234"/>
      <c r="F104" s="19">
        <v>96</v>
      </c>
      <c r="G104" s="7"/>
      <c r="H104" s="8"/>
      <c r="I104" s="12">
        <f t="shared" si="2"/>
        <v>0</v>
      </c>
      <c r="J104" s="7"/>
      <c r="K104" s="8"/>
      <c r="L104" s="12">
        <f t="shared" si="3"/>
        <v>0</v>
      </c>
    </row>
    <row r="105" spans="1:12" ht="12.75">
      <c r="A105" s="232" t="s">
        <v>304</v>
      </c>
      <c r="B105" s="233"/>
      <c r="C105" s="233"/>
      <c r="D105" s="233"/>
      <c r="E105" s="234"/>
      <c r="F105" s="19">
        <v>97</v>
      </c>
      <c r="G105" s="7"/>
      <c r="H105" s="8">
        <v>39803.37</v>
      </c>
      <c r="I105" s="12">
        <f t="shared" si="2"/>
        <v>39803.37</v>
      </c>
      <c r="J105" s="7"/>
      <c r="K105" s="8"/>
      <c r="L105" s="12">
        <f t="shared" si="3"/>
        <v>0</v>
      </c>
    </row>
    <row r="106" spans="1:12" ht="12.75">
      <c r="A106" s="232" t="s">
        <v>305</v>
      </c>
      <c r="B106" s="233"/>
      <c r="C106" s="233"/>
      <c r="D106" s="233"/>
      <c r="E106" s="234"/>
      <c r="F106" s="19">
        <v>98</v>
      </c>
      <c r="G106" s="7"/>
      <c r="H106" s="8"/>
      <c r="I106" s="12">
        <f t="shared" si="2"/>
        <v>0</v>
      </c>
      <c r="J106" s="7"/>
      <c r="K106" s="8"/>
      <c r="L106" s="12">
        <f t="shared" si="3"/>
        <v>0</v>
      </c>
    </row>
    <row r="107" spans="1:12" ht="33" customHeight="1">
      <c r="A107" s="235" t="s">
        <v>306</v>
      </c>
      <c r="B107" s="236"/>
      <c r="C107" s="236"/>
      <c r="D107" s="233"/>
      <c r="E107" s="234"/>
      <c r="F107" s="19">
        <v>99</v>
      </c>
      <c r="G107" s="7"/>
      <c r="H107" s="8"/>
      <c r="I107" s="12">
        <f t="shared" si="2"/>
        <v>0</v>
      </c>
      <c r="J107" s="7"/>
      <c r="K107" s="8"/>
      <c r="L107" s="12">
        <f t="shared" si="3"/>
        <v>0</v>
      </c>
    </row>
    <row r="108" spans="1:12" ht="12.75">
      <c r="A108" s="235" t="s">
        <v>187</v>
      </c>
      <c r="B108" s="236"/>
      <c r="C108" s="236"/>
      <c r="D108" s="233"/>
      <c r="E108" s="234"/>
      <c r="F108" s="19">
        <v>100</v>
      </c>
      <c r="G108" s="16">
        <f>SUM(G109:G110)</f>
        <v>0</v>
      </c>
      <c r="H108" s="17">
        <f>SUM(H109:H110)</f>
        <v>0</v>
      </c>
      <c r="I108" s="12">
        <f t="shared" si="2"/>
        <v>0</v>
      </c>
      <c r="J108" s="16">
        <f>SUM(J109:J110)</f>
        <v>0</v>
      </c>
      <c r="K108" s="17">
        <f>SUM(K109:K110)</f>
        <v>0</v>
      </c>
      <c r="L108" s="12">
        <f t="shared" si="3"/>
        <v>0</v>
      </c>
    </row>
    <row r="109" spans="1:12" ht="12.75">
      <c r="A109" s="232" t="s">
        <v>246</v>
      </c>
      <c r="B109" s="233"/>
      <c r="C109" s="233"/>
      <c r="D109" s="233"/>
      <c r="E109" s="234"/>
      <c r="F109" s="19">
        <v>101</v>
      </c>
      <c r="G109" s="7"/>
      <c r="H109" s="8"/>
      <c r="I109" s="12">
        <f t="shared" si="2"/>
        <v>0</v>
      </c>
      <c r="J109" s="7"/>
      <c r="K109" s="8"/>
      <c r="L109" s="12">
        <f t="shared" si="3"/>
        <v>0</v>
      </c>
    </row>
    <row r="110" spans="1:12" ht="12.75">
      <c r="A110" s="232" t="s">
        <v>247</v>
      </c>
      <c r="B110" s="233"/>
      <c r="C110" s="233"/>
      <c r="D110" s="233"/>
      <c r="E110" s="234"/>
      <c r="F110" s="19">
        <v>102</v>
      </c>
      <c r="G110" s="7"/>
      <c r="H110" s="8"/>
      <c r="I110" s="12">
        <f t="shared" si="2"/>
        <v>0</v>
      </c>
      <c r="J110" s="7"/>
      <c r="K110" s="8"/>
      <c r="L110" s="12">
        <f t="shared" si="3"/>
        <v>0</v>
      </c>
    </row>
    <row r="111" spans="1:12" ht="12.75">
      <c r="A111" s="235" t="s">
        <v>188</v>
      </c>
      <c r="B111" s="236"/>
      <c r="C111" s="236"/>
      <c r="D111" s="233"/>
      <c r="E111" s="234"/>
      <c r="F111" s="19">
        <v>103</v>
      </c>
      <c r="G111" s="16">
        <f>SUM(G112:G113)</f>
        <v>0</v>
      </c>
      <c r="H111" s="17">
        <f>SUM(H112:H113)</f>
        <v>10986667.360000001</v>
      </c>
      <c r="I111" s="12">
        <f t="shared" si="2"/>
        <v>10986667.360000001</v>
      </c>
      <c r="J111" s="16">
        <f>SUM(J112:J113)</f>
        <v>0</v>
      </c>
      <c r="K111" s="17">
        <f>SUM(K112:K113)</f>
        <v>83936253.47</v>
      </c>
      <c r="L111" s="12">
        <f t="shared" si="3"/>
        <v>83936253.47</v>
      </c>
    </row>
    <row r="112" spans="1:12" ht="12.75">
      <c r="A112" s="232" t="s">
        <v>248</v>
      </c>
      <c r="B112" s="233"/>
      <c r="C112" s="233"/>
      <c r="D112" s="233"/>
      <c r="E112" s="234"/>
      <c r="F112" s="19">
        <v>104</v>
      </c>
      <c r="G112" s="7"/>
      <c r="H112" s="8">
        <v>9294351.06</v>
      </c>
      <c r="I112" s="12">
        <f t="shared" si="2"/>
        <v>9294351.06</v>
      </c>
      <c r="J112" s="7"/>
      <c r="K112" s="8">
        <v>80367433.98</v>
      </c>
      <c r="L112" s="12">
        <f t="shared" si="3"/>
        <v>80367433.98</v>
      </c>
    </row>
    <row r="113" spans="1:12" ht="12.75">
      <c r="A113" s="232" t="s">
        <v>249</v>
      </c>
      <c r="B113" s="233"/>
      <c r="C113" s="233"/>
      <c r="D113" s="233"/>
      <c r="E113" s="234"/>
      <c r="F113" s="19">
        <v>105</v>
      </c>
      <c r="G113" s="7"/>
      <c r="H113" s="8">
        <v>1692316.3</v>
      </c>
      <c r="I113" s="12">
        <f t="shared" si="2"/>
        <v>1692316.3</v>
      </c>
      <c r="J113" s="7"/>
      <c r="K113" s="8">
        <v>3568819.49</v>
      </c>
      <c r="L113" s="12">
        <f t="shared" si="3"/>
        <v>3568819.49</v>
      </c>
    </row>
    <row r="114" spans="1:12" ht="12.75">
      <c r="A114" s="235" t="s">
        <v>307</v>
      </c>
      <c r="B114" s="236"/>
      <c r="C114" s="236"/>
      <c r="D114" s="233"/>
      <c r="E114" s="234"/>
      <c r="F114" s="19">
        <v>106</v>
      </c>
      <c r="G114" s="7"/>
      <c r="H114" s="8"/>
      <c r="I114" s="12">
        <f t="shared" si="2"/>
        <v>0</v>
      </c>
      <c r="J114" s="7"/>
      <c r="K114" s="8"/>
      <c r="L114" s="12">
        <f t="shared" si="3"/>
        <v>0</v>
      </c>
    </row>
    <row r="115" spans="1:12" ht="12.75">
      <c r="A115" s="235" t="s">
        <v>189</v>
      </c>
      <c r="B115" s="236"/>
      <c r="C115" s="236"/>
      <c r="D115" s="233"/>
      <c r="E115" s="234"/>
      <c r="F115" s="19">
        <v>107</v>
      </c>
      <c r="G115" s="16">
        <f>SUM(G116:G118)</f>
        <v>0</v>
      </c>
      <c r="H115" s="17">
        <f>SUM(H116:H118)</f>
        <v>35891454.86000001</v>
      </c>
      <c r="I115" s="12">
        <f t="shared" si="2"/>
        <v>35891454.86000001</v>
      </c>
      <c r="J115" s="16">
        <f>SUM(J116:J118)</f>
        <v>0</v>
      </c>
      <c r="K115" s="17">
        <f>SUM(K116:K118)</f>
        <v>26951189.38</v>
      </c>
      <c r="L115" s="12">
        <f t="shared" si="3"/>
        <v>26951189.38</v>
      </c>
    </row>
    <row r="116" spans="1:12" ht="12.75">
      <c r="A116" s="232" t="s">
        <v>231</v>
      </c>
      <c r="B116" s="233"/>
      <c r="C116" s="233"/>
      <c r="D116" s="233"/>
      <c r="E116" s="234"/>
      <c r="F116" s="19">
        <v>108</v>
      </c>
      <c r="G116" s="7"/>
      <c r="H116" s="8">
        <v>35782039.27</v>
      </c>
      <c r="I116" s="12">
        <f t="shared" si="2"/>
        <v>35782039.27</v>
      </c>
      <c r="J116" s="7"/>
      <c r="K116" s="8">
        <v>26928281.13</v>
      </c>
      <c r="L116" s="12">
        <f t="shared" si="3"/>
        <v>26928281.13</v>
      </c>
    </row>
    <row r="117" spans="1:12" ht="12.75">
      <c r="A117" s="232" t="s">
        <v>232</v>
      </c>
      <c r="B117" s="233"/>
      <c r="C117" s="233"/>
      <c r="D117" s="233"/>
      <c r="E117" s="234"/>
      <c r="F117" s="19">
        <v>109</v>
      </c>
      <c r="G117" s="7"/>
      <c r="H117" s="8"/>
      <c r="I117" s="12">
        <f t="shared" si="2"/>
        <v>0</v>
      </c>
      <c r="J117" s="7"/>
      <c r="K117" s="8"/>
      <c r="L117" s="12">
        <f t="shared" si="3"/>
        <v>0</v>
      </c>
    </row>
    <row r="118" spans="1:12" ht="12.75">
      <c r="A118" s="232" t="s">
        <v>233</v>
      </c>
      <c r="B118" s="233"/>
      <c r="C118" s="233"/>
      <c r="D118" s="233"/>
      <c r="E118" s="234"/>
      <c r="F118" s="19">
        <v>110</v>
      </c>
      <c r="G118" s="7"/>
      <c r="H118" s="8">
        <v>109415.59</v>
      </c>
      <c r="I118" s="12">
        <f t="shared" si="2"/>
        <v>109415.59</v>
      </c>
      <c r="J118" s="7"/>
      <c r="K118" s="8">
        <v>22908.25</v>
      </c>
      <c r="L118" s="12">
        <f t="shared" si="3"/>
        <v>22908.25</v>
      </c>
    </row>
    <row r="119" spans="1:12" ht="12.75">
      <c r="A119" s="235" t="s">
        <v>190</v>
      </c>
      <c r="B119" s="236"/>
      <c r="C119" s="236"/>
      <c r="D119" s="233"/>
      <c r="E119" s="234"/>
      <c r="F119" s="19">
        <v>111</v>
      </c>
      <c r="G119" s="16">
        <f>SUM(G120:G123)</f>
        <v>0</v>
      </c>
      <c r="H119" s="17">
        <f>SUM(H120:H123)</f>
        <v>83163089.75</v>
      </c>
      <c r="I119" s="12">
        <f t="shared" si="2"/>
        <v>83163089.75</v>
      </c>
      <c r="J119" s="16">
        <f>SUM(J120:J123)</f>
        <v>0</v>
      </c>
      <c r="K119" s="17">
        <f>SUM(K120:K123)</f>
        <v>98852031.63999999</v>
      </c>
      <c r="L119" s="12">
        <f t="shared" si="3"/>
        <v>98852031.63999999</v>
      </c>
    </row>
    <row r="120" spans="1:12" ht="12.75">
      <c r="A120" s="232" t="s">
        <v>234</v>
      </c>
      <c r="B120" s="233"/>
      <c r="C120" s="233"/>
      <c r="D120" s="233"/>
      <c r="E120" s="234"/>
      <c r="F120" s="19">
        <v>112</v>
      </c>
      <c r="G120" s="7"/>
      <c r="H120" s="8">
        <v>3607388.17</v>
      </c>
      <c r="I120" s="12">
        <f t="shared" si="2"/>
        <v>3607388.17</v>
      </c>
      <c r="J120" s="7"/>
      <c r="K120" s="8">
        <v>14967813.73</v>
      </c>
      <c r="L120" s="12">
        <f t="shared" si="3"/>
        <v>14967813.73</v>
      </c>
    </row>
    <row r="121" spans="1:12" ht="12.75">
      <c r="A121" s="232" t="s">
        <v>235</v>
      </c>
      <c r="B121" s="233"/>
      <c r="C121" s="233"/>
      <c r="D121" s="233"/>
      <c r="E121" s="234"/>
      <c r="F121" s="19">
        <v>113</v>
      </c>
      <c r="G121" s="7"/>
      <c r="H121" s="8">
        <v>574157.61</v>
      </c>
      <c r="I121" s="12">
        <f t="shared" si="2"/>
        <v>574157.61</v>
      </c>
      <c r="J121" s="7"/>
      <c r="K121" s="8">
        <v>1208236.34</v>
      </c>
      <c r="L121" s="12">
        <f t="shared" si="3"/>
        <v>1208236.34</v>
      </c>
    </row>
    <row r="122" spans="1:12" ht="12.75">
      <c r="A122" s="232" t="s">
        <v>236</v>
      </c>
      <c r="B122" s="233"/>
      <c r="C122" s="233"/>
      <c r="D122" s="233"/>
      <c r="E122" s="234"/>
      <c r="F122" s="19">
        <v>114</v>
      </c>
      <c r="G122" s="7"/>
      <c r="H122" s="8"/>
      <c r="I122" s="12">
        <f t="shared" si="2"/>
        <v>0</v>
      </c>
      <c r="J122" s="7"/>
      <c r="K122" s="8"/>
      <c r="L122" s="12">
        <f t="shared" si="3"/>
        <v>0</v>
      </c>
    </row>
    <row r="123" spans="1:12" ht="12.75">
      <c r="A123" s="232" t="s">
        <v>237</v>
      </c>
      <c r="B123" s="233"/>
      <c r="C123" s="233"/>
      <c r="D123" s="233"/>
      <c r="E123" s="234"/>
      <c r="F123" s="19">
        <v>115</v>
      </c>
      <c r="G123" s="7"/>
      <c r="H123" s="8">
        <v>78981543.97</v>
      </c>
      <c r="I123" s="12">
        <f t="shared" si="2"/>
        <v>78981543.97</v>
      </c>
      <c r="J123" s="7"/>
      <c r="K123" s="8">
        <v>82675981.57</v>
      </c>
      <c r="L123" s="12">
        <f t="shared" si="3"/>
        <v>82675981.57</v>
      </c>
    </row>
    <row r="124" spans="1:12" ht="26.25" customHeight="1">
      <c r="A124" s="235" t="s">
        <v>191</v>
      </c>
      <c r="B124" s="236"/>
      <c r="C124" s="236"/>
      <c r="D124" s="233"/>
      <c r="E124" s="234"/>
      <c r="F124" s="19">
        <v>116</v>
      </c>
      <c r="G124" s="16">
        <f>SUM(G125:G126)</f>
        <v>0</v>
      </c>
      <c r="H124" s="17">
        <f>SUM(H125:H126)</f>
        <v>3686122.95</v>
      </c>
      <c r="I124" s="12">
        <f t="shared" si="2"/>
        <v>3686122.95</v>
      </c>
      <c r="J124" s="16">
        <f>SUM(J125:J126)</f>
        <v>0</v>
      </c>
      <c r="K124" s="17">
        <f>SUM(K125:K126)</f>
        <v>33385007.13</v>
      </c>
      <c r="L124" s="12">
        <f t="shared" si="3"/>
        <v>33385007.13</v>
      </c>
    </row>
    <row r="125" spans="1:12" ht="12.75">
      <c r="A125" s="232" t="s">
        <v>238</v>
      </c>
      <c r="B125" s="233"/>
      <c r="C125" s="233"/>
      <c r="D125" s="233"/>
      <c r="E125" s="234"/>
      <c r="F125" s="19">
        <v>117</v>
      </c>
      <c r="G125" s="7"/>
      <c r="H125" s="8"/>
      <c r="I125" s="12">
        <f t="shared" si="2"/>
        <v>0</v>
      </c>
      <c r="J125" s="7"/>
      <c r="K125" s="8"/>
      <c r="L125" s="12">
        <f t="shared" si="3"/>
        <v>0</v>
      </c>
    </row>
    <row r="126" spans="1:12" ht="12.75">
      <c r="A126" s="232" t="s">
        <v>239</v>
      </c>
      <c r="B126" s="233"/>
      <c r="C126" s="233"/>
      <c r="D126" s="233"/>
      <c r="E126" s="234"/>
      <c r="F126" s="19">
        <v>118</v>
      </c>
      <c r="G126" s="7"/>
      <c r="H126" s="8">
        <v>3686122.95</v>
      </c>
      <c r="I126" s="12">
        <f t="shared" si="2"/>
        <v>3686122.95</v>
      </c>
      <c r="J126" s="7"/>
      <c r="K126" s="8">
        <v>33385007.13</v>
      </c>
      <c r="L126" s="12">
        <f t="shared" si="3"/>
        <v>33385007.13</v>
      </c>
    </row>
    <row r="127" spans="1:12" ht="12.75">
      <c r="A127" s="235" t="s">
        <v>192</v>
      </c>
      <c r="B127" s="236"/>
      <c r="C127" s="236"/>
      <c r="D127" s="233"/>
      <c r="E127" s="234"/>
      <c r="F127" s="19">
        <v>119</v>
      </c>
      <c r="G127" s="16">
        <f>G79+G99+G100+G107+G108+G111+G114+G115+G119+G124</f>
        <v>0</v>
      </c>
      <c r="H127" s="17">
        <f>H79+H99+H100+H107+H108+H111+H114+H115+H119+H124</f>
        <v>1637530123.8999999</v>
      </c>
      <c r="I127" s="12">
        <f t="shared" si="2"/>
        <v>1637530123.8999999</v>
      </c>
      <c r="J127" s="16">
        <f>J79+J99+J100+J107+J108+J111+J114+J115+J119+J124</f>
        <v>0</v>
      </c>
      <c r="K127" s="17">
        <f>K79+K99+K100+K107+K108+K111+K114+K115+K119+K124</f>
        <v>1707798288.9500003</v>
      </c>
      <c r="L127" s="12">
        <f t="shared" si="3"/>
        <v>1707798288.9500003</v>
      </c>
    </row>
    <row r="128" spans="1:12" ht="12.75">
      <c r="A128" s="237" t="s">
        <v>35</v>
      </c>
      <c r="B128" s="238"/>
      <c r="C128" s="238"/>
      <c r="D128" s="239"/>
      <c r="E128" s="253"/>
      <c r="F128" s="21">
        <v>120</v>
      </c>
      <c r="G128" s="9"/>
      <c r="H128" s="10"/>
      <c r="I128" s="13">
        <f t="shared" si="2"/>
        <v>0</v>
      </c>
      <c r="J128" s="9"/>
      <c r="K128" s="10"/>
      <c r="L128" s="13">
        <f t="shared" si="3"/>
        <v>0</v>
      </c>
    </row>
    <row r="129" spans="1:12" ht="12.75">
      <c r="A129" s="244" t="s">
        <v>57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6"/>
    </row>
    <row r="130" spans="1:12" ht="12.75">
      <c r="A130" s="220" t="s">
        <v>58</v>
      </c>
      <c r="B130" s="222"/>
      <c r="C130" s="222"/>
      <c r="D130" s="222"/>
      <c r="E130" s="222"/>
      <c r="F130" s="18">
        <v>121</v>
      </c>
      <c r="G130" s="14">
        <f>SUM(G131:G132)</f>
        <v>0</v>
      </c>
      <c r="H130" s="15">
        <f>SUM(H131:H132)</f>
        <v>0</v>
      </c>
      <c r="I130" s="11">
        <f>G130+H130</f>
        <v>0</v>
      </c>
      <c r="J130" s="14">
        <f>SUM(J131:J132)</f>
        <v>0</v>
      </c>
      <c r="K130" s="15">
        <f>SUM(K131:K132)</f>
        <v>0</v>
      </c>
      <c r="L130" s="11">
        <f>J130+K130</f>
        <v>0</v>
      </c>
    </row>
    <row r="131" spans="1:12" ht="12.75">
      <c r="A131" s="247" t="s">
        <v>101</v>
      </c>
      <c r="B131" s="248"/>
      <c r="C131" s="248"/>
      <c r="D131" s="248"/>
      <c r="E131" s="249"/>
      <c r="F131" s="19">
        <v>122</v>
      </c>
      <c r="G131" s="7"/>
      <c r="H131" s="8"/>
      <c r="I131" s="12">
        <f>G131+H131</f>
        <v>0</v>
      </c>
      <c r="J131" s="7"/>
      <c r="K131" s="8"/>
      <c r="L131" s="12">
        <f>J131+K131</f>
        <v>0</v>
      </c>
    </row>
    <row r="132" spans="1:12" ht="12.75">
      <c r="A132" s="250" t="s">
        <v>102</v>
      </c>
      <c r="B132" s="251"/>
      <c r="C132" s="251"/>
      <c r="D132" s="251"/>
      <c r="E132" s="252"/>
      <c r="F132" s="20">
        <v>123</v>
      </c>
      <c r="G132" s="9"/>
      <c r="H132" s="10"/>
      <c r="I132" s="13">
        <f>G132+H132</f>
        <v>0</v>
      </c>
      <c r="J132" s="9"/>
      <c r="K132" s="10"/>
      <c r="L132" s="13">
        <f>J132+K132</f>
        <v>0</v>
      </c>
    </row>
    <row r="133" spans="1:12" ht="12.75">
      <c r="A133" s="56" t="s">
        <v>103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09:E109"/>
    <mergeCell ref="A110:E110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69:E69"/>
    <mergeCell ref="A70:E70"/>
    <mergeCell ref="A71:E71"/>
    <mergeCell ref="A72:E72"/>
    <mergeCell ref="A73:E73"/>
    <mergeCell ref="A74:E74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2:E22"/>
    <mergeCell ref="A23:E23"/>
    <mergeCell ref="A24:E24"/>
    <mergeCell ref="A25:E25"/>
    <mergeCell ref="A26:E26"/>
    <mergeCell ref="A39:E39"/>
    <mergeCell ref="A38:E38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:K1"/>
    <mergeCell ref="A2:K2"/>
    <mergeCell ref="J4:L4"/>
    <mergeCell ref="A6:E6"/>
    <mergeCell ref="K3:L3"/>
    <mergeCell ref="F3:G3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:I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3">
      <selection activeCell="G91" sqref="G91"/>
    </sheetView>
  </sheetViews>
  <sheetFormatPr defaultColWidth="9.140625" defaultRowHeight="12.75"/>
  <sheetData>
    <row r="1" spans="1:12" ht="15.75">
      <c r="A1" s="254" t="s">
        <v>210</v>
      </c>
      <c r="B1" s="255"/>
      <c r="C1" s="255"/>
      <c r="D1" s="255"/>
      <c r="E1" s="255"/>
      <c r="F1" s="255"/>
      <c r="G1" s="255"/>
      <c r="H1" s="256"/>
      <c r="I1" s="256"/>
      <c r="J1" s="257"/>
      <c r="K1" s="57"/>
      <c r="L1" s="58"/>
    </row>
    <row r="2" spans="1:12" ht="12.75">
      <c r="A2" s="208" t="s">
        <v>400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.75">
      <c r="A3" s="59"/>
      <c r="B3" s="60"/>
      <c r="C3" s="60"/>
      <c r="D3" s="129"/>
      <c r="E3" s="129"/>
      <c r="F3" s="129"/>
      <c r="G3" s="129"/>
      <c r="H3" s="129"/>
      <c r="I3" s="22"/>
      <c r="J3" s="22"/>
      <c r="K3" s="258" t="s">
        <v>61</v>
      </c>
      <c r="L3" s="258"/>
    </row>
    <row r="4" spans="1:12" ht="12.75" customHeight="1">
      <c r="A4" s="224" t="s">
        <v>2</v>
      </c>
      <c r="B4" s="225"/>
      <c r="C4" s="225"/>
      <c r="D4" s="225"/>
      <c r="E4" s="226"/>
      <c r="F4" s="230" t="s">
        <v>229</v>
      </c>
      <c r="G4" s="210" t="s">
        <v>261</v>
      </c>
      <c r="H4" s="211"/>
      <c r="I4" s="212"/>
      <c r="J4" s="210" t="s">
        <v>262</v>
      </c>
      <c r="K4" s="211"/>
      <c r="L4" s="212"/>
    </row>
    <row r="5" spans="1:12" ht="13.5" thickBot="1">
      <c r="A5" s="227"/>
      <c r="B5" s="228"/>
      <c r="C5" s="228"/>
      <c r="D5" s="228"/>
      <c r="E5" s="229"/>
      <c r="F5" s="231"/>
      <c r="G5" s="49" t="s">
        <v>370</v>
      </c>
      <c r="H5" s="50" t="s">
        <v>371</v>
      </c>
      <c r="I5" s="51" t="s">
        <v>372</v>
      </c>
      <c r="J5" s="49" t="s">
        <v>370</v>
      </c>
      <c r="K5" s="50" t="s">
        <v>371</v>
      </c>
      <c r="L5" s="51" t="s">
        <v>372</v>
      </c>
    </row>
    <row r="6" spans="1:12" ht="12.75">
      <c r="A6" s="213">
        <v>1</v>
      </c>
      <c r="B6" s="214"/>
      <c r="C6" s="214"/>
      <c r="D6" s="214"/>
      <c r="E6" s="215"/>
      <c r="F6" s="52">
        <v>2</v>
      </c>
      <c r="G6" s="53">
        <v>3</v>
      </c>
      <c r="H6" s="54">
        <v>4</v>
      </c>
      <c r="I6" s="55" t="s">
        <v>59</v>
      </c>
      <c r="J6" s="53">
        <v>6</v>
      </c>
      <c r="K6" s="54">
        <v>7</v>
      </c>
      <c r="L6" s="55" t="s">
        <v>60</v>
      </c>
    </row>
    <row r="7" spans="1:12" ht="12.75">
      <c r="A7" s="262" t="s">
        <v>104</v>
      </c>
      <c r="B7" s="263"/>
      <c r="C7" s="263"/>
      <c r="D7" s="263"/>
      <c r="E7" s="264"/>
      <c r="F7" s="18">
        <v>124</v>
      </c>
      <c r="G7" s="14">
        <f>SUM(G8:G15)</f>
        <v>0</v>
      </c>
      <c r="H7" s="15">
        <f>SUM(H8:H15)</f>
        <v>653894304.48</v>
      </c>
      <c r="I7" s="11">
        <f>G7+H7</f>
        <v>653894304.48</v>
      </c>
      <c r="J7" s="14">
        <f>SUM(J8:J15)</f>
        <v>0</v>
      </c>
      <c r="K7" s="15">
        <f>SUM(K8:K15)</f>
        <v>630523972.1900002</v>
      </c>
      <c r="L7" s="11">
        <f>J7+K7</f>
        <v>630523972.1900002</v>
      </c>
    </row>
    <row r="8" spans="1:12" ht="12.75">
      <c r="A8" s="259" t="s">
        <v>202</v>
      </c>
      <c r="B8" s="260"/>
      <c r="C8" s="260"/>
      <c r="D8" s="260"/>
      <c r="E8" s="261"/>
      <c r="F8" s="19">
        <v>125</v>
      </c>
      <c r="G8" s="7"/>
      <c r="H8" s="8">
        <v>661050617.32</v>
      </c>
      <c r="I8" s="12">
        <f aca="true" t="shared" si="0" ref="I8:I71">G8+H8</f>
        <v>661050617.32</v>
      </c>
      <c r="J8" s="145"/>
      <c r="K8" s="8">
        <v>641345223.36</v>
      </c>
      <c r="L8" s="12">
        <f aca="true" t="shared" si="1" ref="L8:L71">J8+K8</f>
        <v>641345223.36</v>
      </c>
    </row>
    <row r="9" spans="1:12" ht="12.75">
      <c r="A9" s="259" t="s">
        <v>203</v>
      </c>
      <c r="B9" s="260"/>
      <c r="C9" s="260"/>
      <c r="D9" s="260"/>
      <c r="E9" s="261"/>
      <c r="F9" s="19">
        <v>126</v>
      </c>
      <c r="G9" s="7"/>
      <c r="H9" s="8">
        <v>132000</v>
      </c>
      <c r="I9" s="12">
        <f t="shared" si="0"/>
        <v>132000</v>
      </c>
      <c r="J9" s="7"/>
      <c r="K9" s="8">
        <v>146770.07</v>
      </c>
      <c r="L9" s="12">
        <f t="shared" si="1"/>
        <v>146770.07</v>
      </c>
    </row>
    <row r="10" spans="1:12" ht="25.5" customHeight="1">
      <c r="A10" s="259" t="s">
        <v>204</v>
      </c>
      <c r="B10" s="260"/>
      <c r="C10" s="260"/>
      <c r="D10" s="260"/>
      <c r="E10" s="261"/>
      <c r="F10" s="19">
        <v>127</v>
      </c>
      <c r="G10" s="7"/>
      <c r="H10" s="8">
        <v>-7795737.46</v>
      </c>
      <c r="I10" s="12">
        <f t="shared" si="0"/>
        <v>-7795737.46</v>
      </c>
      <c r="J10" s="7"/>
      <c r="K10" s="8">
        <v>-8008902.68</v>
      </c>
      <c r="L10" s="12">
        <f t="shared" si="1"/>
        <v>-8008902.68</v>
      </c>
    </row>
    <row r="11" spans="1:12" ht="12.75">
      <c r="A11" s="259" t="s">
        <v>205</v>
      </c>
      <c r="B11" s="260"/>
      <c r="C11" s="260"/>
      <c r="D11" s="260"/>
      <c r="E11" s="261"/>
      <c r="F11" s="19">
        <v>128</v>
      </c>
      <c r="G11" s="7"/>
      <c r="H11" s="8">
        <v>-5302939.65</v>
      </c>
      <c r="I11" s="12">
        <f t="shared" si="0"/>
        <v>-5302939.65</v>
      </c>
      <c r="J11" s="7"/>
      <c r="K11" s="8">
        <v>-6591476.76</v>
      </c>
      <c r="L11" s="12">
        <f t="shared" si="1"/>
        <v>-6591476.76</v>
      </c>
    </row>
    <row r="12" spans="1:12" ht="12.75">
      <c r="A12" s="259" t="s">
        <v>206</v>
      </c>
      <c r="B12" s="260"/>
      <c r="C12" s="260"/>
      <c r="D12" s="260"/>
      <c r="E12" s="261"/>
      <c r="F12" s="19">
        <v>129</v>
      </c>
      <c r="G12" s="7"/>
      <c r="H12" s="8">
        <v>-41653.73</v>
      </c>
      <c r="I12" s="12">
        <f t="shared" si="0"/>
        <v>-41653.73</v>
      </c>
      <c r="J12" s="7"/>
      <c r="K12" s="8">
        <v>-33361.43</v>
      </c>
      <c r="L12" s="12">
        <f t="shared" si="1"/>
        <v>-33361.43</v>
      </c>
    </row>
    <row r="13" spans="1:12" ht="12.75">
      <c r="A13" s="259" t="s">
        <v>207</v>
      </c>
      <c r="B13" s="260"/>
      <c r="C13" s="260"/>
      <c r="D13" s="260"/>
      <c r="E13" s="261"/>
      <c r="F13" s="19">
        <v>130</v>
      </c>
      <c r="G13" s="7"/>
      <c r="H13" s="8">
        <v>5807625.38</v>
      </c>
      <c r="I13" s="12">
        <f t="shared" si="0"/>
        <v>5807625.38</v>
      </c>
      <c r="J13" s="7"/>
      <c r="K13" s="8">
        <v>3198319.34</v>
      </c>
      <c r="L13" s="12">
        <f t="shared" si="1"/>
        <v>3198319.34</v>
      </c>
    </row>
    <row r="14" spans="1:12" ht="12.75">
      <c r="A14" s="259" t="s">
        <v>208</v>
      </c>
      <c r="B14" s="260"/>
      <c r="C14" s="260"/>
      <c r="D14" s="260"/>
      <c r="E14" s="261"/>
      <c r="F14" s="19">
        <v>131</v>
      </c>
      <c r="G14" s="7"/>
      <c r="H14" s="8">
        <v>21440.79</v>
      </c>
      <c r="I14" s="12">
        <f t="shared" si="0"/>
        <v>21440.79</v>
      </c>
      <c r="J14" s="7"/>
      <c r="K14" s="8">
        <v>481030.88</v>
      </c>
      <c r="L14" s="12">
        <f t="shared" si="1"/>
        <v>481030.88</v>
      </c>
    </row>
    <row r="15" spans="1:12" ht="12.75">
      <c r="A15" s="259" t="s">
        <v>250</v>
      </c>
      <c r="B15" s="260"/>
      <c r="C15" s="260"/>
      <c r="D15" s="260"/>
      <c r="E15" s="261"/>
      <c r="F15" s="19">
        <v>132</v>
      </c>
      <c r="G15" s="7"/>
      <c r="H15" s="8">
        <v>22951.83</v>
      </c>
      <c r="I15" s="12">
        <f t="shared" si="0"/>
        <v>22951.83</v>
      </c>
      <c r="J15" s="7"/>
      <c r="K15" s="8">
        <v>-13630.59</v>
      </c>
      <c r="L15" s="12">
        <f t="shared" si="1"/>
        <v>-13630.59</v>
      </c>
    </row>
    <row r="16" spans="1:12" ht="24.75" customHeight="1">
      <c r="A16" s="247" t="s">
        <v>105</v>
      </c>
      <c r="B16" s="260"/>
      <c r="C16" s="260"/>
      <c r="D16" s="260"/>
      <c r="E16" s="261"/>
      <c r="F16" s="19">
        <v>133</v>
      </c>
      <c r="G16" s="16">
        <f>G17+G18+G22+G23+G24+G28+G29</f>
        <v>0</v>
      </c>
      <c r="H16" s="17">
        <f>H17+H18+H22+H23+H24+H28+H29</f>
        <v>44870170.43000001</v>
      </c>
      <c r="I16" s="12">
        <f t="shared" si="0"/>
        <v>44870170.43000001</v>
      </c>
      <c r="J16" s="16">
        <f>J17+J18+J22+J23+J24+J28+J29</f>
        <v>0</v>
      </c>
      <c r="K16" s="17">
        <f>K17+K18+K22+K23+K24+K28+K29</f>
        <v>62024573.45999999</v>
      </c>
      <c r="L16" s="12">
        <f t="shared" si="1"/>
        <v>62024573.45999999</v>
      </c>
    </row>
    <row r="17" spans="1:12" ht="19.5" customHeight="1">
      <c r="A17" s="259" t="s">
        <v>227</v>
      </c>
      <c r="B17" s="260"/>
      <c r="C17" s="260"/>
      <c r="D17" s="260"/>
      <c r="E17" s="261"/>
      <c r="F17" s="19">
        <v>134</v>
      </c>
      <c r="G17" s="7"/>
      <c r="H17" s="8"/>
      <c r="I17" s="12">
        <f t="shared" si="0"/>
        <v>0</v>
      </c>
      <c r="J17" s="7"/>
      <c r="K17" s="8"/>
      <c r="L17" s="12">
        <f t="shared" si="1"/>
        <v>0</v>
      </c>
    </row>
    <row r="18" spans="1:12" ht="26.25" customHeight="1">
      <c r="A18" s="259" t="s">
        <v>211</v>
      </c>
      <c r="B18" s="260"/>
      <c r="C18" s="260"/>
      <c r="D18" s="260"/>
      <c r="E18" s="261"/>
      <c r="F18" s="19">
        <v>135</v>
      </c>
      <c r="G18" s="16">
        <f>SUM(G19:G21)</f>
        <v>0</v>
      </c>
      <c r="H18" s="17">
        <f>SUM(H19:H21)</f>
        <v>5431698.83</v>
      </c>
      <c r="I18" s="12">
        <f t="shared" si="0"/>
        <v>5431698.83</v>
      </c>
      <c r="J18" s="16">
        <f>SUM(J19:J21)</f>
        <v>0</v>
      </c>
      <c r="K18" s="17">
        <f>SUM(K19:K21)</f>
        <v>30393807.5</v>
      </c>
      <c r="L18" s="12">
        <f t="shared" si="1"/>
        <v>30393807.5</v>
      </c>
    </row>
    <row r="19" spans="1:12" ht="12.75">
      <c r="A19" s="259" t="s">
        <v>251</v>
      </c>
      <c r="B19" s="260"/>
      <c r="C19" s="260"/>
      <c r="D19" s="260"/>
      <c r="E19" s="261"/>
      <c r="F19" s="19">
        <v>136</v>
      </c>
      <c r="G19" s="7"/>
      <c r="H19" s="8">
        <v>5431698.83</v>
      </c>
      <c r="I19" s="12">
        <f t="shared" si="0"/>
        <v>5431698.83</v>
      </c>
      <c r="J19" s="7"/>
      <c r="K19" s="8">
        <v>10279579.71</v>
      </c>
      <c r="L19" s="12">
        <f t="shared" si="1"/>
        <v>10279579.71</v>
      </c>
    </row>
    <row r="20" spans="1:12" ht="24" customHeight="1">
      <c r="A20" s="259" t="s">
        <v>56</v>
      </c>
      <c r="B20" s="260"/>
      <c r="C20" s="260"/>
      <c r="D20" s="260"/>
      <c r="E20" s="261"/>
      <c r="F20" s="19">
        <v>137</v>
      </c>
      <c r="G20" s="7"/>
      <c r="H20" s="8"/>
      <c r="I20" s="12">
        <f t="shared" si="0"/>
        <v>0</v>
      </c>
      <c r="J20" s="7"/>
      <c r="K20" s="8">
        <v>20094046.07</v>
      </c>
      <c r="L20" s="12">
        <f t="shared" si="1"/>
        <v>20094046.07</v>
      </c>
    </row>
    <row r="21" spans="1:12" ht="12.75">
      <c r="A21" s="259" t="s">
        <v>252</v>
      </c>
      <c r="B21" s="260"/>
      <c r="C21" s="260"/>
      <c r="D21" s="260"/>
      <c r="E21" s="261"/>
      <c r="F21" s="19">
        <v>138</v>
      </c>
      <c r="G21" s="7"/>
      <c r="H21" s="8"/>
      <c r="I21" s="12">
        <f t="shared" si="0"/>
        <v>0</v>
      </c>
      <c r="J21" s="7"/>
      <c r="K21" s="8">
        <v>20181.72</v>
      </c>
      <c r="L21" s="12">
        <f t="shared" si="1"/>
        <v>20181.72</v>
      </c>
    </row>
    <row r="22" spans="1:12" ht="12.75">
      <c r="A22" s="259" t="s">
        <v>253</v>
      </c>
      <c r="B22" s="260"/>
      <c r="C22" s="260"/>
      <c r="D22" s="260"/>
      <c r="E22" s="261"/>
      <c r="F22" s="19">
        <v>139</v>
      </c>
      <c r="G22" s="7"/>
      <c r="H22" s="8">
        <v>31080810.8</v>
      </c>
      <c r="I22" s="12">
        <f t="shared" si="0"/>
        <v>31080810.8</v>
      </c>
      <c r="J22" s="7"/>
      <c r="K22" s="8">
        <v>23063810.18</v>
      </c>
      <c r="L22" s="12">
        <f t="shared" si="1"/>
        <v>23063810.18</v>
      </c>
    </row>
    <row r="23" spans="1:12" ht="20.25" customHeight="1">
      <c r="A23" s="259" t="s">
        <v>283</v>
      </c>
      <c r="B23" s="260"/>
      <c r="C23" s="260"/>
      <c r="D23" s="260"/>
      <c r="E23" s="261"/>
      <c r="F23" s="19">
        <v>140</v>
      </c>
      <c r="G23" s="7"/>
      <c r="H23" s="8"/>
      <c r="I23" s="12">
        <f t="shared" si="0"/>
        <v>0</v>
      </c>
      <c r="J23" s="7"/>
      <c r="K23" s="8"/>
      <c r="L23" s="12">
        <f t="shared" si="1"/>
        <v>0</v>
      </c>
    </row>
    <row r="24" spans="1:12" ht="19.5" customHeight="1">
      <c r="A24" s="259" t="s">
        <v>106</v>
      </c>
      <c r="B24" s="260"/>
      <c r="C24" s="260"/>
      <c r="D24" s="260"/>
      <c r="E24" s="261"/>
      <c r="F24" s="19">
        <v>141</v>
      </c>
      <c r="G24" s="16">
        <f>SUM(G25:G27)</f>
        <v>0</v>
      </c>
      <c r="H24" s="17">
        <f>SUM(H25:H27)</f>
        <v>0</v>
      </c>
      <c r="I24" s="12">
        <f t="shared" si="0"/>
        <v>0</v>
      </c>
      <c r="J24" s="16">
        <f>SUM(J25:J27)</f>
        <v>0</v>
      </c>
      <c r="K24" s="17">
        <f>SUM(K25:K27)</f>
        <v>0</v>
      </c>
      <c r="L24" s="12">
        <f t="shared" si="1"/>
        <v>0</v>
      </c>
    </row>
    <row r="25" spans="1:12" ht="12.75">
      <c r="A25" s="259" t="s">
        <v>254</v>
      </c>
      <c r="B25" s="260"/>
      <c r="C25" s="260"/>
      <c r="D25" s="260"/>
      <c r="E25" s="261"/>
      <c r="F25" s="19">
        <v>142</v>
      </c>
      <c r="G25" s="7"/>
      <c r="H25" s="8"/>
      <c r="I25" s="12">
        <f t="shared" si="0"/>
        <v>0</v>
      </c>
      <c r="J25" s="7"/>
      <c r="K25" s="8"/>
      <c r="L25" s="12">
        <f t="shared" si="1"/>
        <v>0</v>
      </c>
    </row>
    <row r="26" spans="1:12" ht="12.75">
      <c r="A26" s="259" t="s">
        <v>255</v>
      </c>
      <c r="B26" s="260"/>
      <c r="C26" s="260"/>
      <c r="D26" s="260"/>
      <c r="E26" s="261"/>
      <c r="F26" s="19">
        <v>143</v>
      </c>
      <c r="G26" s="7"/>
      <c r="H26" s="8"/>
      <c r="I26" s="12">
        <f t="shared" si="0"/>
        <v>0</v>
      </c>
      <c r="J26" s="7"/>
      <c r="K26" s="8"/>
      <c r="L26" s="12">
        <f t="shared" si="1"/>
        <v>0</v>
      </c>
    </row>
    <row r="27" spans="1:12" ht="12.75">
      <c r="A27" s="259" t="s">
        <v>9</v>
      </c>
      <c r="B27" s="260"/>
      <c r="C27" s="260"/>
      <c r="D27" s="260"/>
      <c r="E27" s="261"/>
      <c r="F27" s="19">
        <v>144</v>
      </c>
      <c r="G27" s="7"/>
      <c r="H27" s="8"/>
      <c r="I27" s="12">
        <f t="shared" si="0"/>
        <v>0</v>
      </c>
      <c r="J27" s="7"/>
      <c r="K27" s="8"/>
      <c r="L27" s="12">
        <f t="shared" si="1"/>
        <v>0</v>
      </c>
    </row>
    <row r="28" spans="1:12" ht="12.75">
      <c r="A28" s="259" t="s">
        <v>10</v>
      </c>
      <c r="B28" s="260"/>
      <c r="C28" s="260"/>
      <c r="D28" s="260"/>
      <c r="E28" s="261"/>
      <c r="F28" s="19">
        <v>145</v>
      </c>
      <c r="G28" s="7"/>
      <c r="H28" s="8">
        <v>78367.49</v>
      </c>
      <c r="I28" s="12">
        <f t="shared" si="0"/>
        <v>78367.49</v>
      </c>
      <c r="J28" s="7"/>
      <c r="K28" s="8">
        <v>349181.62</v>
      </c>
      <c r="L28" s="12">
        <f t="shared" si="1"/>
        <v>349181.62</v>
      </c>
    </row>
    <row r="29" spans="1:12" ht="12.75">
      <c r="A29" s="259" t="s">
        <v>11</v>
      </c>
      <c r="B29" s="260"/>
      <c r="C29" s="260"/>
      <c r="D29" s="260"/>
      <c r="E29" s="261"/>
      <c r="F29" s="19">
        <v>146</v>
      </c>
      <c r="G29" s="7"/>
      <c r="H29" s="8">
        <v>8279293.31</v>
      </c>
      <c r="I29" s="12">
        <f t="shared" si="0"/>
        <v>8279293.31</v>
      </c>
      <c r="J29" s="7"/>
      <c r="K29" s="8">
        <v>8217774.16</v>
      </c>
      <c r="L29" s="12">
        <f t="shared" si="1"/>
        <v>8217774.16</v>
      </c>
    </row>
    <row r="30" spans="1:12" ht="12.75">
      <c r="A30" s="247" t="s">
        <v>12</v>
      </c>
      <c r="B30" s="260"/>
      <c r="C30" s="260"/>
      <c r="D30" s="260"/>
      <c r="E30" s="261"/>
      <c r="F30" s="19">
        <v>147</v>
      </c>
      <c r="G30" s="7"/>
      <c r="H30" s="8">
        <v>908512.71</v>
      </c>
      <c r="I30" s="12">
        <f t="shared" si="0"/>
        <v>908512.71</v>
      </c>
      <c r="J30" s="7"/>
      <c r="K30" s="8">
        <v>1213079.72</v>
      </c>
      <c r="L30" s="12">
        <f t="shared" si="1"/>
        <v>1213079.72</v>
      </c>
    </row>
    <row r="31" spans="1:12" ht="21.75" customHeight="1">
      <c r="A31" s="247" t="s">
        <v>13</v>
      </c>
      <c r="B31" s="260"/>
      <c r="C31" s="260"/>
      <c r="D31" s="260"/>
      <c r="E31" s="261"/>
      <c r="F31" s="19">
        <v>148</v>
      </c>
      <c r="G31" s="7"/>
      <c r="H31" s="8">
        <v>2429825.18</v>
      </c>
      <c r="I31" s="12">
        <f t="shared" si="0"/>
        <v>2429825.18</v>
      </c>
      <c r="J31" s="7"/>
      <c r="K31" s="8">
        <v>7590900.53</v>
      </c>
      <c r="L31" s="12">
        <f t="shared" si="1"/>
        <v>7590900.53</v>
      </c>
    </row>
    <row r="32" spans="1:12" ht="12.75">
      <c r="A32" s="247" t="s">
        <v>14</v>
      </c>
      <c r="B32" s="260"/>
      <c r="C32" s="260"/>
      <c r="D32" s="260"/>
      <c r="E32" s="261"/>
      <c r="F32" s="19">
        <v>149</v>
      </c>
      <c r="G32" s="7"/>
      <c r="H32" s="8">
        <v>12286385.23</v>
      </c>
      <c r="I32" s="12">
        <f t="shared" si="0"/>
        <v>12286385.23</v>
      </c>
      <c r="J32" s="7"/>
      <c r="K32" s="8">
        <v>1996548.37</v>
      </c>
      <c r="L32" s="12">
        <f t="shared" si="1"/>
        <v>1996548.37</v>
      </c>
    </row>
    <row r="33" spans="1:12" ht="12.75">
      <c r="A33" s="247" t="s">
        <v>107</v>
      </c>
      <c r="B33" s="260"/>
      <c r="C33" s="260"/>
      <c r="D33" s="260"/>
      <c r="E33" s="261"/>
      <c r="F33" s="19">
        <v>150</v>
      </c>
      <c r="G33" s="16">
        <f>G34+G38</f>
        <v>0</v>
      </c>
      <c r="H33" s="17">
        <f>H34+H38</f>
        <v>-333348203.46000004</v>
      </c>
      <c r="I33" s="12">
        <f t="shared" si="0"/>
        <v>-333348203.46000004</v>
      </c>
      <c r="J33" s="16">
        <f>J34+J38</f>
        <v>0</v>
      </c>
      <c r="K33" s="17">
        <f>K34+K38</f>
        <v>-278066624.46999997</v>
      </c>
      <c r="L33" s="12">
        <f t="shared" si="1"/>
        <v>-278066624.46999997</v>
      </c>
    </row>
    <row r="34" spans="1:12" ht="12.75">
      <c r="A34" s="259" t="s">
        <v>108</v>
      </c>
      <c r="B34" s="260"/>
      <c r="C34" s="260"/>
      <c r="D34" s="260"/>
      <c r="E34" s="261"/>
      <c r="F34" s="19">
        <v>151</v>
      </c>
      <c r="G34" s="16">
        <f>SUM(G35:G37)</f>
        <v>0</v>
      </c>
      <c r="H34" s="17">
        <f>SUM(H35:H37)</f>
        <v>-290261817.84000003</v>
      </c>
      <c r="I34" s="12">
        <f t="shared" si="0"/>
        <v>-290261817.84000003</v>
      </c>
      <c r="J34" s="16">
        <f>SUM(J35:J37)</f>
        <v>0</v>
      </c>
      <c r="K34" s="17">
        <f>SUM(K35:K37)</f>
        <v>-240855075.26</v>
      </c>
      <c r="L34" s="12">
        <f t="shared" si="1"/>
        <v>-240855075.26</v>
      </c>
    </row>
    <row r="35" spans="1:12" ht="12.75">
      <c r="A35" s="259" t="s">
        <v>15</v>
      </c>
      <c r="B35" s="260"/>
      <c r="C35" s="260"/>
      <c r="D35" s="260"/>
      <c r="E35" s="261"/>
      <c r="F35" s="19">
        <v>152</v>
      </c>
      <c r="G35" s="7"/>
      <c r="H35" s="8">
        <v>-290817977.92</v>
      </c>
      <c r="I35" s="12">
        <f t="shared" si="0"/>
        <v>-290817977.92</v>
      </c>
      <c r="J35" s="7"/>
      <c r="K35" s="8">
        <v>-252633250.12</v>
      </c>
      <c r="L35" s="12">
        <f t="shared" si="1"/>
        <v>-252633250.12</v>
      </c>
    </row>
    <row r="36" spans="1:12" ht="12.75">
      <c r="A36" s="259" t="s">
        <v>16</v>
      </c>
      <c r="B36" s="260"/>
      <c r="C36" s="260"/>
      <c r="D36" s="260"/>
      <c r="E36" s="261"/>
      <c r="F36" s="19">
        <v>153</v>
      </c>
      <c r="G36" s="7"/>
      <c r="H36" s="8"/>
      <c r="I36" s="12">
        <f t="shared" si="0"/>
        <v>0</v>
      </c>
      <c r="J36" s="7"/>
      <c r="K36" s="8"/>
      <c r="L36" s="12">
        <f t="shared" si="1"/>
        <v>0</v>
      </c>
    </row>
    <row r="37" spans="1:12" ht="12.75">
      <c r="A37" s="259" t="s">
        <v>17</v>
      </c>
      <c r="B37" s="260"/>
      <c r="C37" s="260"/>
      <c r="D37" s="260"/>
      <c r="E37" s="261"/>
      <c r="F37" s="19">
        <v>154</v>
      </c>
      <c r="G37" s="7"/>
      <c r="H37" s="8">
        <v>556160.08</v>
      </c>
      <c r="I37" s="12">
        <f t="shared" si="0"/>
        <v>556160.08</v>
      </c>
      <c r="J37" s="7"/>
      <c r="K37" s="8">
        <v>11778174.86</v>
      </c>
      <c r="L37" s="12">
        <f t="shared" si="1"/>
        <v>11778174.86</v>
      </c>
    </row>
    <row r="38" spans="1:12" ht="12.75">
      <c r="A38" s="259" t="s">
        <v>109</v>
      </c>
      <c r="B38" s="260"/>
      <c r="C38" s="260"/>
      <c r="D38" s="260"/>
      <c r="E38" s="261"/>
      <c r="F38" s="19">
        <v>155</v>
      </c>
      <c r="G38" s="16">
        <f>SUM(G39:G41)</f>
        <v>0</v>
      </c>
      <c r="H38" s="17">
        <f>SUM(H39:H41)</f>
        <v>-43086385.62</v>
      </c>
      <c r="I38" s="12">
        <f t="shared" si="0"/>
        <v>-43086385.62</v>
      </c>
      <c r="J38" s="16">
        <f>SUM(J39:J41)</f>
        <v>0</v>
      </c>
      <c r="K38" s="17">
        <f>SUM(K39:K41)</f>
        <v>-37211549.21</v>
      </c>
      <c r="L38" s="12">
        <f t="shared" si="1"/>
        <v>-37211549.21</v>
      </c>
    </row>
    <row r="39" spans="1:12" ht="12.75">
      <c r="A39" s="259" t="s">
        <v>18</v>
      </c>
      <c r="B39" s="260"/>
      <c r="C39" s="260"/>
      <c r="D39" s="260"/>
      <c r="E39" s="261"/>
      <c r="F39" s="19">
        <v>156</v>
      </c>
      <c r="G39" s="7"/>
      <c r="H39" s="8">
        <v>-42530112.58</v>
      </c>
      <c r="I39" s="12">
        <f t="shared" si="0"/>
        <v>-42530112.58</v>
      </c>
      <c r="J39" s="7"/>
      <c r="K39" s="8">
        <v>-34979746.11</v>
      </c>
      <c r="L39" s="12">
        <f t="shared" si="1"/>
        <v>-34979746.11</v>
      </c>
    </row>
    <row r="40" spans="1:12" ht="12.75">
      <c r="A40" s="259" t="s">
        <v>19</v>
      </c>
      <c r="B40" s="260"/>
      <c r="C40" s="260"/>
      <c r="D40" s="260"/>
      <c r="E40" s="261"/>
      <c r="F40" s="19">
        <v>157</v>
      </c>
      <c r="G40" s="7"/>
      <c r="H40" s="8"/>
      <c r="I40" s="12">
        <f t="shared" si="0"/>
        <v>0</v>
      </c>
      <c r="J40" s="7"/>
      <c r="K40" s="8"/>
      <c r="L40" s="12">
        <f t="shared" si="1"/>
        <v>0</v>
      </c>
    </row>
    <row r="41" spans="1:12" ht="12.75">
      <c r="A41" s="259" t="s">
        <v>20</v>
      </c>
      <c r="B41" s="260"/>
      <c r="C41" s="260"/>
      <c r="D41" s="260"/>
      <c r="E41" s="261"/>
      <c r="F41" s="19">
        <v>158</v>
      </c>
      <c r="G41" s="7"/>
      <c r="H41" s="8">
        <v>-556273.04</v>
      </c>
      <c r="I41" s="12">
        <f t="shared" si="0"/>
        <v>-556273.04</v>
      </c>
      <c r="J41" s="7"/>
      <c r="K41" s="8">
        <v>-2231803.1</v>
      </c>
      <c r="L41" s="12">
        <f t="shared" si="1"/>
        <v>-2231803.1</v>
      </c>
    </row>
    <row r="42" spans="1:12" ht="22.5" customHeight="1">
      <c r="A42" s="247" t="s">
        <v>110</v>
      </c>
      <c r="B42" s="260"/>
      <c r="C42" s="260"/>
      <c r="D42" s="260"/>
      <c r="E42" s="261"/>
      <c r="F42" s="19">
        <v>159</v>
      </c>
      <c r="G42" s="16">
        <f>G43+G46</f>
        <v>0</v>
      </c>
      <c r="H42" s="17">
        <f>H43+H46</f>
        <v>-39803.37</v>
      </c>
      <c r="I42" s="12">
        <f t="shared" si="0"/>
        <v>-39803.37</v>
      </c>
      <c r="J42" s="16">
        <f>J43+J46</f>
        <v>0</v>
      </c>
      <c r="K42" s="17">
        <f>K43+K46</f>
        <v>39803.37</v>
      </c>
      <c r="L42" s="12">
        <f t="shared" si="1"/>
        <v>39803.37</v>
      </c>
    </row>
    <row r="43" spans="1:12" ht="21" customHeight="1">
      <c r="A43" s="259" t="s">
        <v>111</v>
      </c>
      <c r="B43" s="260"/>
      <c r="C43" s="260"/>
      <c r="D43" s="260"/>
      <c r="E43" s="261"/>
      <c r="F43" s="19">
        <v>160</v>
      </c>
      <c r="G43" s="16">
        <f>SUM(G44:G45)</f>
        <v>0</v>
      </c>
      <c r="H43" s="17">
        <f>SUM(H44:H45)</f>
        <v>0</v>
      </c>
      <c r="I43" s="12">
        <f t="shared" si="0"/>
        <v>0</v>
      </c>
      <c r="J43" s="16">
        <f>SUM(J44:J45)</f>
        <v>0</v>
      </c>
      <c r="K43" s="17">
        <f>SUM(K44:K45)</f>
        <v>0</v>
      </c>
      <c r="L43" s="12">
        <f t="shared" si="1"/>
        <v>0</v>
      </c>
    </row>
    <row r="44" spans="1:12" ht="12.75">
      <c r="A44" s="259" t="s">
        <v>21</v>
      </c>
      <c r="B44" s="260"/>
      <c r="C44" s="260"/>
      <c r="D44" s="260"/>
      <c r="E44" s="261"/>
      <c r="F44" s="19">
        <v>161</v>
      </c>
      <c r="G44" s="7"/>
      <c r="H44" s="8"/>
      <c r="I44" s="12">
        <f t="shared" si="0"/>
        <v>0</v>
      </c>
      <c r="J44" s="7"/>
      <c r="K44" s="8"/>
      <c r="L44" s="12">
        <f t="shared" si="1"/>
        <v>0</v>
      </c>
    </row>
    <row r="45" spans="1:12" ht="12.75">
      <c r="A45" s="259" t="s">
        <v>22</v>
      </c>
      <c r="B45" s="260"/>
      <c r="C45" s="260"/>
      <c r="D45" s="260"/>
      <c r="E45" s="261"/>
      <c r="F45" s="19">
        <v>162</v>
      </c>
      <c r="G45" s="7"/>
      <c r="H45" s="8"/>
      <c r="I45" s="12">
        <f t="shared" si="0"/>
        <v>0</v>
      </c>
      <c r="J45" s="7"/>
      <c r="K45" s="8"/>
      <c r="L45" s="12">
        <f t="shared" si="1"/>
        <v>0</v>
      </c>
    </row>
    <row r="46" spans="1:12" ht="21.75" customHeight="1">
      <c r="A46" s="259" t="s">
        <v>112</v>
      </c>
      <c r="B46" s="260"/>
      <c r="C46" s="260"/>
      <c r="D46" s="260"/>
      <c r="E46" s="261"/>
      <c r="F46" s="19">
        <v>163</v>
      </c>
      <c r="G46" s="16">
        <f>SUM(G47:G49)</f>
        <v>0</v>
      </c>
      <c r="H46" s="17">
        <f>SUM(H47:H49)</f>
        <v>-39803.37</v>
      </c>
      <c r="I46" s="12">
        <f t="shared" si="0"/>
        <v>-39803.37</v>
      </c>
      <c r="J46" s="16">
        <f>SUM(J47:J49)</f>
        <v>0</v>
      </c>
      <c r="K46" s="17">
        <f>SUM(K47:K49)</f>
        <v>39803.37</v>
      </c>
      <c r="L46" s="12">
        <f t="shared" si="1"/>
        <v>39803.37</v>
      </c>
    </row>
    <row r="47" spans="1:12" ht="12.75">
      <c r="A47" s="259" t="s">
        <v>23</v>
      </c>
      <c r="B47" s="260"/>
      <c r="C47" s="260"/>
      <c r="D47" s="260"/>
      <c r="E47" s="261"/>
      <c r="F47" s="19">
        <v>164</v>
      </c>
      <c r="G47" s="7"/>
      <c r="H47" s="8">
        <v>-39803.37</v>
      </c>
      <c r="I47" s="12">
        <f t="shared" si="0"/>
        <v>-39803.37</v>
      </c>
      <c r="J47" s="7"/>
      <c r="K47" s="8">
        <v>39803.37</v>
      </c>
      <c r="L47" s="12">
        <f t="shared" si="1"/>
        <v>39803.37</v>
      </c>
    </row>
    <row r="48" spans="1:12" ht="12.75">
      <c r="A48" s="259" t="s">
        <v>24</v>
      </c>
      <c r="B48" s="260"/>
      <c r="C48" s="260"/>
      <c r="D48" s="260"/>
      <c r="E48" s="261"/>
      <c r="F48" s="19">
        <v>165</v>
      </c>
      <c r="G48" s="7"/>
      <c r="H48" s="8"/>
      <c r="I48" s="12">
        <f t="shared" si="0"/>
        <v>0</v>
      </c>
      <c r="J48" s="7"/>
      <c r="K48" s="8"/>
      <c r="L48" s="12">
        <f t="shared" si="1"/>
        <v>0</v>
      </c>
    </row>
    <row r="49" spans="1:12" ht="12.75">
      <c r="A49" s="259" t="s">
        <v>25</v>
      </c>
      <c r="B49" s="260"/>
      <c r="C49" s="260"/>
      <c r="D49" s="260"/>
      <c r="E49" s="261"/>
      <c r="F49" s="19">
        <v>166</v>
      </c>
      <c r="G49" s="7"/>
      <c r="H49" s="8"/>
      <c r="I49" s="12">
        <f t="shared" si="0"/>
        <v>0</v>
      </c>
      <c r="J49" s="7"/>
      <c r="K49" s="8"/>
      <c r="L49" s="12">
        <f t="shared" si="1"/>
        <v>0</v>
      </c>
    </row>
    <row r="50" spans="1:12" ht="21" customHeight="1">
      <c r="A50" s="247" t="s">
        <v>217</v>
      </c>
      <c r="B50" s="260"/>
      <c r="C50" s="260"/>
      <c r="D50" s="260"/>
      <c r="E50" s="261"/>
      <c r="F50" s="19">
        <v>167</v>
      </c>
      <c r="G50" s="16">
        <f>SUM(G51:G53)</f>
        <v>0</v>
      </c>
      <c r="H50" s="17">
        <f>SUM(H51:H53)</f>
        <v>0</v>
      </c>
      <c r="I50" s="12">
        <f t="shared" si="0"/>
        <v>0</v>
      </c>
      <c r="J50" s="16">
        <f>SUM(J51:J53)</f>
        <v>0</v>
      </c>
      <c r="K50" s="17">
        <f>SUM(K51:K53)</f>
        <v>0</v>
      </c>
      <c r="L50" s="12">
        <f t="shared" si="1"/>
        <v>0</v>
      </c>
    </row>
    <row r="51" spans="1:12" ht="12.75">
      <c r="A51" s="259" t="s">
        <v>26</v>
      </c>
      <c r="B51" s="260"/>
      <c r="C51" s="260"/>
      <c r="D51" s="260"/>
      <c r="E51" s="261"/>
      <c r="F51" s="19">
        <v>168</v>
      </c>
      <c r="G51" s="7"/>
      <c r="H51" s="8"/>
      <c r="I51" s="12">
        <f t="shared" si="0"/>
        <v>0</v>
      </c>
      <c r="J51" s="7"/>
      <c r="K51" s="8"/>
      <c r="L51" s="12">
        <f t="shared" si="1"/>
        <v>0</v>
      </c>
    </row>
    <row r="52" spans="1:12" ht="12.75">
      <c r="A52" s="259" t="s">
        <v>27</v>
      </c>
      <c r="B52" s="260"/>
      <c r="C52" s="260"/>
      <c r="D52" s="260"/>
      <c r="E52" s="261"/>
      <c r="F52" s="19">
        <v>169</v>
      </c>
      <c r="G52" s="7"/>
      <c r="H52" s="8"/>
      <c r="I52" s="12">
        <f t="shared" si="0"/>
        <v>0</v>
      </c>
      <c r="J52" s="7"/>
      <c r="K52" s="8"/>
      <c r="L52" s="12">
        <f t="shared" si="1"/>
        <v>0</v>
      </c>
    </row>
    <row r="53" spans="1:12" ht="12.75">
      <c r="A53" s="259" t="s">
        <v>28</v>
      </c>
      <c r="B53" s="260"/>
      <c r="C53" s="260"/>
      <c r="D53" s="260"/>
      <c r="E53" s="261"/>
      <c r="F53" s="19">
        <v>170</v>
      </c>
      <c r="G53" s="7"/>
      <c r="H53" s="8"/>
      <c r="I53" s="12">
        <f t="shared" si="0"/>
        <v>0</v>
      </c>
      <c r="J53" s="7"/>
      <c r="K53" s="8"/>
      <c r="L53" s="12">
        <f t="shared" si="1"/>
        <v>0</v>
      </c>
    </row>
    <row r="54" spans="1:12" ht="21" customHeight="1">
      <c r="A54" s="247" t="s">
        <v>113</v>
      </c>
      <c r="B54" s="260"/>
      <c r="C54" s="260"/>
      <c r="D54" s="260"/>
      <c r="E54" s="261"/>
      <c r="F54" s="19">
        <v>171</v>
      </c>
      <c r="G54" s="16">
        <f>SUM(G55:G56)</f>
        <v>0</v>
      </c>
      <c r="H54" s="17">
        <f>SUM(H55:H56)</f>
        <v>0</v>
      </c>
      <c r="I54" s="12">
        <f t="shared" si="0"/>
        <v>0</v>
      </c>
      <c r="J54" s="16">
        <f>SUM(J55:J56)</f>
        <v>0</v>
      </c>
      <c r="K54" s="17">
        <f>SUM(K55:K56)</f>
        <v>0</v>
      </c>
      <c r="L54" s="12">
        <f t="shared" si="1"/>
        <v>0</v>
      </c>
    </row>
    <row r="55" spans="1:12" ht="12.75">
      <c r="A55" s="259" t="s">
        <v>29</v>
      </c>
      <c r="B55" s="260"/>
      <c r="C55" s="260"/>
      <c r="D55" s="260"/>
      <c r="E55" s="261"/>
      <c r="F55" s="19">
        <v>172</v>
      </c>
      <c r="G55" s="7"/>
      <c r="H55" s="8"/>
      <c r="I55" s="12">
        <f t="shared" si="0"/>
        <v>0</v>
      </c>
      <c r="J55" s="7"/>
      <c r="K55" s="8"/>
      <c r="L55" s="12">
        <f t="shared" si="1"/>
        <v>0</v>
      </c>
    </row>
    <row r="56" spans="1:12" ht="12.75">
      <c r="A56" s="259" t="s">
        <v>30</v>
      </c>
      <c r="B56" s="260"/>
      <c r="C56" s="260"/>
      <c r="D56" s="260"/>
      <c r="E56" s="261"/>
      <c r="F56" s="19">
        <v>173</v>
      </c>
      <c r="G56" s="7"/>
      <c r="H56" s="8"/>
      <c r="I56" s="12">
        <f t="shared" si="0"/>
        <v>0</v>
      </c>
      <c r="J56" s="7"/>
      <c r="K56" s="8"/>
      <c r="L56" s="12">
        <f t="shared" si="1"/>
        <v>0</v>
      </c>
    </row>
    <row r="57" spans="1:12" ht="21" customHeight="1">
      <c r="A57" s="247" t="s">
        <v>114</v>
      </c>
      <c r="B57" s="260"/>
      <c r="C57" s="260"/>
      <c r="D57" s="260"/>
      <c r="E57" s="261"/>
      <c r="F57" s="19">
        <v>174</v>
      </c>
      <c r="G57" s="16">
        <f>G58+G62</f>
        <v>0</v>
      </c>
      <c r="H57" s="17">
        <f>H58+H62</f>
        <v>-252535799.38</v>
      </c>
      <c r="I57" s="12">
        <f t="shared" si="0"/>
        <v>-252535799.38</v>
      </c>
      <c r="J57" s="16">
        <f>J58+J62</f>
        <v>0</v>
      </c>
      <c r="K57" s="17">
        <f>K58+K62</f>
        <v>-251831524.44</v>
      </c>
      <c r="L57" s="12">
        <f t="shared" si="1"/>
        <v>-251831524.44</v>
      </c>
    </row>
    <row r="58" spans="1:12" ht="12.75">
      <c r="A58" s="259" t="s">
        <v>115</v>
      </c>
      <c r="B58" s="260"/>
      <c r="C58" s="260"/>
      <c r="D58" s="260"/>
      <c r="E58" s="261"/>
      <c r="F58" s="19">
        <v>175</v>
      </c>
      <c r="G58" s="16">
        <f>SUM(G59:G61)</f>
        <v>0</v>
      </c>
      <c r="H58" s="17">
        <f>SUM(H59:H61)</f>
        <v>-39235535.089999996</v>
      </c>
      <c r="I58" s="12">
        <f t="shared" si="0"/>
        <v>-39235535.089999996</v>
      </c>
      <c r="J58" s="16">
        <f>SUM(J59:J61)</f>
        <v>0</v>
      </c>
      <c r="K58" s="17">
        <f>SUM(K59:K61)</f>
        <v>-43401019.739999995</v>
      </c>
      <c r="L58" s="12">
        <f t="shared" si="1"/>
        <v>-43401019.739999995</v>
      </c>
    </row>
    <row r="59" spans="1:12" ht="12.75">
      <c r="A59" s="259" t="s">
        <v>31</v>
      </c>
      <c r="B59" s="260"/>
      <c r="C59" s="260"/>
      <c r="D59" s="260"/>
      <c r="E59" s="261"/>
      <c r="F59" s="19">
        <v>176</v>
      </c>
      <c r="G59" s="7"/>
      <c r="H59" s="8">
        <v>-11224437.35</v>
      </c>
      <c r="I59" s="12">
        <f t="shared" si="0"/>
        <v>-11224437.35</v>
      </c>
      <c r="J59" s="7"/>
      <c r="K59" s="8">
        <v>-8775962.02</v>
      </c>
      <c r="L59" s="12">
        <f t="shared" si="1"/>
        <v>-8775962.02</v>
      </c>
    </row>
    <row r="60" spans="1:12" ht="12.75">
      <c r="A60" s="259" t="s">
        <v>32</v>
      </c>
      <c r="B60" s="260"/>
      <c r="C60" s="260"/>
      <c r="D60" s="260"/>
      <c r="E60" s="261"/>
      <c r="F60" s="19">
        <v>177</v>
      </c>
      <c r="G60" s="7"/>
      <c r="H60" s="8">
        <v>-25197225.06</v>
      </c>
      <c r="I60" s="12">
        <f t="shared" si="0"/>
        <v>-25197225.06</v>
      </c>
      <c r="J60" s="7"/>
      <c r="K60" s="8">
        <v>-34625057.72</v>
      </c>
      <c r="L60" s="12">
        <f t="shared" si="1"/>
        <v>-34625057.72</v>
      </c>
    </row>
    <row r="61" spans="1:12" ht="12.75">
      <c r="A61" s="259" t="s">
        <v>33</v>
      </c>
      <c r="B61" s="260"/>
      <c r="C61" s="260"/>
      <c r="D61" s="260"/>
      <c r="E61" s="261"/>
      <c r="F61" s="19">
        <v>178</v>
      </c>
      <c r="G61" s="7"/>
      <c r="H61" s="8">
        <v>-2813872.68</v>
      </c>
      <c r="I61" s="12">
        <f t="shared" si="0"/>
        <v>-2813872.68</v>
      </c>
      <c r="J61" s="7"/>
      <c r="K61" s="8"/>
      <c r="L61" s="12">
        <f t="shared" si="1"/>
        <v>0</v>
      </c>
    </row>
    <row r="62" spans="1:12" ht="24" customHeight="1">
      <c r="A62" s="259" t="s">
        <v>116</v>
      </c>
      <c r="B62" s="260"/>
      <c r="C62" s="260"/>
      <c r="D62" s="260"/>
      <c r="E62" s="261"/>
      <c r="F62" s="19">
        <v>179</v>
      </c>
      <c r="G62" s="16">
        <f>SUM(G63:G65)</f>
        <v>0</v>
      </c>
      <c r="H62" s="17">
        <f>SUM(H63:H65)</f>
        <v>-213300264.29</v>
      </c>
      <c r="I62" s="12">
        <f t="shared" si="0"/>
        <v>-213300264.29</v>
      </c>
      <c r="J62" s="16">
        <f>SUM(J63:J65)</f>
        <v>0</v>
      </c>
      <c r="K62" s="17">
        <f>SUM(K63:K65)</f>
        <v>-208430504.7</v>
      </c>
      <c r="L62" s="12">
        <f t="shared" si="1"/>
        <v>-208430504.7</v>
      </c>
    </row>
    <row r="63" spans="1:12" ht="12.75">
      <c r="A63" s="259" t="s">
        <v>34</v>
      </c>
      <c r="B63" s="260"/>
      <c r="C63" s="260"/>
      <c r="D63" s="260"/>
      <c r="E63" s="261"/>
      <c r="F63" s="19">
        <v>180</v>
      </c>
      <c r="G63" s="7"/>
      <c r="H63" s="8">
        <v>-11896096.92</v>
      </c>
      <c r="I63" s="12">
        <f t="shared" si="0"/>
        <v>-11896096.92</v>
      </c>
      <c r="J63" s="7"/>
      <c r="K63" s="8">
        <v>-10186229.39</v>
      </c>
      <c r="L63" s="12">
        <f t="shared" si="1"/>
        <v>-10186229.39</v>
      </c>
    </row>
    <row r="64" spans="1:12" ht="12.75">
      <c r="A64" s="259" t="s">
        <v>49</v>
      </c>
      <c r="B64" s="260"/>
      <c r="C64" s="260"/>
      <c r="D64" s="260"/>
      <c r="E64" s="261"/>
      <c r="F64" s="19">
        <v>181</v>
      </c>
      <c r="G64" s="7"/>
      <c r="H64" s="8">
        <v>-79494489.74</v>
      </c>
      <c r="I64" s="12">
        <f t="shared" si="0"/>
        <v>-79494489.74</v>
      </c>
      <c r="J64" s="7"/>
      <c r="K64" s="8">
        <v>-81319359.46</v>
      </c>
      <c r="L64" s="12">
        <f t="shared" si="1"/>
        <v>-81319359.46</v>
      </c>
    </row>
    <row r="65" spans="1:12" ht="12.75">
      <c r="A65" s="259" t="s">
        <v>50</v>
      </c>
      <c r="B65" s="260"/>
      <c r="C65" s="260"/>
      <c r="D65" s="260"/>
      <c r="E65" s="261"/>
      <c r="F65" s="19">
        <v>182</v>
      </c>
      <c r="G65" s="7"/>
      <c r="H65" s="8">
        <v>-121909677.63</v>
      </c>
      <c r="I65" s="12">
        <f t="shared" si="0"/>
        <v>-121909677.63</v>
      </c>
      <c r="J65" s="7"/>
      <c r="K65" s="8">
        <v>-116924915.85</v>
      </c>
      <c r="L65" s="12">
        <f t="shared" si="1"/>
        <v>-116924915.85</v>
      </c>
    </row>
    <row r="66" spans="1:12" ht="12.75">
      <c r="A66" s="247" t="s">
        <v>117</v>
      </c>
      <c r="B66" s="260"/>
      <c r="C66" s="260"/>
      <c r="D66" s="260"/>
      <c r="E66" s="261"/>
      <c r="F66" s="19">
        <v>183</v>
      </c>
      <c r="G66" s="16">
        <f>SUM(G67:G73)</f>
        <v>0</v>
      </c>
      <c r="H66" s="17">
        <f>SUM(H67:H73)</f>
        <v>-33481755.349999994</v>
      </c>
      <c r="I66" s="12">
        <f t="shared" si="0"/>
        <v>-33481755.349999994</v>
      </c>
      <c r="J66" s="16">
        <f>SUM(J67:J73)</f>
        <v>0</v>
      </c>
      <c r="K66" s="17">
        <f>SUM(K67:K73)</f>
        <v>-35238509.47</v>
      </c>
      <c r="L66" s="12">
        <f t="shared" si="1"/>
        <v>-35238509.47</v>
      </c>
    </row>
    <row r="67" spans="1:12" ht="21" customHeight="1">
      <c r="A67" s="259" t="s">
        <v>228</v>
      </c>
      <c r="B67" s="260"/>
      <c r="C67" s="260"/>
      <c r="D67" s="260"/>
      <c r="E67" s="261"/>
      <c r="F67" s="19">
        <v>184</v>
      </c>
      <c r="G67" s="7"/>
      <c r="H67" s="8">
        <v>-5920175.35</v>
      </c>
      <c r="I67" s="12">
        <f t="shared" si="0"/>
        <v>-5920175.35</v>
      </c>
      <c r="J67" s="7"/>
      <c r="K67" s="8">
        <v>-2475584.35</v>
      </c>
      <c r="L67" s="12">
        <f t="shared" si="1"/>
        <v>-2475584.35</v>
      </c>
    </row>
    <row r="68" spans="1:12" ht="12.75">
      <c r="A68" s="259" t="s">
        <v>51</v>
      </c>
      <c r="B68" s="260"/>
      <c r="C68" s="260"/>
      <c r="D68" s="260"/>
      <c r="E68" s="261"/>
      <c r="F68" s="19">
        <v>185</v>
      </c>
      <c r="G68" s="7"/>
      <c r="H68" s="8">
        <v>-24013596.73</v>
      </c>
      <c r="I68" s="12">
        <f t="shared" si="0"/>
        <v>-24013596.73</v>
      </c>
      <c r="J68" s="7"/>
      <c r="K68" s="8">
        <v>-3288197.44</v>
      </c>
      <c r="L68" s="12">
        <f t="shared" si="1"/>
        <v>-3288197.44</v>
      </c>
    </row>
    <row r="69" spans="1:12" ht="12.75">
      <c r="A69" s="259" t="s">
        <v>212</v>
      </c>
      <c r="B69" s="260"/>
      <c r="C69" s="260"/>
      <c r="D69" s="260"/>
      <c r="E69" s="261"/>
      <c r="F69" s="19">
        <v>186</v>
      </c>
      <c r="G69" s="7"/>
      <c r="H69" s="8">
        <v>-2877990.83</v>
      </c>
      <c r="I69" s="12">
        <f t="shared" si="0"/>
        <v>-2877990.83</v>
      </c>
      <c r="J69" s="7"/>
      <c r="K69" s="8">
        <v>-9364814.27</v>
      </c>
      <c r="L69" s="12">
        <f t="shared" si="1"/>
        <v>-9364814.27</v>
      </c>
    </row>
    <row r="70" spans="1:12" ht="23.25" customHeight="1">
      <c r="A70" s="259" t="s">
        <v>263</v>
      </c>
      <c r="B70" s="260"/>
      <c r="C70" s="260"/>
      <c r="D70" s="260"/>
      <c r="E70" s="261"/>
      <c r="F70" s="19">
        <v>187</v>
      </c>
      <c r="G70" s="7"/>
      <c r="H70" s="8"/>
      <c r="I70" s="12">
        <f t="shared" si="0"/>
        <v>0</v>
      </c>
      <c r="J70" s="7"/>
      <c r="K70" s="8">
        <v>-5591495.4</v>
      </c>
      <c r="L70" s="12">
        <f t="shared" si="1"/>
        <v>-5591495.4</v>
      </c>
    </row>
    <row r="71" spans="1:12" ht="19.5" customHeight="1">
      <c r="A71" s="259" t="s">
        <v>264</v>
      </c>
      <c r="B71" s="260"/>
      <c r="C71" s="260"/>
      <c r="D71" s="260"/>
      <c r="E71" s="261"/>
      <c r="F71" s="19">
        <v>188</v>
      </c>
      <c r="G71" s="7"/>
      <c r="H71" s="8"/>
      <c r="I71" s="12">
        <f t="shared" si="0"/>
        <v>0</v>
      </c>
      <c r="J71" s="7"/>
      <c r="K71" s="8"/>
      <c r="L71" s="12">
        <f t="shared" si="1"/>
        <v>0</v>
      </c>
    </row>
    <row r="72" spans="1:12" ht="12.75">
      <c r="A72" s="259" t="s">
        <v>266</v>
      </c>
      <c r="B72" s="260"/>
      <c r="C72" s="260"/>
      <c r="D72" s="260"/>
      <c r="E72" s="261"/>
      <c r="F72" s="19">
        <v>189</v>
      </c>
      <c r="G72" s="7"/>
      <c r="H72" s="8">
        <v>-404166.11</v>
      </c>
      <c r="I72" s="12">
        <f aca="true" t="shared" si="2" ref="I72:I99">G72+H72</f>
        <v>-404166.11</v>
      </c>
      <c r="J72" s="7"/>
      <c r="K72" s="8">
        <v>-71089.61</v>
      </c>
      <c r="L72" s="12">
        <f aca="true" t="shared" si="3" ref="L72:L99">J72+K72</f>
        <v>-71089.61</v>
      </c>
    </row>
    <row r="73" spans="1:12" ht="12.75">
      <c r="A73" s="259" t="s">
        <v>265</v>
      </c>
      <c r="B73" s="260"/>
      <c r="C73" s="260"/>
      <c r="D73" s="260"/>
      <c r="E73" s="261"/>
      <c r="F73" s="19">
        <v>190</v>
      </c>
      <c r="G73" s="7"/>
      <c r="H73" s="8">
        <v>-265826.33</v>
      </c>
      <c r="I73" s="12">
        <f t="shared" si="2"/>
        <v>-265826.33</v>
      </c>
      <c r="J73" s="7"/>
      <c r="K73" s="8">
        <v>-14447328.4</v>
      </c>
      <c r="L73" s="12">
        <f t="shared" si="3"/>
        <v>-14447328.4</v>
      </c>
    </row>
    <row r="74" spans="1:12" ht="24.75" customHeight="1">
      <c r="A74" s="247" t="s">
        <v>118</v>
      </c>
      <c r="B74" s="260"/>
      <c r="C74" s="260"/>
      <c r="D74" s="260"/>
      <c r="E74" s="261"/>
      <c r="F74" s="19">
        <v>191</v>
      </c>
      <c r="G74" s="16">
        <f>SUM(G75:G76)</f>
        <v>0</v>
      </c>
      <c r="H74" s="17">
        <f>SUM(H75:H76)</f>
        <v>-44375365.779999994</v>
      </c>
      <c r="I74" s="12">
        <f t="shared" si="2"/>
        <v>-44375365.779999994</v>
      </c>
      <c r="J74" s="16">
        <f>SUM(J75:J76)</f>
        <v>0</v>
      </c>
      <c r="K74" s="17">
        <f>SUM(K75:K76)</f>
        <v>-77364742.44</v>
      </c>
      <c r="L74" s="12">
        <f t="shared" si="3"/>
        <v>-77364742.44</v>
      </c>
    </row>
    <row r="75" spans="1:12" ht="12.75">
      <c r="A75" s="259" t="s">
        <v>52</v>
      </c>
      <c r="B75" s="260"/>
      <c r="C75" s="260"/>
      <c r="D75" s="260"/>
      <c r="E75" s="261"/>
      <c r="F75" s="19">
        <v>192</v>
      </c>
      <c r="G75" s="7"/>
      <c r="H75" s="8">
        <v>-587443.8</v>
      </c>
      <c r="I75" s="12">
        <f t="shared" si="2"/>
        <v>-587443.8</v>
      </c>
      <c r="J75" s="7"/>
      <c r="K75" s="8">
        <v>-752956.73</v>
      </c>
      <c r="L75" s="12">
        <f t="shared" si="3"/>
        <v>-752956.73</v>
      </c>
    </row>
    <row r="76" spans="1:12" ht="12.75">
      <c r="A76" s="259" t="s">
        <v>53</v>
      </c>
      <c r="B76" s="260"/>
      <c r="C76" s="260"/>
      <c r="D76" s="260"/>
      <c r="E76" s="261"/>
      <c r="F76" s="19">
        <v>193</v>
      </c>
      <c r="G76" s="7"/>
      <c r="H76" s="8">
        <v>-43787921.98</v>
      </c>
      <c r="I76" s="12">
        <f t="shared" si="2"/>
        <v>-43787921.98</v>
      </c>
      <c r="J76" s="7"/>
      <c r="K76" s="8">
        <v>-76611785.71</v>
      </c>
      <c r="L76" s="12">
        <f t="shared" si="3"/>
        <v>-76611785.71</v>
      </c>
    </row>
    <row r="77" spans="1:12" ht="12.75">
      <c r="A77" s="247" t="s">
        <v>62</v>
      </c>
      <c r="B77" s="260"/>
      <c r="C77" s="260"/>
      <c r="D77" s="260"/>
      <c r="E77" s="261"/>
      <c r="F77" s="19">
        <v>194</v>
      </c>
      <c r="G77" s="7"/>
      <c r="H77" s="8"/>
      <c r="I77" s="12">
        <f t="shared" si="2"/>
        <v>0</v>
      </c>
      <c r="J77" s="7"/>
      <c r="K77" s="8"/>
      <c r="L77" s="12">
        <f t="shared" si="3"/>
        <v>0</v>
      </c>
    </row>
    <row r="78" spans="1:12" ht="48" customHeight="1">
      <c r="A78" s="247" t="s">
        <v>379</v>
      </c>
      <c r="B78" s="260"/>
      <c r="C78" s="260"/>
      <c r="D78" s="260"/>
      <c r="E78" s="261"/>
      <c r="F78" s="19">
        <v>195</v>
      </c>
      <c r="G78" s="16">
        <f>G7+G16+G30+G31+G32+G33+G42+G50+G54+G57+G66+G74+G77</f>
        <v>0</v>
      </c>
      <c r="H78" s="17">
        <f>H7+H16+H30+H31+H32+H33+H42+H50+H54+H57+H66+H74+H77</f>
        <v>50608270.690000065</v>
      </c>
      <c r="I78" s="12">
        <f t="shared" si="2"/>
        <v>50608270.690000065</v>
      </c>
      <c r="J78" s="16">
        <f>J7+J16+J30+J31+J32+J33+J42+J50+J54+J57+J66+J74+J77</f>
        <v>0</v>
      </c>
      <c r="K78" s="17">
        <f>K7+K16+K30+K31+K32+K33+K42+K50+K54+K57+K66+K74+K77</f>
        <v>60887476.82000026</v>
      </c>
      <c r="L78" s="12">
        <f t="shared" si="3"/>
        <v>60887476.82000026</v>
      </c>
    </row>
    <row r="79" spans="1:12" ht="12.75">
      <c r="A79" s="247" t="s">
        <v>119</v>
      </c>
      <c r="B79" s="260"/>
      <c r="C79" s="260"/>
      <c r="D79" s="260"/>
      <c r="E79" s="261"/>
      <c r="F79" s="19">
        <v>196</v>
      </c>
      <c r="G79" s="16">
        <f>SUM(G80:G81)</f>
        <v>0</v>
      </c>
      <c r="H79" s="17">
        <f>SUM(H80:H81)</f>
        <v>-12806301.1</v>
      </c>
      <c r="I79" s="12">
        <f t="shared" si="2"/>
        <v>-12806301.1</v>
      </c>
      <c r="J79" s="16">
        <f>SUM(J80:J81)</f>
        <v>0</v>
      </c>
      <c r="K79" s="17">
        <f>SUM(K80:K81)</f>
        <v>-15026445.56</v>
      </c>
      <c r="L79" s="12">
        <f t="shared" si="3"/>
        <v>-15026445.56</v>
      </c>
    </row>
    <row r="80" spans="1:12" ht="12.75">
      <c r="A80" s="259" t="s">
        <v>54</v>
      </c>
      <c r="B80" s="260"/>
      <c r="C80" s="260"/>
      <c r="D80" s="260"/>
      <c r="E80" s="261"/>
      <c r="F80" s="19">
        <v>197</v>
      </c>
      <c r="G80" s="7"/>
      <c r="H80" s="8">
        <v>-12806301.1</v>
      </c>
      <c r="I80" s="12">
        <f t="shared" si="2"/>
        <v>-12806301.1</v>
      </c>
      <c r="J80" s="7"/>
      <c r="K80" s="8">
        <v>-15026445.56</v>
      </c>
      <c r="L80" s="12">
        <f t="shared" si="3"/>
        <v>-15026445.56</v>
      </c>
    </row>
    <row r="81" spans="1:12" ht="12.75">
      <c r="A81" s="259" t="s">
        <v>55</v>
      </c>
      <c r="B81" s="260"/>
      <c r="C81" s="260"/>
      <c r="D81" s="260"/>
      <c r="E81" s="261"/>
      <c r="F81" s="19">
        <v>198</v>
      </c>
      <c r="G81" s="7"/>
      <c r="H81" s="8"/>
      <c r="I81" s="12">
        <f t="shared" si="2"/>
        <v>0</v>
      </c>
      <c r="J81" s="7"/>
      <c r="K81" s="8"/>
      <c r="L81" s="12">
        <f t="shared" si="3"/>
        <v>0</v>
      </c>
    </row>
    <row r="82" spans="1:12" ht="21" customHeight="1">
      <c r="A82" s="247" t="s">
        <v>214</v>
      </c>
      <c r="B82" s="260"/>
      <c r="C82" s="260"/>
      <c r="D82" s="260"/>
      <c r="E82" s="261"/>
      <c r="F82" s="19">
        <v>199</v>
      </c>
      <c r="G82" s="16">
        <f>G78+G79</f>
        <v>0</v>
      </c>
      <c r="H82" s="17">
        <f>H78+H79</f>
        <v>37801969.59000006</v>
      </c>
      <c r="I82" s="12">
        <f t="shared" si="2"/>
        <v>37801969.59000006</v>
      </c>
      <c r="J82" s="16">
        <f>J78+J79</f>
        <v>0</v>
      </c>
      <c r="K82" s="17">
        <f>K78+K79</f>
        <v>45861031.26000026</v>
      </c>
      <c r="L82" s="12">
        <f>J82+K82</f>
        <v>45861031.26000026</v>
      </c>
    </row>
    <row r="83" spans="1:12" ht="12.75">
      <c r="A83" s="247" t="s">
        <v>267</v>
      </c>
      <c r="B83" s="248"/>
      <c r="C83" s="248"/>
      <c r="D83" s="248"/>
      <c r="E83" s="249"/>
      <c r="F83" s="19">
        <v>200</v>
      </c>
      <c r="G83" s="7"/>
      <c r="H83" s="8"/>
      <c r="I83" s="12">
        <f t="shared" si="2"/>
        <v>0</v>
      </c>
      <c r="J83" s="145"/>
      <c r="K83" s="8"/>
      <c r="L83" s="12">
        <f t="shared" si="3"/>
        <v>0</v>
      </c>
    </row>
    <row r="84" spans="1:12" ht="12.75">
      <c r="A84" s="247" t="s">
        <v>268</v>
      </c>
      <c r="B84" s="248"/>
      <c r="C84" s="248"/>
      <c r="D84" s="248"/>
      <c r="E84" s="249"/>
      <c r="F84" s="19">
        <v>201</v>
      </c>
      <c r="G84" s="7"/>
      <c r="H84" s="8"/>
      <c r="I84" s="12">
        <f t="shared" si="2"/>
        <v>0</v>
      </c>
      <c r="J84" s="7"/>
      <c r="K84" s="8"/>
      <c r="L84" s="12">
        <f t="shared" si="3"/>
        <v>0</v>
      </c>
    </row>
    <row r="85" spans="1:12" ht="12.75">
      <c r="A85" s="235" t="s">
        <v>273</v>
      </c>
      <c r="B85" s="236"/>
      <c r="C85" s="236"/>
      <c r="D85" s="236"/>
      <c r="E85" s="236"/>
      <c r="F85" s="19">
        <v>202</v>
      </c>
      <c r="G85" s="39"/>
      <c r="H85" s="40">
        <f>H7+H16+H30+H31+H32</f>
        <v>714389198.0300001</v>
      </c>
      <c r="I85" s="31">
        <f t="shared" si="2"/>
        <v>714389198.0300001</v>
      </c>
      <c r="J85" s="39"/>
      <c r="K85" s="40">
        <f>K7+K16+K30+K31+K32</f>
        <v>703349074.2700002</v>
      </c>
      <c r="L85" s="31">
        <f t="shared" si="3"/>
        <v>703349074.2700002</v>
      </c>
    </row>
    <row r="86" spans="1:12" ht="12.75">
      <c r="A86" s="235" t="s">
        <v>274</v>
      </c>
      <c r="B86" s="236"/>
      <c r="C86" s="236"/>
      <c r="D86" s="236"/>
      <c r="E86" s="236"/>
      <c r="F86" s="19">
        <v>203</v>
      </c>
      <c r="G86" s="39"/>
      <c r="H86" s="40">
        <f>H33+H42+H57+H66+H74</f>
        <v>-663780927.34</v>
      </c>
      <c r="I86" s="31">
        <f t="shared" si="2"/>
        <v>-663780927.34</v>
      </c>
      <c r="J86" s="146"/>
      <c r="K86" s="40">
        <f>K33+K42+K57+K66+K74</f>
        <v>-642461597.45</v>
      </c>
      <c r="L86" s="31">
        <f t="shared" si="3"/>
        <v>-642461597.45</v>
      </c>
    </row>
    <row r="87" spans="1:12" ht="12.75">
      <c r="A87" s="235" t="s">
        <v>215</v>
      </c>
      <c r="B87" s="233"/>
      <c r="C87" s="233"/>
      <c r="D87" s="233"/>
      <c r="E87" s="233"/>
      <c r="F87" s="19">
        <v>204</v>
      </c>
      <c r="G87" s="16">
        <f>SUM(G88:G94)-G95</f>
        <v>0</v>
      </c>
      <c r="H87" s="17">
        <f>SUM(H88:H94)-H95</f>
        <v>1258223.7699999996</v>
      </c>
      <c r="I87" s="12">
        <f t="shared" si="2"/>
        <v>1258223.7699999996</v>
      </c>
      <c r="J87" s="16">
        <f>SUM(J88:J94)-J95</f>
        <v>0</v>
      </c>
      <c r="K87" s="17">
        <f>SUM(K88:K94)-K95</f>
        <v>-7740637.560000001</v>
      </c>
      <c r="L87" s="12">
        <f t="shared" si="3"/>
        <v>-7740637.560000001</v>
      </c>
    </row>
    <row r="88" spans="1:12" ht="19.5" customHeight="1">
      <c r="A88" s="232" t="s">
        <v>275</v>
      </c>
      <c r="B88" s="233"/>
      <c r="C88" s="233"/>
      <c r="D88" s="233"/>
      <c r="E88" s="233"/>
      <c r="F88" s="19">
        <v>205</v>
      </c>
      <c r="G88" s="39"/>
      <c r="H88" s="40"/>
      <c r="I88" s="12">
        <f t="shared" si="2"/>
        <v>0</v>
      </c>
      <c r="J88" s="39"/>
      <c r="K88" s="40"/>
      <c r="L88" s="12">
        <f t="shared" si="3"/>
        <v>0</v>
      </c>
    </row>
    <row r="89" spans="1:12" ht="23.25" customHeight="1">
      <c r="A89" s="232" t="s">
        <v>276</v>
      </c>
      <c r="B89" s="233"/>
      <c r="C89" s="233"/>
      <c r="D89" s="233"/>
      <c r="E89" s="233"/>
      <c r="F89" s="19">
        <v>206</v>
      </c>
      <c r="G89" s="39"/>
      <c r="H89" s="40">
        <v>26091168.68</v>
      </c>
      <c r="I89" s="12">
        <f t="shared" si="2"/>
        <v>26091168.68</v>
      </c>
      <c r="J89" s="39"/>
      <c r="K89" s="40">
        <v>3666912.62</v>
      </c>
      <c r="L89" s="12">
        <f t="shared" si="3"/>
        <v>3666912.62</v>
      </c>
    </row>
    <row r="90" spans="1:12" ht="21.75" customHeight="1">
      <c r="A90" s="232" t="s">
        <v>277</v>
      </c>
      <c r="B90" s="233"/>
      <c r="C90" s="233"/>
      <c r="D90" s="233"/>
      <c r="E90" s="233"/>
      <c r="F90" s="19">
        <v>207</v>
      </c>
      <c r="G90" s="39"/>
      <c r="H90" s="40">
        <v>-20185080.14</v>
      </c>
      <c r="I90" s="12">
        <f t="shared" si="2"/>
        <v>-20185080.14</v>
      </c>
      <c r="J90" s="39"/>
      <c r="K90" s="40">
        <v>-13457370.47</v>
      </c>
      <c r="L90" s="12">
        <f t="shared" si="3"/>
        <v>-13457370.47</v>
      </c>
    </row>
    <row r="91" spans="1:12" ht="21" customHeight="1">
      <c r="A91" s="232" t="s">
        <v>278</v>
      </c>
      <c r="B91" s="233"/>
      <c r="C91" s="233"/>
      <c r="D91" s="233"/>
      <c r="E91" s="233"/>
      <c r="F91" s="19">
        <v>208</v>
      </c>
      <c r="G91" s="39"/>
      <c r="H91" s="40"/>
      <c r="I91" s="12">
        <f t="shared" si="2"/>
        <v>0</v>
      </c>
      <c r="J91" s="39"/>
      <c r="K91" s="40"/>
      <c r="L91" s="12">
        <f t="shared" si="3"/>
        <v>0</v>
      </c>
    </row>
    <row r="92" spans="1:12" ht="12.75">
      <c r="A92" s="232" t="s">
        <v>279</v>
      </c>
      <c r="B92" s="233"/>
      <c r="C92" s="233"/>
      <c r="D92" s="233"/>
      <c r="E92" s="233"/>
      <c r="F92" s="19">
        <v>209</v>
      </c>
      <c r="G92" s="39"/>
      <c r="H92" s="40"/>
      <c r="I92" s="12">
        <f t="shared" si="2"/>
        <v>0</v>
      </c>
      <c r="J92" s="39"/>
      <c r="K92" s="40"/>
      <c r="L92" s="12">
        <f t="shared" si="3"/>
        <v>0</v>
      </c>
    </row>
    <row r="93" spans="1:12" ht="22.5" customHeight="1">
      <c r="A93" s="232" t="s">
        <v>280</v>
      </c>
      <c r="B93" s="233"/>
      <c r="C93" s="233"/>
      <c r="D93" s="233"/>
      <c r="E93" s="233"/>
      <c r="F93" s="19">
        <v>210</v>
      </c>
      <c r="G93" s="39"/>
      <c r="H93" s="40"/>
      <c r="I93" s="12">
        <f t="shared" si="2"/>
        <v>0</v>
      </c>
      <c r="J93" s="39"/>
      <c r="K93" s="40"/>
      <c r="L93" s="12">
        <f t="shared" si="3"/>
        <v>0</v>
      </c>
    </row>
    <row r="94" spans="1:12" ht="12.75">
      <c r="A94" s="232" t="s">
        <v>281</v>
      </c>
      <c r="B94" s="233"/>
      <c r="C94" s="233"/>
      <c r="D94" s="233"/>
      <c r="E94" s="233"/>
      <c r="F94" s="19">
        <v>211</v>
      </c>
      <c r="G94" s="39"/>
      <c r="H94" s="40"/>
      <c r="I94" s="12">
        <f t="shared" si="2"/>
        <v>0</v>
      </c>
      <c r="J94" s="39"/>
      <c r="K94" s="40"/>
      <c r="L94" s="12">
        <f t="shared" si="3"/>
        <v>0</v>
      </c>
    </row>
    <row r="95" spans="1:12" ht="12.75">
      <c r="A95" s="232" t="s">
        <v>282</v>
      </c>
      <c r="B95" s="233"/>
      <c r="C95" s="233"/>
      <c r="D95" s="233"/>
      <c r="E95" s="233"/>
      <c r="F95" s="19">
        <v>212</v>
      </c>
      <c r="G95" s="39"/>
      <c r="H95" s="40">
        <v>4647864.77</v>
      </c>
      <c r="I95" s="12">
        <f t="shared" si="2"/>
        <v>4647864.77</v>
      </c>
      <c r="J95" s="39"/>
      <c r="K95" s="40">
        <v>-2049820.29</v>
      </c>
      <c r="L95" s="12">
        <f t="shared" si="3"/>
        <v>-2049820.29</v>
      </c>
    </row>
    <row r="96" spans="1:12" ht="12.75">
      <c r="A96" s="235" t="s">
        <v>213</v>
      </c>
      <c r="B96" s="233"/>
      <c r="C96" s="233"/>
      <c r="D96" s="233"/>
      <c r="E96" s="233"/>
      <c r="F96" s="19">
        <v>213</v>
      </c>
      <c r="G96" s="16">
        <f>G82+G87</f>
        <v>0</v>
      </c>
      <c r="H96" s="17">
        <f>H82+H87</f>
        <v>39060193.36000006</v>
      </c>
      <c r="I96" s="12">
        <f t="shared" si="2"/>
        <v>39060193.36000006</v>
      </c>
      <c r="J96" s="16">
        <f>J82+J87</f>
        <v>0</v>
      </c>
      <c r="K96" s="17">
        <f>K82+K87</f>
        <v>38120393.70000026</v>
      </c>
      <c r="L96" s="12">
        <f t="shared" si="3"/>
        <v>38120393.70000026</v>
      </c>
    </row>
    <row r="97" spans="1:12" ht="12.75">
      <c r="A97" s="247" t="s">
        <v>267</v>
      </c>
      <c r="B97" s="248"/>
      <c r="C97" s="248"/>
      <c r="D97" s="248"/>
      <c r="E97" s="249"/>
      <c r="F97" s="19">
        <v>214</v>
      </c>
      <c r="G97" s="7"/>
      <c r="H97" s="8"/>
      <c r="I97" s="12">
        <f t="shared" si="2"/>
        <v>0</v>
      </c>
      <c r="J97" s="7"/>
      <c r="K97" s="8"/>
      <c r="L97" s="12">
        <f t="shared" si="3"/>
        <v>0</v>
      </c>
    </row>
    <row r="98" spans="1:12" ht="12.75">
      <c r="A98" s="247" t="s">
        <v>268</v>
      </c>
      <c r="B98" s="248"/>
      <c r="C98" s="248"/>
      <c r="D98" s="248"/>
      <c r="E98" s="249"/>
      <c r="F98" s="19">
        <v>215</v>
      </c>
      <c r="G98" s="7"/>
      <c r="H98" s="8"/>
      <c r="I98" s="12">
        <f t="shared" si="2"/>
        <v>0</v>
      </c>
      <c r="J98" s="7"/>
      <c r="K98" s="8"/>
      <c r="L98" s="12">
        <f t="shared" si="3"/>
        <v>0</v>
      </c>
    </row>
    <row r="99" spans="1:12" ht="12.75">
      <c r="A99" s="237" t="s">
        <v>308</v>
      </c>
      <c r="B99" s="239"/>
      <c r="C99" s="239"/>
      <c r="D99" s="239"/>
      <c r="E99" s="239"/>
      <c r="F99" s="20">
        <v>216</v>
      </c>
      <c r="G99" s="37">
        <v>0</v>
      </c>
      <c r="H99" s="38">
        <v>0</v>
      </c>
      <c r="I99" s="13">
        <f t="shared" si="2"/>
        <v>0</v>
      </c>
      <c r="J99" s="37">
        <v>0</v>
      </c>
      <c r="K99" s="38">
        <v>0</v>
      </c>
      <c r="L99" s="13">
        <f t="shared" si="3"/>
        <v>0</v>
      </c>
    </row>
    <row r="100" spans="1:12" ht="12.75">
      <c r="A100" s="265" t="s">
        <v>216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73:E73"/>
    <mergeCell ref="A74:E74"/>
    <mergeCell ref="A81:E81"/>
    <mergeCell ref="A82:E82"/>
    <mergeCell ref="A75:E75"/>
    <mergeCell ref="A76:E76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1:J1"/>
    <mergeCell ref="A2:L2"/>
    <mergeCell ref="J4:L4"/>
    <mergeCell ref="A6:E6"/>
    <mergeCell ref="G4:I4"/>
    <mergeCell ref="K3:L3"/>
    <mergeCell ref="A4:E5"/>
    <mergeCell ref="F4:F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A58" sqref="A58:H58"/>
    </sheetView>
  </sheetViews>
  <sheetFormatPr defaultColWidth="9.140625" defaultRowHeight="12.75"/>
  <cols>
    <col min="1" max="16384" width="9.140625" style="58" customWidth="1"/>
  </cols>
  <sheetData>
    <row r="1" spans="1:10" ht="12.75">
      <c r="A1" s="266" t="s">
        <v>218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ht="12.75">
      <c r="A2" s="269" t="s">
        <v>400</v>
      </c>
      <c r="B2" s="270"/>
      <c r="C2" s="270"/>
      <c r="D2" s="270"/>
      <c r="E2" s="270"/>
      <c r="F2" s="270"/>
      <c r="G2" s="270"/>
      <c r="H2" s="270"/>
      <c r="I2" s="270"/>
      <c r="J2" s="268"/>
    </row>
    <row r="3" spans="1:11" ht="12.75">
      <c r="A3" s="62"/>
      <c r="B3" s="63"/>
      <c r="C3" s="63"/>
      <c r="D3" s="285"/>
      <c r="E3" s="285"/>
      <c r="F3" s="63"/>
      <c r="G3" s="63"/>
      <c r="H3" s="63"/>
      <c r="I3" s="63"/>
      <c r="J3" s="64"/>
      <c r="K3" s="128" t="s">
        <v>61</v>
      </c>
    </row>
    <row r="4" spans="1:11" ht="45.75" thickBot="1">
      <c r="A4" s="271" t="s">
        <v>6</v>
      </c>
      <c r="B4" s="271"/>
      <c r="C4" s="271"/>
      <c r="D4" s="271"/>
      <c r="E4" s="271"/>
      <c r="F4" s="271"/>
      <c r="G4" s="271"/>
      <c r="H4" s="271"/>
      <c r="I4" s="65" t="s">
        <v>65</v>
      </c>
      <c r="J4" s="66" t="s">
        <v>7</v>
      </c>
      <c r="K4" s="66" t="s">
        <v>8</v>
      </c>
    </row>
    <row r="5" spans="1:11" ht="12.75" customHeight="1">
      <c r="A5" s="272">
        <v>1</v>
      </c>
      <c r="B5" s="272"/>
      <c r="C5" s="272"/>
      <c r="D5" s="272"/>
      <c r="E5" s="272"/>
      <c r="F5" s="272"/>
      <c r="G5" s="272"/>
      <c r="H5" s="272"/>
      <c r="I5" s="67">
        <v>2</v>
      </c>
      <c r="J5" s="68" t="s">
        <v>63</v>
      </c>
      <c r="K5" s="68" t="s">
        <v>64</v>
      </c>
    </row>
    <row r="6" spans="1:11" ht="12.75">
      <c r="A6" s="276" t="s">
        <v>220</v>
      </c>
      <c r="B6" s="277"/>
      <c r="C6" s="277"/>
      <c r="D6" s="277"/>
      <c r="E6" s="277"/>
      <c r="F6" s="277"/>
      <c r="G6" s="277"/>
      <c r="H6" s="278"/>
      <c r="I6" s="23">
        <v>1</v>
      </c>
      <c r="J6" s="32">
        <f>J7+J18+J36</f>
        <v>77436295.33</v>
      </c>
      <c r="K6" s="32">
        <f>K7+K18+K36</f>
        <v>161869608.65</v>
      </c>
    </row>
    <row r="7" spans="1:11" ht="12.75">
      <c r="A7" s="279" t="s">
        <v>221</v>
      </c>
      <c r="B7" s="274"/>
      <c r="C7" s="274"/>
      <c r="D7" s="274"/>
      <c r="E7" s="274"/>
      <c r="F7" s="274"/>
      <c r="G7" s="274"/>
      <c r="H7" s="275"/>
      <c r="I7" s="24">
        <v>2</v>
      </c>
      <c r="J7" s="33">
        <f>J8+J9</f>
        <v>68379920.17</v>
      </c>
      <c r="K7" s="33">
        <f>K8+K9</f>
        <v>79109902.46000001</v>
      </c>
    </row>
    <row r="8" spans="1:11" ht="12.75">
      <c r="A8" s="273" t="s">
        <v>89</v>
      </c>
      <c r="B8" s="274"/>
      <c r="C8" s="274"/>
      <c r="D8" s="274"/>
      <c r="E8" s="274"/>
      <c r="F8" s="274"/>
      <c r="G8" s="274"/>
      <c r="H8" s="275"/>
      <c r="I8" s="24">
        <v>3</v>
      </c>
      <c r="J8" s="34">
        <v>50608270.69</v>
      </c>
      <c r="K8" s="34">
        <v>60887476.82</v>
      </c>
    </row>
    <row r="9" spans="1:11" ht="12.75">
      <c r="A9" s="273" t="s">
        <v>90</v>
      </c>
      <c r="B9" s="274"/>
      <c r="C9" s="274"/>
      <c r="D9" s="274"/>
      <c r="E9" s="274"/>
      <c r="F9" s="274"/>
      <c r="G9" s="274"/>
      <c r="H9" s="275"/>
      <c r="I9" s="24">
        <v>4</v>
      </c>
      <c r="J9" s="33">
        <f>SUM(J10:J17)</f>
        <v>17771649.48</v>
      </c>
      <c r="K9" s="33">
        <f>SUM(K10:K17)</f>
        <v>18222425.64</v>
      </c>
    </row>
    <row r="10" spans="1:11" ht="12.75">
      <c r="A10" s="273" t="s">
        <v>120</v>
      </c>
      <c r="B10" s="274"/>
      <c r="C10" s="274"/>
      <c r="D10" s="274"/>
      <c r="E10" s="274"/>
      <c r="F10" s="274"/>
      <c r="G10" s="274"/>
      <c r="H10" s="275"/>
      <c r="I10" s="24">
        <v>5</v>
      </c>
      <c r="J10" s="34">
        <v>17437844.56</v>
      </c>
      <c r="K10" s="34">
        <v>12591391.81</v>
      </c>
    </row>
    <row r="11" spans="1:11" ht="12.75">
      <c r="A11" s="273" t="s">
        <v>121</v>
      </c>
      <c r="B11" s="274"/>
      <c r="C11" s="274"/>
      <c r="D11" s="274"/>
      <c r="E11" s="274"/>
      <c r="F11" s="274"/>
      <c r="G11" s="274"/>
      <c r="H11" s="275"/>
      <c r="I11" s="24">
        <v>6</v>
      </c>
      <c r="J11" s="34">
        <v>378427.71</v>
      </c>
      <c r="K11" s="34">
        <v>70421.93</v>
      </c>
    </row>
    <row r="12" spans="1:11" ht="12.75">
      <c r="A12" s="273" t="s">
        <v>122</v>
      </c>
      <c r="B12" s="274"/>
      <c r="C12" s="274"/>
      <c r="D12" s="274"/>
      <c r="E12" s="274"/>
      <c r="F12" s="274"/>
      <c r="G12" s="274"/>
      <c r="H12" s="275"/>
      <c r="I12" s="24">
        <v>7</v>
      </c>
      <c r="J12" s="34">
        <v>1005482</v>
      </c>
      <c r="K12" s="34">
        <v>-6501415.43</v>
      </c>
    </row>
    <row r="13" spans="1:11" ht="12.75">
      <c r="A13" s="273" t="s">
        <v>123</v>
      </c>
      <c r="B13" s="274"/>
      <c r="C13" s="274"/>
      <c r="D13" s="274"/>
      <c r="E13" s="274"/>
      <c r="F13" s="274"/>
      <c r="G13" s="274"/>
      <c r="H13" s="275"/>
      <c r="I13" s="24">
        <v>8</v>
      </c>
      <c r="J13" s="34">
        <v>24013596.73</v>
      </c>
      <c r="K13" s="34">
        <v>3288197.44</v>
      </c>
    </row>
    <row r="14" spans="1:11" ht="12.75">
      <c r="A14" s="273" t="s">
        <v>124</v>
      </c>
      <c r="B14" s="274"/>
      <c r="C14" s="274"/>
      <c r="D14" s="274"/>
      <c r="E14" s="274"/>
      <c r="F14" s="274"/>
      <c r="G14" s="274"/>
      <c r="H14" s="275"/>
      <c r="I14" s="24">
        <v>9</v>
      </c>
      <c r="J14" s="34">
        <v>-31080810.8</v>
      </c>
      <c r="K14" s="34">
        <v>-23063810.18</v>
      </c>
    </row>
    <row r="15" spans="1:11" ht="12.75">
      <c r="A15" s="273" t="s">
        <v>125</v>
      </c>
      <c r="B15" s="274"/>
      <c r="C15" s="274"/>
      <c r="D15" s="274"/>
      <c r="E15" s="274"/>
      <c r="F15" s="274"/>
      <c r="G15" s="274"/>
      <c r="H15" s="275"/>
      <c r="I15" s="24">
        <v>10</v>
      </c>
      <c r="J15" s="34"/>
      <c r="K15" s="34"/>
    </row>
    <row r="16" spans="1:11" ht="21" customHeight="1">
      <c r="A16" s="273" t="s">
        <v>126</v>
      </c>
      <c r="B16" s="274"/>
      <c r="C16" s="274"/>
      <c r="D16" s="274"/>
      <c r="E16" s="274"/>
      <c r="F16" s="274"/>
      <c r="G16" s="274"/>
      <c r="H16" s="275"/>
      <c r="I16" s="24">
        <v>11</v>
      </c>
      <c r="J16" s="34">
        <v>-203780.08</v>
      </c>
      <c r="K16" s="34">
        <v>-96413.58</v>
      </c>
    </row>
    <row r="17" spans="1:11" ht="12.75">
      <c r="A17" s="273" t="s">
        <v>127</v>
      </c>
      <c r="B17" s="274"/>
      <c r="C17" s="274"/>
      <c r="D17" s="274"/>
      <c r="E17" s="274"/>
      <c r="F17" s="274"/>
      <c r="G17" s="274"/>
      <c r="H17" s="275"/>
      <c r="I17" s="24">
        <v>12</v>
      </c>
      <c r="J17" s="34">
        <v>6220889.36</v>
      </c>
      <c r="K17" s="34">
        <v>31934053.65</v>
      </c>
    </row>
    <row r="18" spans="1:11" ht="12.75">
      <c r="A18" s="279" t="s">
        <v>128</v>
      </c>
      <c r="B18" s="274"/>
      <c r="C18" s="274"/>
      <c r="D18" s="274"/>
      <c r="E18" s="274"/>
      <c r="F18" s="274"/>
      <c r="G18" s="274"/>
      <c r="H18" s="275"/>
      <c r="I18" s="24">
        <v>13</v>
      </c>
      <c r="J18" s="35">
        <f>SUM(J19:J35)</f>
        <v>19206756.16</v>
      </c>
      <c r="K18" s="35">
        <f>SUM(K19:K35)</f>
        <v>94217332.28</v>
      </c>
    </row>
    <row r="19" spans="1:11" ht="12.75">
      <c r="A19" s="273" t="s">
        <v>129</v>
      </c>
      <c r="B19" s="274"/>
      <c r="C19" s="274"/>
      <c r="D19" s="274"/>
      <c r="E19" s="274"/>
      <c r="F19" s="274"/>
      <c r="G19" s="274"/>
      <c r="H19" s="275"/>
      <c r="I19" s="24">
        <v>14</v>
      </c>
      <c r="J19" s="34"/>
      <c r="K19" s="34">
        <v>-37330680.34</v>
      </c>
    </row>
    <row r="20" spans="1:11" ht="19.5" customHeight="1">
      <c r="A20" s="273" t="s">
        <v>152</v>
      </c>
      <c r="B20" s="274"/>
      <c r="C20" s="274"/>
      <c r="D20" s="274"/>
      <c r="E20" s="274"/>
      <c r="F20" s="274"/>
      <c r="G20" s="274"/>
      <c r="H20" s="275"/>
      <c r="I20" s="24">
        <v>15</v>
      </c>
      <c r="J20" s="34"/>
      <c r="K20" s="34"/>
    </row>
    <row r="21" spans="1:11" ht="12.75">
      <c r="A21" s="273" t="s">
        <v>130</v>
      </c>
      <c r="B21" s="274"/>
      <c r="C21" s="274"/>
      <c r="D21" s="274"/>
      <c r="E21" s="274"/>
      <c r="F21" s="274"/>
      <c r="G21" s="274"/>
      <c r="H21" s="275"/>
      <c r="I21" s="24">
        <v>16</v>
      </c>
      <c r="J21" s="34">
        <v>3597740.05</v>
      </c>
      <c r="K21" s="34">
        <v>-41231945.44</v>
      </c>
    </row>
    <row r="22" spans="1:11" ht="22.5" customHeight="1">
      <c r="A22" s="273" t="s">
        <v>131</v>
      </c>
      <c r="B22" s="274"/>
      <c r="C22" s="274"/>
      <c r="D22" s="274"/>
      <c r="E22" s="274"/>
      <c r="F22" s="274"/>
      <c r="G22" s="274"/>
      <c r="H22" s="275"/>
      <c r="I22" s="24">
        <v>17</v>
      </c>
      <c r="J22" s="34"/>
      <c r="K22" s="34"/>
    </row>
    <row r="23" spans="1:11" ht="21" customHeight="1">
      <c r="A23" s="273" t="s">
        <v>132</v>
      </c>
      <c r="B23" s="274"/>
      <c r="C23" s="274"/>
      <c r="D23" s="274"/>
      <c r="E23" s="274"/>
      <c r="F23" s="274"/>
      <c r="G23" s="274"/>
      <c r="H23" s="275"/>
      <c r="I23" s="24">
        <v>18</v>
      </c>
      <c r="J23" s="34"/>
      <c r="K23" s="34"/>
    </row>
    <row r="24" spans="1:11" ht="12.75">
      <c r="A24" s="273" t="s">
        <v>133</v>
      </c>
      <c r="B24" s="274"/>
      <c r="C24" s="274"/>
      <c r="D24" s="274"/>
      <c r="E24" s="274"/>
      <c r="F24" s="274"/>
      <c r="G24" s="274"/>
      <c r="H24" s="275"/>
      <c r="I24" s="24">
        <v>19</v>
      </c>
      <c r="J24" s="34">
        <v>511880.42</v>
      </c>
      <c r="K24" s="34">
        <v>1764402.81</v>
      </c>
    </row>
    <row r="25" spans="1:11" ht="12.75">
      <c r="A25" s="273" t="s">
        <v>134</v>
      </c>
      <c r="B25" s="274"/>
      <c r="C25" s="274"/>
      <c r="D25" s="274"/>
      <c r="E25" s="274"/>
      <c r="F25" s="274"/>
      <c r="G25" s="274"/>
      <c r="H25" s="275"/>
      <c r="I25" s="24">
        <v>20</v>
      </c>
      <c r="J25" s="34"/>
      <c r="K25" s="34"/>
    </row>
    <row r="26" spans="1:11" ht="12.75">
      <c r="A26" s="273" t="s">
        <v>135</v>
      </c>
      <c r="B26" s="274"/>
      <c r="C26" s="274"/>
      <c r="D26" s="274"/>
      <c r="E26" s="274"/>
      <c r="F26" s="274"/>
      <c r="G26" s="274"/>
      <c r="H26" s="275"/>
      <c r="I26" s="24">
        <v>21</v>
      </c>
      <c r="J26" s="34">
        <v>-2117836.42</v>
      </c>
      <c r="K26" s="34">
        <v>-1208720.94</v>
      </c>
    </row>
    <row r="27" spans="1:11" ht="12.75">
      <c r="A27" s="273" t="s">
        <v>136</v>
      </c>
      <c r="B27" s="274"/>
      <c r="C27" s="274"/>
      <c r="D27" s="274"/>
      <c r="E27" s="274"/>
      <c r="F27" s="274"/>
      <c r="G27" s="274"/>
      <c r="H27" s="275"/>
      <c r="I27" s="24">
        <v>22</v>
      </c>
      <c r="J27" s="34">
        <v>2212726.31</v>
      </c>
      <c r="K27" s="34">
        <v>25315575.66</v>
      </c>
    </row>
    <row r="28" spans="1:11" ht="21" customHeight="1">
      <c r="A28" s="273" t="s">
        <v>151</v>
      </c>
      <c r="B28" s="274"/>
      <c r="C28" s="274"/>
      <c r="D28" s="274"/>
      <c r="E28" s="274"/>
      <c r="F28" s="274"/>
      <c r="G28" s="274"/>
      <c r="H28" s="275"/>
      <c r="I28" s="24">
        <v>23</v>
      </c>
      <c r="J28" s="34">
        <v>2932130.83</v>
      </c>
      <c r="K28" s="34">
        <v>-3170335.05</v>
      </c>
    </row>
    <row r="29" spans="1:11" ht="12.75">
      <c r="A29" s="273" t="s">
        <v>137</v>
      </c>
      <c r="B29" s="274"/>
      <c r="C29" s="274"/>
      <c r="D29" s="274"/>
      <c r="E29" s="274"/>
      <c r="F29" s="274"/>
      <c r="G29" s="274"/>
      <c r="H29" s="275"/>
      <c r="I29" s="24">
        <v>24</v>
      </c>
      <c r="J29" s="34"/>
      <c r="K29" s="34">
        <v>31741623.4</v>
      </c>
    </row>
    <row r="30" spans="1:11" ht="19.5" customHeight="1">
      <c r="A30" s="273" t="s">
        <v>138</v>
      </c>
      <c r="B30" s="274"/>
      <c r="C30" s="274"/>
      <c r="D30" s="274"/>
      <c r="E30" s="274"/>
      <c r="F30" s="274"/>
      <c r="G30" s="274"/>
      <c r="H30" s="275"/>
      <c r="I30" s="24">
        <v>25</v>
      </c>
      <c r="J30" s="34"/>
      <c r="K30" s="34"/>
    </row>
    <row r="31" spans="1:11" ht="12.75">
      <c r="A31" s="273" t="s">
        <v>139</v>
      </c>
      <c r="B31" s="274"/>
      <c r="C31" s="274"/>
      <c r="D31" s="274"/>
      <c r="E31" s="274"/>
      <c r="F31" s="274"/>
      <c r="G31" s="274"/>
      <c r="H31" s="275"/>
      <c r="I31" s="24">
        <v>26</v>
      </c>
      <c r="J31" s="34">
        <v>4403588.4</v>
      </c>
      <c r="K31" s="34">
        <v>72949586.11</v>
      </c>
    </row>
    <row r="32" spans="1:11" ht="12.75">
      <c r="A32" s="273" t="s">
        <v>140</v>
      </c>
      <c r="B32" s="274"/>
      <c r="C32" s="274"/>
      <c r="D32" s="274"/>
      <c r="E32" s="274"/>
      <c r="F32" s="274"/>
      <c r="G32" s="274"/>
      <c r="H32" s="275"/>
      <c r="I32" s="24">
        <v>27</v>
      </c>
      <c r="J32" s="34"/>
      <c r="K32" s="34"/>
    </row>
    <row r="33" spans="1:11" ht="12.75">
      <c r="A33" s="273" t="s">
        <v>141</v>
      </c>
      <c r="B33" s="274"/>
      <c r="C33" s="274"/>
      <c r="D33" s="274"/>
      <c r="E33" s="274"/>
      <c r="F33" s="274"/>
      <c r="G33" s="274"/>
      <c r="H33" s="275"/>
      <c r="I33" s="24">
        <v>28</v>
      </c>
      <c r="J33" s="34">
        <v>5359501.94</v>
      </c>
      <c r="K33" s="34"/>
    </row>
    <row r="34" spans="1:11" ht="12.75">
      <c r="A34" s="273" t="s">
        <v>142</v>
      </c>
      <c r="B34" s="274"/>
      <c r="C34" s="274"/>
      <c r="D34" s="274"/>
      <c r="E34" s="274"/>
      <c r="F34" s="274"/>
      <c r="G34" s="274"/>
      <c r="H34" s="275"/>
      <c r="I34" s="24">
        <v>29</v>
      </c>
      <c r="J34" s="34"/>
      <c r="K34" s="34">
        <v>15688941.89</v>
      </c>
    </row>
    <row r="35" spans="1:11" ht="21" customHeight="1">
      <c r="A35" s="273" t="s">
        <v>143</v>
      </c>
      <c r="B35" s="274"/>
      <c r="C35" s="274"/>
      <c r="D35" s="274"/>
      <c r="E35" s="274"/>
      <c r="F35" s="274"/>
      <c r="G35" s="274"/>
      <c r="H35" s="275"/>
      <c r="I35" s="24">
        <v>30</v>
      </c>
      <c r="J35" s="34">
        <v>2307024.63</v>
      </c>
      <c r="K35" s="34">
        <v>29698884.18</v>
      </c>
    </row>
    <row r="36" spans="1:11" ht="12.75">
      <c r="A36" s="279" t="s">
        <v>144</v>
      </c>
      <c r="B36" s="274"/>
      <c r="C36" s="274"/>
      <c r="D36" s="274"/>
      <c r="E36" s="274"/>
      <c r="F36" s="274"/>
      <c r="G36" s="274"/>
      <c r="H36" s="275"/>
      <c r="I36" s="24">
        <v>31</v>
      </c>
      <c r="J36" s="34">
        <v>-10150381</v>
      </c>
      <c r="K36" s="34">
        <v>-11457626.09</v>
      </c>
    </row>
    <row r="37" spans="1:11" ht="12.75">
      <c r="A37" s="279" t="s">
        <v>96</v>
      </c>
      <c r="B37" s="274"/>
      <c r="C37" s="274"/>
      <c r="D37" s="274"/>
      <c r="E37" s="274"/>
      <c r="F37" s="274"/>
      <c r="G37" s="274"/>
      <c r="H37" s="275"/>
      <c r="I37" s="24">
        <v>32</v>
      </c>
      <c r="J37" s="35">
        <f>SUM(J38:J51)</f>
        <v>-71747018.63</v>
      </c>
      <c r="K37" s="35">
        <f>SUM(K38:K51)</f>
        <v>-112160656.94</v>
      </c>
    </row>
    <row r="38" spans="1:11" ht="12.75">
      <c r="A38" s="273" t="s">
        <v>145</v>
      </c>
      <c r="B38" s="274"/>
      <c r="C38" s="274"/>
      <c r="D38" s="274"/>
      <c r="E38" s="274"/>
      <c r="F38" s="274"/>
      <c r="G38" s="274"/>
      <c r="H38" s="275"/>
      <c r="I38" s="24">
        <v>33</v>
      </c>
      <c r="J38" s="34">
        <v>2114343</v>
      </c>
      <c r="K38" s="34">
        <v>1156488.51</v>
      </c>
    </row>
    <row r="39" spans="1:11" ht="12.75">
      <c r="A39" s="273" t="s">
        <v>146</v>
      </c>
      <c r="B39" s="274"/>
      <c r="C39" s="274"/>
      <c r="D39" s="274"/>
      <c r="E39" s="274"/>
      <c r="F39" s="274"/>
      <c r="G39" s="274"/>
      <c r="H39" s="275"/>
      <c r="I39" s="24">
        <v>34</v>
      </c>
      <c r="J39" s="34">
        <v>-2693331</v>
      </c>
      <c r="K39" s="34">
        <v>-5865678.82</v>
      </c>
    </row>
    <row r="40" spans="1:11" ht="12.75">
      <c r="A40" s="273" t="s">
        <v>147</v>
      </c>
      <c r="B40" s="274"/>
      <c r="C40" s="274"/>
      <c r="D40" s="274"/>
      <c r="E40" s="274"/>
      <c r="F40" s="274"/>
      <c r="G40" s="274"/>
      <c r="H40" s="275"/>
      <c r="I40" s="24">
        <v>35</v>
      </c>
      <c r="J40" s="34"/>
      <c r="K40" s="34"/>
    </row>
    <row r="41" spans="1:11" ht="12.75">
      <c r="A41" s="273" t="s">
        <v>148</v>
      </c>
      <c r="B41" s="274"/>
      <c r="C41" s="274"/>
      <c r="D41" s="274"/>
      <c r="E41" s="274"/>
      <c r="F41" s="274"/>
      <c r="G41" s="274"/>
      <c r="H41" s="275"/>
      <c r="I41" s="24">
        <v>36</v>
      </c>
      <c r="J41" s="34">
        <v>-186940.4</v>
      </c>
      <c r="K41" s="34">
        <v>-433825.69</v>
      </c>
    </row>
    <row r="42" spans="1:11" ht="21" customHeight="1">
      <c r="A42" s="273" t="s">
        <v>149</v>
      </c>
      <c r="B42" s="274"/>
      <c r="C42" s="274"/>
      <c r="D42" s="274"/>
      <c r="E42" s="274"/>
      <c r="F42" s="274"/>
      <c r="G42" s="274"/>
      <c r="H42" s="275"/>
      <c r="I42" s="24">
        <v>37</v>
      </c>
      <c r="J42" s="34"/>
      <c r="K42" s="34"/>
    </row>
    <row r="43" spans="1:11" ht="21.75" customHeight="1">
      <c r="A43" s="273" t="s">
        <v>150</v>
      </c>
      <c r="B43" s="274"/>
      <c r="C43" s="274"/>
      <c r="D43" s="274"/>
      <c r="E43" s="274"/>
      <c r="F43" s="274"/>
      <c r="G43" s="274"/>
      <c r="H43" s="275"/>
      <c r="I43" s="24">
        <v>38</v>
      </c>
      <c r="J43" s="34"/>
      <c r="K43" s="34">
        <v>-30785428.64</v>
      </c>
    </row>
    <row r="44" spans="1:11" ht="23.25" customHeight="1">
      <c r="A44" s="273" t="s">
        <v>153</v>
      </c>
      <c r="B44" s="274"/>
      <c r="C44" s="274"/>
      <c r="D44" s="274"/>
      <c r="E44" s="274"/>
      <c r="F44" s="274"/>
      <c r="G44" s="274"/>
      <c r="H44" s="275"/>
      <c r="I44" s="24">
        <v>39</v>
      </c>
      <c r="J44" s="34"/>
      <c r="K44" s="34"/>
    </row>
    <row r="45" spans="1:11" ht="12.75">
      <c r="A45" s="273" t="s">
        <v>256</v>
      </c>
      <c r="B45" s="274"/>
      <c r="C45" s="274"/>
      <c r="D45" s="274"/>
      <c r="E45" s="274"/>
      <c r="F45" s="274"/>
      <c r="G45" s="274"/>
      <c r="H45" s="275"/>
      <c r="I45" s="24">
        <v>40</v>
      </c>
      <c r="J45" s="34"/>
      <c r="K45" s="34"/>
    </row>
    <row r="46" spans="1:11" ht="12.75">
      <c r="A46" s="273" t="s">
        <v>257</v>
      </c>
      <c r="B46" s="274"/>
      <c r="C46" s="274"/>
      <c r="D46" s="274"/>
      <c r="E46" s="274"/>
      <c r="F46" s="274"/>
      <c r="G46" s="274"/>
      <c r="H46" s="275"/>
      <c r="I46" s="24">
        <v>41</v>
      </c>
      <c r="J46" s="34">
        <v>-3383524.3</v>
      </c>
      <c r="K46" s="34">
        <v>-4200000</v>
      </c>
    </row>
    <row r="47" spans="1:11" ht="12.75">
      <c r="A47" s="273" t="s">
        <v>258</v>
      </c>
      <c r="B47" s="274"/>
      <c r="C47" s="274"/>
      <c r="D47" s="274"/>
      <c r="E47" s="274"/>
      <c r="F47" s="274"/>
      <c r="G47" s="274"/>
      <c r="H47" s="275"/>
      <c r="I47" s="24">
        <v>42</v>
      </c>
      <c r="J47" s="34">
        <v>42529.21</v>
      </c>
      <c r="K47" s="34">
        <v>8203885.53</v>
      </c>
    </row>
    <row r="48" spans="1:11" ht="12.75">
      <c r="A48" s="273" t="s">
        <v>259</v>
      </c>
      <c r="B48" s="274"/>
      <c r="C48" s="274"/>
      <c r="D48" s="274"/>
      <c r="E48" s="274"/>
      <c r="F48" s="274"/>
      <c r="G48" s="274"/>
      <c r="H48" s="275"/>
      <c r="I48" s="24">
        <v>43</v>
      </c>
      <c r="J48" s="34">
        <v>-41458251</v>
      </c>
      <c r="K48" s="34">
        <v>-80755646.33</v>
      </c>
    </row>
    <row r="49" spans="1:11" ht="12.75">
      <c r="A49" s="273" t="s">
        <v>260</v>
      </c>
      <c r="B49" s="280"/>
      <c r="C49" s="280"/>
      <c r="D49" s="280"/>
      <c r="E49" s="280"/>
      <c r="F49" s="280"/>
      <c r="G49" s="280"/>
      <c r="H49" s="281"/>
      <c r="I49" s="24">
        <v>44</v>
      </c>
      <c r="J49" s="34">
        <v>13481522.51</v>
      </c>
      <c r="K49" s="34">
        <v>3626221.91</v>
      </c>
    </row>
    <row r="50" spans="1:11" ht="12.75">
      <c r="A50" s="273" t="s">
        <v>286</v>
      </c>
      <c r="B50" s="280"/>
      <c r="C50" s="280"/>
      <c r="D50" s="280"/>
      <c r="E50" s="280"/>
      <c r="F50" s="280"/>
      <c r="G50" s="280"/>
      <c r="H50" s="281"/>
      <c r="I50" s="24">
        <v>45</v>
      </c>
      <c r="J50" s="34">
        <v>88939115.2</v>
      </c>
      <c r="K50" s="34">
        <v>158311744.15</v>
      </c>
    </row>
    <row r="51" spans="1:11" ht="12.75">
      <c r="A51" s="273" t="s">
        <v>287</v>
      </c>
      <c r="B51" s="280"/>
      <c r="C51" s="280"/>
      <c r="D51" s="280"/>
      <c r="E51" s="280"/>
      <c r="F51" s="280"/>
      <c r="G51" s="280"/>
      <c r="H51" s="281"/>
      <c r="I51" s="24">
        <v>46</v>
      </c>
      <c r="J51" s="34">
        <v>-128602481.85</v>
      </c>
      <c r="K51" s="34">
        <v>-161418417.56</v>
      </c>
    </row>
    <row r="52" spans="1:11" ht="12.75">
      <c r="A52" s="279" t="s">
        <v>97</v>
      </c>
      <c r="B52" s="280"/>
      <c r="C52" s="280"/>
      <c r="D52" s="280"/>
      <c r="E52" s="280"/>
      <c r="F52" s="280"/>
      <c r="G52" s="280"/>
      <c r="H52" s="281"/>
      <c r="I52" s="24">
        <v>47</v>
      </c>
      <c r="J52" s="35">
        <f>SUM(J53:J57)</f>
        <v>-12508331.770000007</v>
      </c>
      <c r="K52" s="35">
        <f>SUM(K53:K57)</f>
        <v>-34777770.86</v>
      </c>
    </row>
    <row r="53" spans="1:11" ht="12.75">
      <c r="A53" s="273" t="s">
        <v>288</v>
      </c>
      <c r="B53" s="280"/>
      <c r="C53" s="280"/>
      <c r="D53" s="280"/>
      <c r="E53" s="280"/>
      <c r="F53" s="280"/>
      <c r="G53" s="280"/>
      <c r="H53" s="281"/>
      <c r="I53" s="24">
        <v>48</v>
      </c>
      <c r="J53" s="34"/>
      <c r="K53" s="34"/>
    </row>
    <row r="54" spans="1:11" ht="12.75">
      <c r="A54" s="273" t="s">
        <v>289</v>
      </c>
      <c r="B54" s="280"/>
      <c r="C54" s="280"/>
      <c r="D54" s="280"/>
      <c r="E54" s="280"/>
      <c r="F54" s="280"/>
      <c r="G54" s="280"/>
      <c r="H54" s="281"/>
      <c r="I54" s="24">
        <v>49</v>
      </c>
      <c r="J54" s="34">
        <v>80350660.52</v>
      </c>
      <c r="K54" s="34">
        <v>57812684.24</v>
      </c>
    </row>
    <row r="55" spans="1:11" ht="12.75">
      <c r="A55" s="273" t="s">
        <v>290</v>
      </c>
      <c r="B55" s="280"/>
      <c r="C55" s="280"/>
      <c r="D55" s="280"/>
      <c r="E55" s="280"/>
      <c r="F55" s="280"/>
      <c r="G55" s="280"/>
      <c r="H55" s="281"/>
      <c r="I55" s="24">
        <v>50</v>
      </c>
      <c r="J55" s="34">
        <v>-68282618.67</v>
      </c>
      <c r="K55" s="34">
        <v>-66696638.2</v>
      </c>
    </row>
    <row r="56" spans="1:11" ht="12.75">
      <c r="A56" s="273" t="s">
        <v>291</v>
      </c>
      <c r="B56" s="280"/>
      <c r="C56" s="280"/>
      <c r="D56" s="280"/>
      <c r="E56" s="280"/>
      <c r="F56" s="280"/>
      <c r="G56" s="280"/>
      <c r="H56" s="281"/>
      <c r="I56" s="24">
        <v>51</v>
      </c>
      <c r="J56" s="34"/>
      <c r="K56" s="34"/>
    </row>
    <row r="57" spans="1:11" ht="12.75">
      <c r="A57" s="273" t="s">
        <v>292</v>
      </c>
      <c r="B57" s="280"/>
      <c r="C57" s="280"/>
      <c r="D57" s="280"/>
      <c r="E57" s="280"/>
      <c r="F57" s="280"/>
      <c r="G57" s="280"/>
      <c r="H57" s="281"/>
      <c r="I57" s="24">
        <v>52</v>
      </c>
      <c r="J57" s="34">
        <v>-24576373.62</v>
      </c>
      <c r="K57" s="34">
        <v>-25893816.9</v>
      </c>
    </row>
    <row r="58" spans="1:11" ht="12.75">
      <c r="A58" s="279" t="s">
        <v>98</v>
      </c>
      <c r="B58" s="280"/>
      <c r="C58" s="280"/>
      <c r="D58" s="280"/>
      <c r="E58" s="280"/>
      <c r="F58" s="280"/>
      <c r="G58" s="280"/>
      <c r="H58" s="281"/>
      <c r="I58" s="24">
        <v>53</v>
      </c>
      <c r="J58" s="35">
        <f>J6+J37+J52</f>
        <v>-6819055.070000004</v>
      </c>
      <c r="K58" s="35">
        <f>K6+K37+K52</f>
        <v>14931180.850000009</v>
      </c>
    </row>
    <row r="59" spans="1:11" ht="21.75" customHeight="1">
      <c r="A59" s="279" t="s">
        <v>293</v>
      </c>
      <c r="B59" s="280"/>
      <c r="C59" s="280"/>
      <c r="D59" s="280"/>
      <c r="E59" s="280"/>
      <c r="F59" s="280"/>
      <c r="G59" s="280"/>
      <c r="H59" s="281"/>
      <c r="I59" s="24">
        <v>54</v>
      </c>
      <c r="J59" s="34"/>
      <c r="K59" s="34"/>
    </row>
    <row r="60" spans="1:11" ht="12.75">
      <c r="A60" s="279" t="s">
        <v>99</v>
      </c>
      <c r="B60" s="280"/>
      <c r="C60" s="280"/>
      <c r="D60" s="280"/>
      <c r="E60" s="280"/>
      <c r="F60" s="280"/>
      <c r="G60" s="280"/>
      <c r="H60" s="281"/>
      <c r="I60" s="24">
        <v>55</v>
      </c>
      <c r="J60" s="35">
        <f>SUM(J58:J59)</f>
        <v>-6819055.070000004</v>
      </c>
      <c r="K60" s="35">
        <f>SUM(K58:K59)</f>
        <v>14931180.850000009</v>
      </c>
    </row>
    <row r="61" spans="1:11" ht="12.75">
      <c r="A61" s="273" t="s">
        <v>294</v>
      </c>
      <c r="B61" s="280"/>
      <c r="C61" s="280"/>
      <c r="D61" s="280"/>
      <c r="E61" s="280"/>
      <c r="F61" s="280"/>
      <c r="G61" s="280"/>
      <c r="H61" s="281"/>
      <c r="I61" s="24">
        <v>56</v>
      </c>
      <c r="J61" s="34">
        <v>32609891</v>
      </c>
      <c r="K61" s="34">
        <v>8438409.23</v>
      </c>
    </row>
    <row r="62" spans="1:11" ht="12.75">
      <c r="A62" s="282" t="s">
        <v>100</v>
      </c>
      <c r="B62" s="283"/>
      <c r="C62" s="283"/>
      <c r="D62" s="283"/>
      <c r="E62" s="283"/>
      <c r="F62" s="283"/>
      <c r="G62" s="283"/>
      <c r="H62" s="284"/>
      <c r="I62" s="25">
        <v>57</v>
      </c>
      <c r="J62" s="36">
        <f>SUM(J60:J61)</f>
        <v>25790835.929999996</v>
      </c>
      <c r="K62" s="36">
        <f>SUM(K60:K61)</f>
        <v>23369590.08000001</v>
      </c>
    </row>
    <row r="63" ht="12.75">
      <c r="A63" s="69" t="s">
        <v>5</v>
      </c>
    </row>
  </sheetData>
  <sheetProtection/>
  <mergeCells count="62"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  <mergeCell ref="A54:H54"/>
    <mergeCell ref="A55:H55"/>
    <mergeCell ref="A48:H4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4:H44"/>
    <mergeCell ref="A45:H45"/>
    <mergeCell ref="A42:H42"/>
    <mergeCell ref="A43:H43"/>
    <mergeCell ref="A28:H28"/>
    <mergeCell ref="A29:H29"/>
    <mergeCell ref="A30:H30"/>
    <mergeCell ref="A31:H31"/>
    <mergeCell ref="A32:H32"/>
    <mergeCell ref="A33:H33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296" t="s">
        <v>154</v>
      </c>
      <c r="B1" s="268"/>
      <c r="C1" s="268"/>
      <c r="D1" s="268"/>
      <c r="E1" s="297"/>
      <c r="F1" s="298"/>
      <c r="G1" s="298"/>
      <c r="H1" s="298"/>
      <c r="I1" s="298"/>
      <c r="J1" s="298"/>
      <c r="K1" s="299"/>
      <c r="L1" s="5"/>
    </row>
    <row r="2" spans="1:12" ht="12.75">
      <c r="A2" s="269" t="s">
        <v>86</v>
      </c>
      <c r="B2" s="270"/>
      <c r="C2" s="270"/>
      <c r="D2" s="270"/>
      <c r="E2" s="297"/>
      <c r="F2" s="300"/>
      <c r="G2" s="300"/>
      <c r="H2" s="300"/>
      <c r="I2" s="300"/>
      <c r="J2" s="300"/>
      <c r="K2" s="301"/>
      <c r="L2" s="5"/>
    </row>
    <row r="3" spans="1:13" ht="12.75">
      <c r="A3" s="62"/>
      <c r="B3" s="61"/>
      <c r="C3" s="61"/>
      <c r="D3" s="61"/>
      <c r="E3" s="70"/>
      <c r="F3" s="3"/>
      <c r="G3" s="3"/>
      <c r="H3" s="3"/>
      <c r="I3" s="3"/>
      <c r="J3" s="3"/>
      <c r="K3" s="3"/>
      <c r="L3" s="295" t="s">
        <v>61</v>
      </c>
      <c r="M3" s="295"/>
    </row>
    <row r="4" spans="1:13" ht="13.5" customHeight="1" thickBot="1">
      <c r="A4" s="305" t="s">
        <v>48</v>
      </c>
      <c r="B4" s="306"/>
      <c r="C4" s="307"/>
      <c r="D4" s="311" t="s">
        <v>65</v>
      </c>
      <c r="E4" s="292" t="s">
        <v>219</v>
      </c>
      <c r="F4" s="293"/>
      <c r="G4" s="293"/>
      <c r="H4" s="293"/>
      <c r="I4" s="293"/>
      <c r="J4" s="293"/>
      <c r="K4" s="294"/>
      <c r="L4" s="290" t="s">
        <v>226</v>
      </c>
      <c r="M4" s="290" t="s">
        <v>88</v>
      </c>
    </row>
    <row r="5" spans="1:13" ht="57" thickBot="1">
      <c r="A5" s="308"/>
      <c r="B5" s="309"/>
      <c r="C5" s="310"/>
      <c r="D5" s="312"/>
      <c r="E5" s="66" t="s">
        <v>222</v>
      </c>
      <c r="F5" s="66" t="s">
        <v>46</v>
      </c>
      <c r="G5" s="66" t="s">
        <v>223</v>
      </c>
      <c r="H5" s="66" t="s">
        <v>224</v>
      </c>
      <c r="I5" s="66" t="s">
        <v>47</v>
      </c>
      <c r="J5" s="66" t="s">
        <v>225</v>
      </c>
      <c r="K5" s="66" t="s">
        <v>87</v>
      </c>
      <c r="L5" s="291"/>
      <c r="M5" s="291"/>
    </row>
    <row r="6" spans="1:13" ht="12.75">
      <c r="A6" s="302">
        <v>1</v>
      </c>
      <c r="B6" s="302"/>
      <c r="C6" s="302"/>
      <c r="D6" s="71">
        <v>2</v>
      </c>
      <c r="E6" s="71" t="s">
        <v>63</v>
      </c>
      <c r="F6" s="72" t="s">
        <v>64</v>
      </c>
      <c r="G6" s="71" t="s">
        <v>66</v>
      </c>
      <c r="H6" s="72" t="s">
        <v>67</v>
      </c>
      <c r="I6" s="71" t="s">
        <v>68</v>
      </c>
      <c r="J6" s="72" t="s">
        <v>69</v>
      </c>
      <c r="K6" s="71" t="s">
        <v>70</v>
      </c>
      <c r="L6" s="72" t="s">
        <v>71</v>
      </c>
      <c r="M6" s="71" t="s">
        <v>72</v>
      </c>
    </row>
    <row r="7" spans="1:13" ht="21" customHeight="1">
      <c r="A7" s="303" t="s">
        <v>310</v>
      </c>
      <c r="B7" s="304"/>
      <c r="C7" s="304"/>
      <c r="D7" s="27">
        <v>1</v>
      </c>
      <c r="E7" s="41">
        <v>50000000</v>
      </c>
      <c r="F7" s="41"/>
      <c r="G7" s="41">
        <v>449557482.22</v>
      </c>
      <c r="H7" s="41">
        <v>131261535.26</v>
      </c>
      <c r="I7" s="41">
        <v>15090641.51</v>
      </c>
      <c r="J7" s="41">
        <v>36754966.72</v>
      </c>
      <c r="K7" s="46">
        <f>SUM(E7:J7)</f>
        <v>682664625.71</v>
      </c>
      <c r="L7" s="41"/>
      <c r="M7" s="46">
        <f>K7+L7</f>
        <v>682664625.71</v>
      </c>
    </row>
    <row r="8" spans="1:13" ht="22.5" customHeight="1">
      <c r="A8" s="286" t="s">
        <v>269</v>
      </c>
      <c r="B8" s="287"/>
      <c r="C8" s="287"/>
      <c r="D8" s="4">
        <v>2</v>
      </c>
      <c r="E8" s="42"/>
      <c r="F8" s="42"/>
      <c r="G8" s="42"/>
      <c r="H8" s="42"/>
      <c r="I8" s="42"/>
      <c r="J8" s="42"/>
      <c r="K8" s="43">
        <f aca="true" t="shared" si="0" ref="K8:K40">SUM(E8:J8)</f>
        <v>0</v>
      </c>
      <c r="L8" s="42"/>
      <c r="M8" s="43">
        <f aca="true" t="shared" si="1" ref="M8:M40">K8+L8</f>
        <v>0</v>
      </c>
    </row>
    <row r="9" spans="1:13" ht="21.75" customHeight="1">
      <c r="A9" s="286" t="s">
        <v>270</v>
      </c>
      <c r="B9" s="287"/>
      <c r="C9" s="287"/>
      <c r="D9" s="4">
        <v>3</v>
      </c>
      <c r="E9" s="42"/>
      <c r="F9" s="42"/>
      <c r="G9" s="42">
        <v>-110693515.06</v>
      </c>
      <c r="H9" s="42"/>
      <c r="I9" s="42">
        <v>3616851.98</v>
      </c>
      <c r="J9" s="42"/>
      <c r="K9" s="43">
        <f t="shared" si="0"/>
        <v>-107076663.08</v>
      </c>
      <c r="L9" s="42"/>
      <c r="M9" s="43">
        <f t="shared" si="1"/>
        <v>-107076663.08</v>
      </c>
    </row>
    <row r="10" spans="1:13" ht="20.25" customHeight="1">
      <c r="A10" s="288" t="s">
        <v>362</v>
      </c>
      <c r="B10" s="287"/>
      <c r="C10" s="287"/>
      <c r="D10" s="4">
        <v>4</v>
      </c>
      <c r="E10" s="43">
        <f aca="true" t="shared" si="2" ref="E10:J10">SUM(E7:E9)</f>
        <v>50000000</v>
      </c>
      <c r="F10" s="43">
        <f t="shared" si="2"/>
        <v>0</v>
      </c>
      <c r="G10" s="43">
        <f t="shared" si="2"/>
        <v>338863967.16</v>
      </c>
      <c r="H10" s="43">
        <f t="shared" si="2"/>
        <v>131261535.26</v>
      </c>
      <c r="I10" s="43">
        <f t="shared" si="2"/>
        <v>18707493.49</v>
      </c>
      <c r="J10" s="43">
        <f t="shared" si="2"/>
        <v>36754966.72</v>
      </c>
      <c r="K10" s="43">
        <f t="shared" si="0"/>
        <v>575587962.63</v>
      </c>
      <c r="L10" s="43">
        <f>SUM(L7:L9)</f>
        <v>0</v>
      </c>
      <c r="M10" s="43">
        <f t="shared" si="1"/>
        <v>575587962.63</v>
      </c>
    </row>
    <row r="11" spans="1:13" ht="20.25" customHeight="1">
      <c r="A11" s="288" t="s">
        <v>363</v>
      </c>
      <c r="B11" s="289"/>
      <c r="C11" s="289"/>
      <c r="D11" s="4">
        <v>5</v>
      </c>
      <c r="E11" s="43">
        <f>E12+E13</f>
        <v>0</v>
      </c>
      <c r="F11" s="43">
        <f aca="true" t="shared" si="3" ref="F11:L11">F12+F13</f>
        <v>0</v>
      </c>
      <c r="G11" s="43">
        <f t="shared" si="3"/>
        <v>1258223.7699999996</v>
      </c>
      <c r="H11" s="43">
        <f t="shared" si="3"/>
        <v>0</v>
      </c>
      <c r="I11" s="43">
        <f t="shared" si="3"/>
        <v>0</v>
      </c>
      <c r="J11" s="43">
        <f t="shared" si="3"/>
        <v>39385973.55</v>
      </c>
      <c r="K11" s="43">
        <f t="shared" si="0"/>
        <v>40644197.31999999</v>
      </c>
      <c r="L11" s="43">
        <f t="shared" si="3"/>
        <v>0</v>
      </c>
      <c r="M11" s="43">
        <f t="shared" si="1"/>
        <v>40644197.31999999</v>
      </c>
    </row>
    <row r="12" spans="1:13" ht="12.75">
      <c r="A12" s="286" t="s">
        <v>271</v>
      </c>
      <c r="B12" s="287"/>
      <c r="C12" s="287"/>
      <c r="D12" s="4">
        <v>6</v>
      </c>
      <c r="E12" s="42"/>
      <c r="F12" s="42"/>
      <c r="G12" s="42"/>
      <c r="H12" s="42"/>
      <c r="I12" s="42"/>
      <c r="J12" s="42">
        <v>39385973.55</v>
      </c>
      <c r="K12" s="43">
        <f t="shared" si="0"/>
        <v>39385973.55</v>
      </c>
      <c r="L12" s="42"/>
      <c r="M12" s="43">
        <f t="shared" si="1"/>
        <v>39385973.55</v>
      </c>
    </row>
    <row r="13" spans="1:13" ht="21.75" customHeight="1">
      <c r="A13" s="286" t="s">
        <v>92</v>
      </c>
      <c r="B13" s="287"/>
      <c r="C13" s="287"/>
      <c r="D13" s="4">
        <v>7</v>
      </c>
      <c r="E13" s="43">
        <f aca="true" t="shared" si="4" ref="E13:J13">SUM(E14:E17)</f>
        <v>0</v>
      </c>
      <c r="F13" s="43">
        <f t="shared" si="4"/>
        <v>0</v>
      </c>
      <c r="G13" s="43">
        <f t="shared" si="4"/>
        <v>1258223.7699999996</v>
      </c>
      <c r="H13" s="43">
        <f t="shared" si="4"/>
        <v>0</v>
      </c>
      <c r="I13" s="43">
        <f t="shared" si="4"/>
        <v>0</v>
      </c>
      <c r="J13" s="43">
        <f t="shared" si="4"/>
        <v>0</v>
      </c>
      <c r="K13" s="43">
        <f t="shared" si="0"/>
        <v>1258223.7699999996</v>
      </c>
      <c r="L13" s="43">
        <f>SUM(L14:L17)</f>
        <v>0</v>
      </c>
      <c r="M13" s="43">
        <f t="shared" si="1"/>
        <v>1258223.7699999996</v>
      </c>
    </row>
    <row r="14" spans="1:13" ht="19.5" customHeight="1">
      <c r="A14" s="286" t="s">
        <v>311</v>
      </c>
      <c r="B14" s="287"/>
      <c r="C14" s="287"/>
      <c r="D14" s="4">
        <v>8</v>
      </c>
      <c r="E14" s="42"/>
      <c r="F14" s="42"/>
      <c r="G14" s="42">
        <v>-2187326.01</v>
      </c>
      <c r="H14" s="42"/>
      <c r="I14" s="42"/>
      <c r="J14" s="42"/>
      <c r="K14" s="43">
        <f t="shared" si="0"/>
        <v>-2187326.01</v>
      </c>
      <c r="L14" s="42"/>
      <c r="M14" s="43">
        <f t="shared" si="1"/>
        <v>-2187326.01</v>
      </c>
    </row>
    <row r="15" spans="1:13" ht="19.5" customHeight="1">
      <c r="A15" s="286" t="s">
        <v>312</v>
      </c>
      <c r="B15" s="287"/>
      <c r="C15" s="287"/>
      <c r="D15" s="4">
        <v>9</v>
      </c>
      <c r="E15" s="42"/>
      <c r="F15" s="42"/>
      <c r="G15" s="42">
        <v>20896472.41</v>
      </c>
      <c r="H15" s="42"/>
      <c r="I15" s="42"/>
      <c r="J15" s="42"/>
      <c r="K15" s="43">
        <f t="shared" si="0"/>
        <v>20896472.41</v>
      </c>
      <c r="L15" s="42"/>
      <c r="M15" s="43">
        <f t="shared" si="1"/>
        <v>20896472.41</v>
      </c>
    </row>
    <row r="16" spans="1:13" ht="21" customHeight="1">
      <c r="A16" s="286" t="s">
        <v>313</v>
      </c>
      <c r="B16" s="287"/>
      <c r="C16" s="287"/>
      <c r="D16" s="4">
        <v>10</v>
      </c>
      <c r="E16" s="42"/>
      <c r="F16" s="42"/>
      <c r="G16" s="42"/>
      <c r="H16" s="42"/>
      <c r="I16" s="42"/>
      <c r="J16" s="42"/>
      <c r="K16" s="43">
        <f t="shared" si="0"/>
        <v>0</v>
      </c>
      <c r="L16" s="42"/>
      <c r="M16" s="43">
        <f t="shared" si="1"/>
        <v>0</v>
      </c>
    </row>
    <row r="17" spans="1:13" ht="21.75" customHeight="1">
      <c r="A17" s="286" t="s">
        <v>272</v>
      </c>
      <c r="B17" s="287"/>
      <c r="C17" s="287"/>
      <c r="D17" s="4">
        <v>11</v>
      </c>
      <c r="E17" s="42"/>
      <c r="F17" s="42"/>
      <c r="G17" s="42">
        <v>-17450922.63</v>
      </c>
      <c r="H17" s="42"/>
      <c r="I17" s="42"/>
      <c r="J17" s="42"/>
      <c r="K17" s="43">
        <f t="shared" si="0"/>
        <v>-17450922.63</v>
      </c>
      <c r="L17" s="42"/>
      <c r="M17" s="43">
        <f t="shared" si="1"/>
        <v>-17450922.63</v>
      </c>
    </row>
    <row r="18" spans="1:13" ht="21.75" customHeight="1">
      <c r="A18" s="288" t="s">
        <v>364</v>
      </c>
      <c r="B18" s="287"/>
      <c r="C18" s="287"/>
      <c r="D18" s="4">
        <v>12</v>
      </c>
      <c r="E18" s="43">
        <f>SUM(E19:E22)</f>
        <v>0</v>
      </c>
      <c r="F18" s="43">
        <f aca="true" t="shared" si="5" ref="F18:L18">SUM(F19:F22)</f>
        <v>0</v>
      </c>
      <c r="G18" s="43">
        <f t="shared" si="5"/>
        <v>-5981855.48</v>
      </c>
      <c r="H18" s="43">
        <f t="shared" si="5"/>
        <v>7500000</v>
      </c>
      <c r="I18" s="43">
        <f t="shared" si="5"/>
        <v>-1734528.25</v>
      </c>
      <c r="J18" s="43">
        <f t="shared" si="5"/>
        <v>-23750000</v>
      </c>
      <c r="K18" s="43">
        <f t="shared" si="0"/>
        <v>-23966383.73</v>
      </c>
      <c r="L18" s="43">
        <f t="shared" si="5"/>
        <v>0</v>
      </c>
      <c r="M18" s="43">
        <f t="shared" si="1"/>
        <v>-23966383.73</v>
      </c>
    </row>
    <row r="19" spans="1:13" ht="21.75" customHeight="1">
      <c r="A19" s="286" t="s">
        <v>93</v>
      </c>
      <c r="B19" s="287"/>
      <c r="C19" s="287"/>
      <c r="D19" s="4">
        <v>13</v>
      </c>
      <c r="E19" s="42"/>
      <c r="F19" s="42"/>
      <c r="G19" s="42"/>
      <c r="H19" s="42"/>
      <c r="I19" s="42"/>
      <c r="J19" s="42"/>
      <c r="K19" s="43">
        <f t="shared" si="0"/>
        <v>0</v>
      </c>
      <c r="L19" s="42"/>
      <c r="M19" s="43">
        <f t="shared" si="1"/>
        <v>0</v>
      </c>
    </row>
    <row r="20" spans="1:13" ht="12.75">
      <c r="A20" s="286" t="s">
        <v>315</v>
      </c>
      <c r="B20" s="287"/>
      <c r="C20" s="287"/>
      <c r="D20" s="4">
        <v>14</v>
      </c>
      <c r="E20" s="42"/>
      <c r="F20" s="42"/>
      <c r="G20" s="42"/>
      <c r="H20" s="42"/>
      <c r="I20" s="42"/>
      <c r="J20" s="42"/>
      <c r="K20" s="43">
        <f t="shared" si="0"/>
        <v>0</v>
      </c>
      <c r="L20" s="42"/>
      <c r="M20" s="43">
        <f t="shared" si="1"/>
        <v>0</v>
      </c>
    </row>
    <row r="21" spans="1:13" ht="12.75">
      <c r="A21" s="286" t="s">
        <v>316</v>
      </c>
      <c r="B21" s="287"/>
      <c r="C21" s="287"/>
      <c r="D21" s="4">
        <v>15</v>
      </c>
      <c r="E21" s="42"/>
      <c r="F21" s="42"/>
      <c r="G21" s="42"/>
      <c r="H21" s="42"/>
      <c r="I21" s="42"/>
      <c r="J21" s="42">
        <v>-23750000</v>
      </c>
      <c r="K21" s="43">
        <f t="shared" si="0"/>
        <v>-23750000</v>
      </c>
      <c r="L21" s="42"/>
      <c r="M21" s="43">
        <f t="shared" si="1"/>
        <v>-23750000</v>
      </c>
    </row>
    <row r="22" spans="1:13" ht="12.75">
      <c r="A22" s="286" t="s">
        <v>317</v>
      </c>
      <c r="B22" s="287"/>
      <c r="C22" s="287"/>
      <c r="D22" s="4">
        <v>16</v>
      </c>
      <c r="E22" s="42"/>
      <c r="F22" s="42"/>
      <c r="G22" s="42">
        <v>-5981855.48</v>
      </c>
      <c r="H22" s="42">
        <v>7500000</v>
      </c>
      <c r="I22" s="42">
        <v>-1734528.25</v>
      </c>
      <c r="J22" s="42"/>
      <c r="K22" s="43">
        <f t="shared" si="0"/>
        <v>-216383.73000000045</v>
      </c>
      <c r="L22" s="42"/>
      <c r="M22" s="43">
        <f t="shared" si="1"/>
        <v>-216383.73000000045</v>
      </c>
    </row>
    <row r="23" spans="1:13" ht="21.75" customHeight="1" thickBot="1">
      <c r="A23" s="313" t="s">
        <v>365</v>
      </c>
      <c r="B23" s="314"/>
      <c r="C23" s="314"/>
      <c r="D23" s="28">
        <v>17</v>
      </c>
      <c r="E23" s="44">
        <f aca="true" t="shared" si="6" ref="E23:J23">E10+E11+E18</f>
        <v>50000000</v>
      </c>
      <c r="F23" s="44">
        <f t="shared" si="6"/>
        <v>0</v>
      </c>
      <c r="G23" s="44">
        <f t="shared" si="6"/>
        <v>334140335.45</v>
      </c>
      <c r="H23" s="44">
        <f t="shared" si="6"/>
        <v>138761535.26</v>
      </c>
      <c r="I23" s="44">
        <f t="shared" si="6"/>
        <v>16972965.24</v>
      </c>
      <c r="J23" s="44">
        <f t="shared" si="6"/>
        <v>52390940.269999996</v>
      </c>
      <c r="K23" s="44">
        <f t="shared" si="0"/>
        <v>592265776.2199999</v>
      </c>
      <c r="L23" s="44">
        <f>L10+L11+L18</f>
        <v>0</v>
      </c>
      <c r="M23" s="44">
        <f t="shared" si="1"/>
        <v>592265776.2199999</v>
      </c>
    </row>
    <row r="24" spans="1:13" ht="24" customHeight="1" thickTop="1">
      <c r="A24" s="315" t="s">
        <v>318</v>
      </c>
      <c r="B24" s="316"/>
      <c r="C24" s="316"/>
      <c r="D24" s="29">
        <v>18</v>
      </c>
      <c r="E24" s="45">
        <v>50000000</v>
      </c>
      <c r="F24" s="45"/>
      <c r="G24" s="45">
        <v>334140335.45</v>
      </c>
      <c r="H24" s="45">
        <v>138761535.26</v>
      </c>
      <c r="I24" s="45">
        <v>16972965.24</v>
      </c>
      <c r="J24" s="45">
        <v>52390940.27</v>
      </c>
      <c r="K24" s="47">
        <f t="shared" si="0"/>
        <v>592265776.2199999</v>
      </c>
      <c r="L24" s="45"/>
      <c r="M24" s="47">
        <f t="shared" si="1"/>
        <v>592265776.2199999</v>
      </c>
    </row>
    <row r="25" spans="1:13" ht="12.75">
      <c r="A25" s="286" t="s">
        <v>320</v>
      </c>
      <c r="B25" s="287"/>
      <c r="C25" s="287"/>
      <c r="D25" s="4">
        <v>19</v>
      </c>
      <c r="E25" s="42"/>
      <c r="F25" s="42"/>
      <c r="G25" s="42"/>
      <c r="H25" s="42"/>
      <c r="I25" s="42"/>
      <c r="J25" s="42"/>
      <c r="K25" s="43">
        <f t="shared" si="0"/>
        <v>0</v>
      </c>
      <c r="L25" s="42"/>
      <c r="M25" s="43">
        <f t="shared" si="1"/>
        <v>0</v>
      </c>
    </row>
    <row r="26" spans="1:13" ht="20.25" customHeight="1">
      <c r="A26" s="286" t="s">
        <v>319</v>
      </c>
      <c r="B26" s="287"/>
      <c r="C26" s="287"/>
      <c r="D26" s="4">
        <v>20</v>
      </c>
      <c r="E26" s="42"/>
      <c r="F26" s="42"/>
      <c r="G26" s="42"/>
      <c r="H26" s="42"/>
      <c r="I26" s="42"/>
      <c r="J26" s="42"/>
      <c r="K26" s="43">
        <f t="shared" si="0"/>
        <v>0</v>
      </c>
      <c r="L26" s="42"/>
      <c r="M26" s="43">
        <f t="shared" si="1"/>
        <v>0</v>
      </c>
    </row>
    <row r="27" spans="1:13" ht="21.75" customHeight="1">
      <c r="A27" s="288" t="s">
        <v>366</v>
      </c>
      <c r="B27" s="287"/>
      <c r="C27" s="287"/>
      <c r="D27" s="4">
        <v>21</v>
      </c>
      <c r="E27" s="43">
        <f>SUM(E24:E26)</f>
        <v>50000000</v>
      </c>
      <c r="F27" s="43">
        <f aca="true" t="shared" si="7" ref="F27:L27">SUM(F24:F26)</f>
        <v>0</v>
      </c>
      <c r="G27" s="43">
        <f t="shared" si="7"/>
        <v>334140335.45</v>
      </c>
      <c r="H27" s="43">
        <f t="shared" si="7"/>
        <v>138761535.26</v>
      </c>
      <c r="I27" s="43">
        <f t="shared" si="7"/>
        <v>16972965.24</v>
      </c>
      <c r="J27" s="43">
        <f t="shared" si="7"/>
        <v>52390940.27</v>
      </c>
      <c r="K27" s="43">
        <f t="shared" si="0"/>
        <v>592265776.2199999</v>
      </c>
      <c r="L27" s="43">
        <f t="shared" si="7"/>
        <v>0</v>
      </c>
      <c r="M27" s="43">
        <f t="shared" si="1"/>
        <v>592265776.2199999</v>
      </c>
    </row>
    <row r="28" spans="1:13" ht="23.25" customHeight="1">
      <c r="A28" s="288" t="s">
        <v>367</v>
      </c>
      <c r="B28" s="287"/>
      <c r="C28" s="287"/>
      <c r="D28" s="4">
        <v>22</v>
      </c>
      <c r="E28" s="43">
        <f>E29+E30</f>
        <v>0</v>
      </c>
      <c r="F28" s="43">
        <f aca="true" t="shared" si="8" ref="F28:L28">F29+F30</f>
        <v>0</v>
      </c>
      <c r="G28" s="43">
        <f t="shared" si="8"/>
        <v>-7740636.01</v>
      </c>
      <c r="H28" s="43">
        <f t="shared" si="8"/>
        <v>0</v>
      </c>
      <c r="I28" s="43">
        <f t="shared" si="8"/>
        <v>0</v>
      </c>
      <c r="J28" s="43">
        <f t="shared" si="8"/>
        <v>45861031.26</v>
      </c>
      <c r="K28" s="43">
        <f t="shared" si="0"/>
        <v>38120395.25</v>
      </c>
      <c r="L28" s="43">
        <f t="shared" si="8"/>
        <v>0</v>
      </c>
      <c r="M28" s="43">
        <f t="shared" si="1"/>
        <v>38120395.25</v>
      </c>
    </row>
    <row r="29" spans="1:13" ht="13.5" customHeight="1">
      <c r="A29" s="286" t="s">
        <v>94</v>
      </c>
      <c r="B29" s="287"/>
      <c r="C29" s="287"/>
      <c r="D29" s="4">
        <v>23</v>
      </c>
      <c r="E29" s="42"/>
      <c r="F29" s="42"/>
      <c r="G29" s="42"/>
      <c r="H29" s="42"/>
      <c r="I29" s="42"/>
      <c r="J29" s="42">
        <v>45861031.26</v>
      </c>
      <c r="K29" s="43">
        <f t="shared" si="0"/>
        <v>45861031.26</v>
      </c>
      <c r="L29" s="42"/>
      <c r="M29" s="43">
        <f t="shared" si="1"/>
        <v>45861031.26</v>
      </c>
    </row>
    <row r="30" spans="1:13" ht="21.75" customHeight="1">
      <c r="A30" s="286" t="s">
        <v>91</v>
      </c>
      <c r="B30" s="287"/>
      <c r="C30" s="287"/>
      <c r="D30" s="4">
        <v>24</v>
      </c>
      <c r="E30" s="43">
        <f aca="true" t="shared" si="9" ref="E30:J30">SUM(E31:E34)</f>
        <v>0</v>
      </c>
      <c r="F30" s="43">
        <f t="shared" si="9"/>
        <v>0</v>
      </c>
      <c r="G30" s="43">
        <f t="shared" si="9"/>
        <v>-7740636.01</v>
      </c>
      <c r="H30" s="43">
        <f t="shared" si="9"/>
        <v>0</v>
      </c>
      <c r="I30" s="43">
        <f t="shared" si="9"/>
        <v>0</v>
      </c>
      <c r="J30" s="43">
        <f t="shared" si="9"/>
        <v>0</v>
      </c>
      <c r="K30" s="43">
        <f t="shared" si="0"/>
        <v>-7740636.01</v>
      </c>
      <c r="L30" s="43">
        <f>SUM(L31:L34)</f>
        <v>0</v>
      </c>
      <c r="M30" s="43">
        <f t="shared" si="1"/>
        <v>-7740636.01</v>
      </c>
    </row>
    <row r="31" spans="1:13" ht="21.75" customHeight="1">
      <c r="A31" s="286" t="s">
        <v>311</v>
      </c>
      <c r="B31" s="287"/>
      <c r="C31" s="287"/>
      <c r="D31" s="4">
        <v>25</v>
      </c>
      <c r="E31" s="42"/>
      <c r="F31" s="42"/>
      <c r="G31" s="42">
        <v>-10765895</v>
      </c>
      <c r="H31" s="42"/>
      <c r="I31" s="42"/>
      <c r="J31" s="42"/>
      <c r="K31" s="43">
        <f t="shared" si="0"/>
        <v>-10765895</v>
      </c>
      <c r="L31" s="42"/>
      <c r="M31" s="43">
        <f t="shared" si="1"/>
        <v>-10765895</v>
      </c>
    </row>
    <row r="32" spans="1:13" ht="21.75" customHeight="1">
      <c r="A32" s="286" t="s">
        <v>312</v>
      </c>
      <c r="B32" s="287"/>
      <c r="C32" s="287"/>
      <c r="D32" s="4">
        <v>26</v>
      </c>
      <c r="E32" s="42"/>
      <c r="F32" s="42"/>
      <c r="G32" s="42">
        <v>3025258.99</v>
      </c>
      <c r="H32" s="42"/>
      <c r="I32" s="42"/>
      <c r="J32" s="42"/>
      <c r="K32" s="43">
        <f t="shared" si="0"/>
        <v>3025258.99</v>
      </c>
      <c r="L32" s="42"/>
      <c r="M32" s="43">
        <f t="shared" si="1"/>
        <v>3025258.99</v>
      </c>
    </row>
    <row r="33" spans="1:13" ht="22.5" customHeight="1">
      <c r="A33" s="286" t="s">
        <v>313</v>
      </c>
      <c r="B33" s="287"/>
      <c r="C33" s="287"/>
      <c r="D33" s="4">
        <v>27</v>
      </c>
      <c r="E33" s="42"/>
      <c r="F33" s="42"/>
      <c r="G33" s="42"/>
      <c r="H33" s="42"/>
      <c r="I33" s="42"/>
      <c r="J33" s="42"/>
      <c r="K33" s="43">
        <f t="shared" si="0"/>
        <v>0</v>
      </c>
      <c r="L33" s="42"/>
      <c r="M33" s="43">
        <f t="shared" si="1"/>
        <v>0</v>
      </c>
    </row>
    <row r="34" spans="1:13" ht="21" customHeight="1">
      <c r="A34" s="286" t="s">
        <v>272</v>
      </c>
      <c r="B34" s="287"/>
      <c r="C34" s="287"/>
      <c r="D34" s="4">
        <v>28</v>
      </c>
      <c r="E34" s="42"/>
      <c r="F34" s="42"/>
      <c r="G34" s="42"/>
      <c r="H34" s="42"/>
      <c r="I34" s="42"/>
      <c r="J34" s="42"/>
      <c r="K34" s="43">
        <f t="shared" si="0"/>
        <v>0</v>
      </c>
      <c r="L34" s="42"/>
      <c r="M34" s="43">
        <f t="shared" si="1"/>
        <v>0</v>
      </c>
    </row>
    <row r="35" spans="1:13" ht="33.75" customHeight="1">
      <c r="A35" s="288" t="s">
        <v>368</v>
      </c>
      <c r="B35" s="287"/>
      <c r="C35" s="287"/>
      <c r="D35" s="4">
        <v>29</v>
      </c>
      <c r="E35" s="43">
        <f aca="true" t="shared" si="10" ref="E35:J35">SUM(E36:E39)</f>
        <v>0</v>
      </c>
      <c r="F35" s="43">
        <f t="shared" si="10"/>
        <v>0</v>
      </c>
      <c r="G35" s="43">
        <f t="shared" si="10"/>
        <v>0</v>
      </c>
      <c r="H35" s="43">
        <f t="shared" si="10"/>
        <v>0</v>
      </c>
      <c r="I35" s="43">
        <f t="shared" si="10"/>
        <v>0</v>
      </c>
      <c r="J35" s="43">
        <f t="shared" si="10"/>
        <v>-26000000</v>
      </c>
      <c r="K35" s="43">
        <f t="shared" si="0"/>
        <v>-26000000</v>
      </c>
      <c r="L35" s="43">
        <f>SUM(L36:L39)</f>
        <v>0</v>
      </c>
      <c r="M35" s="43">
        <f t="shared" si="1"/>
        <v>-26000000</v>
      </c>
    </row>
    <row r="36" spans="1:13" ht="26.25" customHeight="1">
      <c r="A36" s="286" t="s">
        <v>314</v>
      </c>
      <c r="B36" s="287"/>
      <c r="C36" s="287"/>
      <c r="D36" s="4">
        <v>30</v>
      </c>
      <c r="E36" s="42"/>
      <c r="F36" s="42"/>
      <c r="G36" s="42"/>
      <c r="H36" s="42"/>
      <c r="I36" s="42"/>
      <c r="J36" s="42"/>
      <c r="K36" s="43">
        <f t="shared" si="0"/>
        <v>0</v>
      </c>
      <c r="L36" s="42"/>
      <c r="M36" s="43">
        <f t="shared" si="1"/>
        <v>0</v>
      </c>
    </row>
    <row r="37" spans="1:13" ht="12.75">
      <c r="A37" s="286" t="s">
        <v>315</v>
      </c>
      <c r="B37" s="287"/>
      <c r="C37" s="287"/>
      <c r="D37" s="4">
        <v>31</v>
      </c>
      <c r="E37" s="42"/>
      <c r="F37" s="42"/>
      <c r="G37" s="42"/>
      <c r="H37" s="42"/>
      <c r="I37" s="42"/>
      <c r="J37" s="42"/>
      <c r="K37" s="43">
        <f t="shared" si="0"/>
        <v>0</v>
      </c>
      <c r="L37" s="42"/>
      <c r="M37" s="43">
        <f t="shared" si="1"/>
        <v>0</v>
      </c>
    </row>
    <row r="38" spans="1:13" ht="12.75">
      <c r="A38" s="286" t="s">
        <v>316</v>
      </c>
      <c r="B38" s="287"/>
      <c r="C38" s="287"/>
      <c r="D38" s="4">
        <v>32</v>
      </c>
      <c r="E38" s="42"/>
      <c r="F38" s="42"/>
      <c r="G38" s="42"/>
      <c r="H38" s="42"/>
      <c r="I38" s="42"/>
      <c r="J38" s="42">
        <v>-26000000</v>
      </c>
      <c r="K38" s="43">
        <f t="shared" si="0"/>
        <v>-26000000</v>
      </c>
      <c r="L38" s="42"/>
      <c r="M38" s="43">
        <f t="shared" si="1"/>
        <v>-26000000</v>
      </c>
    </row>
    <row r="39" spans="1:13" ht="12.75">
      <c r="A39" s="286" t="s">
        <v>95</v>
      </c>
      <c r="B39" s="287"/>
      <c r="C39" s="287"/>
      <c r="D39" s="4">
        <v>33</v>
      </c>
      <c r="E39" s="42"/>
      <c r="F39" s="42"/>
      <c r="G39" s="42"/>
      <c r="H39" s="42"/>
      <c r="I39" s="42"/>
      <c r="J39" s="42"/>
      <c r="K39" s="43">
        <f t="shared" si="0"/>
        <v>0</v>
      </c>
      <c r="L39" s="42"/>
      <c r="M39" s="43">
        <f t="shared" si="1"/>
        <v>0</v>
      </c>
    </row>
    <row r="40" spans="1:13" ht="48.75" customHeight="1">
      <c r="A40" s="317" t="s">
        <v>369</v>
      </c>
      <c r="B40" s="318"/>
      <c r="C40" s="318"/>
      <c r="D40" s="26">
        <v>34</v>
      </c>
      <c r="E40" s="48">
        <f aca="true" t="shared" si="11" ref="E40:J40">E27+E28+E35</f>
        <v>50000000</v>
      </c>
      <c r="F40" s="48">
        <f t="shared" si="11"/>
        <v>0</v>
      </c>
      <c r="G40" s="48">
        <f t="shared" si="11"/>
        <v>326399699.44</v>
      </c>
      <c r="H40" s="48">
        <f t="shared" si="11"/>
        <v>138761535.26</v>
      </c>
      <c r="I40" s="48">
        <f t="shared" si="11"/>
        <v>16972965.24</v>
      </c>
      <c r="J40" s="48">
        <f t="shared" si="11"/>
        <v>72251971.53</v>
      </c>
      <c r="K40" s="48">
        <f t="shared" si="0"/>
        <v>604386171.47</v>
      </c>
      <c r="L40" s="48">
        <f>L27+L28+L35</f>
        <v>0</v>
      </c>
      <c r="M40" s="48">
        <f t="shared" si="1"/>
        <v>604386171.47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110" zoomScaleSheetLayoutView="110" zoomScalePageLayoutView="0" workbookViewId="0" topLeftCell="A1">
      <selection activeCell="F20" sqref="F20"/>
    </sheetView>
  </sheetViews>
  <sheetFormatPr defaultColWidth="9.140625" defaultRowHeight="12.75"/>
  <cols>
    <col min="1" max="16384" width="9.140625" style="127" customWidth="1"/>
  </cols>
  <sheetData>
    <row r="1" spans="1:10" ht="12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75">
      <c r="A2" s="319" t="s">
        <v>361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 customHeight="1">
      <c r="A4" s="140" t="s">
        <v>408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 customHeight="1">
      <c r="A5" s="140" t="s">
        <v>401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 customHeight="1">
      <c r="A6" s="140" t="s">
        <v>407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2.75" customHeight="1">
      <c r="A7" s="140" t="s">
        <v>409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2.75" customHeight="1">
      <c r="A9" s="140" t="s">
        <v>410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2">
      <c r="A10" s="143" t="s">
        <v>411</v>
      </c>
      <c r="B10" s="143"/>
      <c r="C10" s="143"/>
      <c r="D10" s="143"/>
      <c r="E10" s="140"/>
      <c r="F10" s="143"/>
      <c r="G10" s="144"/>
      <c r="H10" s="144"/>
      <c r="I10" s="144"/>
      <c r="J10" s="144"/>
    </row>
    <row r="11" spans="1:10" ht="12">
      <c r="A11" s="142"/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2">
      <c r="A12" s="140" t="s">
        <v>402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12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ht="12">
      <c r="A14" s="140" t="s">
        <v>403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">
      <c r="A15" s="140" t="s">
        <v>412</v>
      </c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">
      <c r="A16" s="140" t="s">
        <v>413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">
      <c r="A17" s="140" t="s">
        <v>414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">
      <c r="A18" s="143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2">
      <c r="A19" s="143"/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2">
      <c r="A20" s="140" t="s">
        <v>415</v>
      </c>
      <c r="B20" s="141"/>
      <c r="C20" s="141"/>
      <c r="D20" s="141"/>
      <c r="E20" s="141"/>
      <c r="F20" s="141"/>
      <c r="G20" s="141"/>
      <c r="H20" s="141"/>
      <c r="I20" s="140"/>
      <c r="J20" s="141"/>
    </row>
    <row r="21" spans="1:10" ht="12">
      <c r="A21" s="140" t="s">
        <v>404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">
      <c r="A22" s="143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2">
      <c r="A23" s="140" t="s">
        <v>405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ht="12">
      <c r="A24" s="140" t="s">
        <v>416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12">
      <c r="A26" s="140" t="s">
        <v>417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ht="12">
      <c r="A27" s="140" t="s">
        <v>418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ht="12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12">
      <c r="A29" s="140" t="s">
        <v>406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ht="12">
      <c r="A30" s="140" t="s">
        <v>419</v>
      </c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ht="12">
      <c r="A31" s="143"/>
      <c r="B31" s="143"/>
      <c r="C31" s="143"/>
      <c r="D31" s="143"/>
      <c r="E31" s="143"/>
      <c r="F31" s="143"/>
      <c r="G31" s="143"/>
      <c r="H31" s="143"/>
      <c r="I31" s="143"/>
      <c r="J31" s="143"/>
    </row>
    <row r="32" spans="1:10" ht="12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iprskalo</cp:lastModifiedBy>
  <cp:lastPrinted>2011-04-30T20:24:09Z</cp:lastPrinted>
  <dcterms:created xsi:type="dcterms:W3CDTF">2008-10-17T11:51:54Z</dcterms:created>
  <dcterms:modified xsi:type="dcterms:W3CDTF">2011-04-30T20:45:26Z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