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10" firstSheet="1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<sst xmlns="http://schemas.openxmlformats.org/spreadsheetml/2006/main" count="342" uniqueCount="308">
  <si>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</si>
  <si>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</si>
  <si>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</si>
  <si>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</si>
  <si>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</si>
  <si>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</si>
  <si>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</si>
  <si>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</si>
  <si>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</si>
  <si>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</si>
  <si>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</si>
  <si>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</si>
  <si>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</si>
  <si>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</si>
  <si>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</si>
  <si>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</si>
  <si>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</si>
  <si>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</si>
  <si>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</si>
  <si>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</si>
  <si>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</si>
  <si>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</si>
  <si>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</si>
  <si>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</si>
  <si>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</si>
  <si>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</si>
  <si>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</si>
  <si>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</si>
  <si>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</si>
  <si>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</si>
  <si>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</si>
  <si>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</si>
  <si>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</si>
  <si>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</si>
  <si>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</si>
  <si>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</si>
  <si>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</si>
  <si>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</si>
  <si>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</si>
  <si>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</si>
  <si>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</si>
  <si>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</si>
  <si>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</si>
  <si>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</si>
  <si>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</si>
  <si>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</si>
  <si>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</si>
  <si>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</si>
  <si>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</si>
  <si>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</si>
  <si>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</si>
  <si>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</si>
  <si>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</si>
  <si>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</si>
  <si>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</si>
  <si>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</si>
  <si>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</si>
  <si>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</si>
  <si>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</si>
  <si>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</si>
  <si>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</si>
  <si>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</si>
  <si>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</si>
  <si>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</si>
  <si>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</si>
  <si>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</si>
  <si>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</si>
  <si>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</si>
  <si>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</si>
  <si>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</si>
  <si>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</si>
  <si>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</si>
  <si>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</si>
  <si>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</si>
  <si>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</si>
  <si>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</si>
  <si>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</si>
  <si>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</si>
  <si>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</si>
  <si>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</si>
  <si>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</si>
  <si>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</si>
  <si>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</si>
  <si>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</si>
  <si>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</si>
  <si>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</si>
  <si>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</si>
  <si>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</si>
  <si>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</si>
  <si>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</si>
  <si>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</si>
  <si>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</si>
  <si>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</si>
  <si>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</si>
  <si>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</si>
  <si>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</si>
  <si>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</si>
  <si>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</si>
  <si>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</si>
  <si>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</si>
  <si>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</si>
  <si>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</si>
  <si>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</si>
  <si>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</si>
  <si>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</si>
  <si>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</si>
  <si>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</si>
  <si>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</si>
  <si>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</si>
  <si>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</si>
  <si>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</si>
  <si>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</si>
  <si>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</si>
  <si>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</si>
  <si>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</si>
  <si>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</si>
  <si>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</si>
  <si>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</si>
  <si>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</si>
  <si>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</si>
  <si>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</si>
  <si>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</si>
  <si>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</si>
  <si>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</si>
  <si>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</si>
  <si>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</si>
  <si>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</si>
  <si>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</si>
  <si>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</si>
  <si>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</si>
  <si>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</si>
  <si>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</si>
  <si>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</si>
  <si>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</si>
  <si>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</si>
  <si>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</si>
  <si>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</si>
  <si>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</si>
  <si>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</si>
  <si>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</si>
  <si>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</si>
  <si>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</si>
  <si>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</si>
  <si>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</si>
  <si>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</si>
  <si>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</si>
  <si>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</si>
  <si>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</si>
  <si>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</si>
  <si>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</si>
  <si>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</si>
  <si>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</si>
  <si>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</si>
  <si>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</si>
  <si>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</si>
  <si>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</si>
  <si>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</si>
  <si>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</si>
  <si>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</si>
  <si>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</si>
  <si>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</si>
  <si>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</si>
  <si>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</si>
  <si>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</si>
  <si>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</si>
  <si>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</si>
  <si>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</si>
  <si>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</si>
  <si>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</si>
  <si>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</si>
  <si>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</si>
  <si>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</si>
  <si>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</si>
  <si>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</si>
  <si>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</si>
  <si>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</si>
  <si>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</si>
  <si>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</si>
  <si>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</si>
  <si>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</si>
  <si>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</si>
  <si>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</si>
  <si>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</si>
  <si>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</si>
  <si>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</si>
  <si>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</si>
  <si>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</si>
  <si>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</si>
  <si>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</si>
  <si>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</si>
  <si>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</si>
  <si>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</si>
  <si>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</si>
  <si>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</si>
  <si>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</si>
  <si>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</si>
  <si>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</si>
  <si>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</si>
  <si>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</si>
  <si>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</si>
  <si>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</si>
  <si>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</si>
  <si>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</si>
  <si>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</si>
  <si>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</si>
  <si>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</si>
  <si>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</si>
  <si>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</si>
  <si>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</si>
  <si>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</si>
  <si>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</si>
  <si>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</si>
  <si>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</si>
  <si>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</si>
  <si>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</si>
  <si>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</si>
  <si>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</si>
  <si>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</si>
  <si>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</si>
  <si>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</si>
  <si>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</si>
  <si>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</si>
  <si>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</si>
  <si>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</si>
  <si>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</si>
  <si>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</si>
  <si>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</si>
  <si>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</si>
  <si>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</si>
  <si>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</si>
  <si>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</si>
  <si>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</si>
  <si>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</si>
  <si>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</si>
  <si>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</si>
  <si>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</si>
  <si>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</si>
  <si>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</si>
  <si>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</si>
  <si>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</si>
  <si>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</si>
  <si>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</si>
  <si>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</si>
  <si>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</si>
  <si>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</si>
  <si>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</si>
  <si>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</si>
  <si>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</si>
  <si>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</si>
  <si>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</si>
  <si>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</si>
  <si>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</si>
  <si>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</si>
  <si>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</si>
  <si>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</si>
  <si>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</si>
  <si>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</si>
  <si>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</si>
  <si>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</si>
  <si>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</si>
  <si>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</si>
  <si>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</si>
  <si>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</si>
  <si>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</si>
  <si>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</si>
  <si>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</si>
  <si>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</si>
  <si>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</si>
  <si>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</si>
  <si>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</si>
  <si>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</si>
  <si>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</si>
  <si>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</si>
  <si>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</si>
  <si>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</si>
  <si>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</si>
  <si>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</si>
  <si>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</si>
  <si>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</si>
  <si>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</si>
  <si>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</si>
  <si>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</si>
  <si>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</si>
  <si>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</si>
  <si>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</si>
  <si>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</si>
  <si>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03334309</t>
  </si>
  <si>
    <t>040005097</t>
  </si>
  <si>
    <t>95976200516</t>
  </si>
  <si>
    <t>JADROAGENT DD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</si>
  <si>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</si>
  <si>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</si>
  <si>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</si>
  <si>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</si>
  <si>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</si>
  <si>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</si>
  <si>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</si>
  <si>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Obveznik: JADROAGENT DD</t>
  </si>
  <si>
    <t>(1) Bilješke uz financijske izvještaje  ukratko su objavljene u izvješću Uprave, a detaljno će se objaviti uz godišnja financijska izvješća.</t>
  </si>
  <si>
    <t>CVITAN ANKICA</t>
  </si>
  <si>
    <t>051 780701</t>
  </si>
  <si>
    <t>051 211817</t>
  </si>
  <si>
    <t>SABALIĆ ANTE</t>
  </si>
  <si>
    <t>01.01.2018.</t>
  </si>
  <si>
    <t>31.12.2018.</t>
  </si>
  <si>
    <t>stanje na dan 31.12.2018.</t>
  </si>
  <si>
    <t>u razdoblju 01.01.2018. do 31.12.2018.</t>
  </si>
  <si>
    <t>u razdoblju 01.01.2018. 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</si>
</sst>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167" fontId="2" fillId="0" borderId="31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0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2" applyFont="1" applyFill="1" applyBorder="1" applyAlignment="1" applyProtection="1">
      <alignment horizontal="center" vertical="center"/>
      <protection hidden="1"/>
    </xf>
    <xf numFmtId="14" fontId="2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Border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vertical="center"/>
      <protection hidden="1"/>
    </xf>
    <xf numFmtId="3" fontId="1" fillId="0" borderId="15" xfId="0" applyNumberFormat="1" applyFont="1" applyBorder="1" applyAlignment="1" applyProtection="1">
      <alignment horizontal="right" vertical="center"/>
      <protection hidden="1"/>
    </xf>
    <xf numFmtId="3" fontId="1" fillId="0" borderId="10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2" fillId="0" borderId="0" xfId="62" applyFont="1" applyFill="1" applyBorder="1" applyAlignment="1" applyProtection="1">
      <alignment horizontal="center" vertical="center"/>
      <protection hidden="1"/>
    </xf>
    <xf numFmtId="14" fontId="2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3">
      <selection activeCell="G29" sqref="G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214</v>
      </c>
      <c r="B1" s="161"/>
      <c r="C1" s="161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98" t="s">
        <v>215</v>
      </c>
      <c r="B2" s="199"/>
      <c r="C2" s="199"/>
      <c r="D2" s="200"/>
      <c r="E2" s="108" t="s">
        <v>303</v>
      </c>
      <c r="F2" s="12"/>
      <c r="G2" s="13" t="s">
        <v>216</v>
      </c>
      <c r="H2" s="108" t="s">
        <v>304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01" t="s">
        <v>282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51" t="s">
        <v>217</v>
      </c>
      <c r="B6" s="152"/>
      <c r="C6" s="166" t="s">
        <v>286</v>
      </c>
      <c r="D6" s="167"/>
      <c r="E6" s="29"/>
      <c r="F6" s="29"/>
      <c r="G6" s="29"/>
      <c r="H6" s="29"/>
      <c r="I6" s="81"/>
      <c r="J6" s="10"/>
      <c r="K6" s="10"/>
      <c r="L6" s="10"/>
    </row>
    <row r="7" spans="1:12" ht="12.75">
      <c r="A7" s="82"/>
      <c r="B7" s="22"/>
      <c r="C7" s="16"/>
      <c r="D7" s="16"/>
      <c r="E7" s="29"/>
      <c r="F7" s="29"/>
      <c r="G7" s="29"/>
      <c r="H7" s="29"/>
      <c r="I7" s="81"/>
      <c r="J7" s="10"/>
      <c r="K7" s="10"/>
      <c r="L7" s="10"/>
    </row>
    <row r="8" spans="1:12" ht="12.75">
      <c r="A8" s="204" t="s">
        <v>218</v>
      </c>
      <c r="B8" s="205"/>
      <c r="C8" s="166" t="s">
        <v>287</v>
      </c>
      <c r="D8" s="167"/>
      <c r="E8" s="29"/>
      <c r="F8" s="29"/>
      <c r="G8" s="29"/>
      <c r="H8" s="29"/>
      <c r="I8" s="83"/>
      <c r="J8" s="10"/>
      <c r="K8" s="10"/>
      <c r="L8" s="10"/>
    </row>
    <row r="9" spans="1:12" ht="12.75">
      <c r="A9" s="84"/>
      <c r="B9" s="48"/>
      <c r="C9" s="20"/>
      <c r="D9" s="26"/>
      <c r="E9" s="16"/>
      <c r="F9" s="16"/>
      <c r="G9" s="16"/>
      <c r="H9" s="16"/>
      <c r="I9" s="83"/>
      <c r="J9" s="10"/>
      <c r="K9" s="10"/>
      <c r="L9" s="10"/>
    </row>
    <row r="10" spans="1:12" ht="12.75">
      <c r="A10" s="146" t="s">
        <v>219</v>
      </c>
      <c r="B10" s="196"/>
      <c r="C10" s="166" t="s">
        <v>288</v>
      </c>
      <c r="D10" s="167"/>
      <c r="E10" s="16"/>
      <c r="F10" s="16"/>
      <c r="G10" s="16"/>
      <c r="H10" s="16"/>
      <c r="I10" s="83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 ht="12.75">
      <c r="A12" s="151" t="s">
        <v>220</v>
      </c>
      <c r="B12" s="152"/>
      <c r="C12" s="168" t="s">
        <v>289</v>
      </c>
      <c r="D12" s="193"/>
      <c r="E12" s="193"/>
      <c r="F12" s="193"/>
      <c r="G12" s="193"/>
      <c r="H12" s="193"/>
      <c r="I12" s="154"/>
      <c r="J12" s="10"/>
      <c r="K12" s="10"/>
      <c r="L12" s="10"/>
    </row>
    <row r="13" spans="1:12" ht="12.75">
      <c r="A13" s="82"/>
      <c r="B13" s="22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 ht="12.75">
      <c r="A14" s="151" t="s">
        <v>221</v>
      </c>
      <c r="B14" s="152"/>
      <c r="C14" s="194">
        <v>51000</v>
      </c>
      <c r="D14" s="195"/>
      <c r="E14" s="16"/>
      <c r="F14" s="168" t="s">
        <v>290</v>
      </c>
      <c r="G14" s="193"/>
      <c r="H14" s="193"/>
      <c r="I14" s="154"/>
      <c r="J14" s="10"/>
      <c r="K14" s="10"/>
      <c r="L14" s="10"/>
    </row>
    <row r="15" spans="1:12" ht="12.75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51" t="s">
        <v>222</v>
      </c>
      <c r="B16" s="152"/>
      <c r="C16" s="168" t="s">
        <v>291</v>
      </c>
      <c r="D16" s="193"/>
      <c r="E16" s="193"/>
      <c r="F16" s="193"/>
      <c r="G16" s="193"/>
      <c r="H16" s="193"/>
      <c r="I16" s="154"/>
      <c r="J16" s="10"/>
      <c r="K16" s="10"/>
      <c r="L16" s="10"/>
    </row>
    <row r="17" spans="1:12" ht="12.75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51" t="s">
        <v>223</v>
      </c>
      <c r="B18" s="152"/>
      <c r="C18" s="189" t="s">
        <v>292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51" t="s">
        <v>224</v>
      </c>
      <c r="B20" s="152"/>
      <c r="C20" s="189" t="s">
        <v>293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151" t="s">
        <v>225</v>
      </c>
      <c r="B22" s="152"/>
      <c r="C22" s="109">
        <v>373</v>
      </c>
      <c r="D22" s="168" t="s">
        <v>290</v>
      </c>
      <c r="E22" s="179"/>
      <c r="F22" s="180"/>
      <c r="G22" s="151"/>
      <c r="H22" s="192"/>
      <c r="I22" s="85"/>
      <c r="J22" s="10"/>
      <c r="K22" s="10"/>
      <c r="L22" s="10"/>
    </row>
    <row r="23" spans="1:12" ht="12.75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151" t="s">
        <v>226</v>
      </c>
      <c r="B24" s="152"/>
      <c r="C24" s="109">
        <v>8</v>
      </c>
      <c r="D24" s="168" t="s">
        <v>294</v>
      </c>
      <c r="E24" s="179"/>
      <c r="F24" s="179"/>
      <c r="G24" s="180"/>
      <c r="H24" s="49" t="s">
        <v>227</v>
      </c>
      <c r="I24" s="110">
        <v>149</v>
      </c>
      <c r="J24" s="10"/>
      <c r="K24" s="10"/>
      <c r="L24" s="10"/>
    </row>
    <row r="25" spans="1:12" ht="12.75">
      <c r="A25" s="82"/>
      <c r="B25" s="22"/>
      <c r="C25" s="16"/>
      <c r="D25" s="24"/>
      <c r="E25" s="24"/>
      <c r="F25" s="24"/>
      <c r="G25" s="22"/>
      <c r="H25" s="22" t="s">
        <v>283</v>
      </c>
      <c r="I25" s="86"/>
      <c r="J25" s="10"/>
      <c r="K25" s="10"/>
      <c r="L25" s="10"/>
    </row>
    <row r="26" spans="1:12" ht="12.75">
      <c r="A26" s="151" t="s">
        <v>228</v>
      </c>
      <c r="B26" s="152"/>
      <c r="C26" s="111" t="s">
        <v>295</v>
      </c>
      <c r="D26" s="25"/>
      <c r="E26" s="33"/>
      <c r="F26" s="24"/>
      <c r="G26" s="181" t="s">
        <v>229</v>
      </c>
      <c r="H26" s="152"/>
      <c r="I26" s="112" t="s">
        <v>296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82" t="s">
        <v>230</v>
      </c>
      <c r="B28" s="183"/>
      <c r="C28" s="184"/>
      <c r="D28" s="184"/>
      <c r="E28" s="185" t="s">
        <v>231</v>
      </c>
      <c r="F28" s="186"/>
      <c r="G28" s="186"/>
      <c r="H28" s="187" t="s">
        <v>232</v>
      </c>
      <c r="I28" s="188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76"/>
      <c r="B30" s="169"/>
      <c r="C30" s="169"/>
      <c r="D30" s="170"/>
      <c r="E30" s="176"/>
      <c r="F30" s="169"/>
      <c r="G30" s="169"/>
      <c r="H30" s="166"/>
      <c r="I30" s="167"/>
      <c r="J30" s="10"/>
      <c r="K30" s="10"/>
      <c r="L30" s="10"/>
    </row>
    <row r="31" spans="1:12" ht="12.75">
      <c r="A31" s="82"/>
      <c r="B31" s="22"/>
      <c r="C31" s="21"/>
      <c r="D31" s="177"/>
      <c r="E31" s="177"/>
      <c r="F31" s="177"/>
      <c r="G31" s="178"/>
      <c r="H31" s="16"/>
      <c r="I31" s="89"/>
      <c r="J31" s="10"/>
      <c r="K31" s="10"/>
      <c r="L31" s="10"/>
    </row>
    <row r="32" spans="1:12" ht="12.75">
      <c r="A32" s="176"/>
      <c r="B32" s="169"/>
      <c r="C32" s="169"/>
      <c r="D32" s="170"/>
      <c r="E32" s="176"/>
      <c r="F32" s="169"/>
      <c r="G32" s="169"/>
      <c r="H32" s="166"/>
      <c r="I32" s="167"/>
      <c r="J32" s="10"/>
      <c r="K32" s="10"/>
      <c r="L32" s="10"/>
    </row>
    <row r="33" spans="1:12" ht="12.75">
      <c r="A33" s="82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76"/>
      <c r="B34" s="169"/>
      <c r="C34" s="169"/>
      <c r="D34" s="170"/>
      <c r="E34" s="176"/>
      <c r="F34" s="169"/>
      <c r="G34" s="169"/>
      <c r="H34" s="166"/>
      <c r="I34" s="167"/>
      <c r="J34" s="10"/>
      <c r="K34" s="10"/>
      <c r="L34" s="10"/>
    </row>
    <row r="35" spans="1:12" ht="12.75">
      <c r="A35" s="82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76"/>
      <c r="B36" s="169"/>
      <c r="C36" s="169"/>
      <c r="D36" s="170"/>
      <c r="E36" s="176"/>
      <c r="F36" s="169"/>
      <c r="G36" s="169"/>
      <c r="H36" s="166"/>
      <c r="I36" s="167"/>
      <c r="J36" s="10"/>
      <c r="K36" s="10"/>
      <c r="L36" s="10"/>
    </row>
    <row r="37" spans="1:12" ht="12.75">
      <c r="A37" s="91"/>
      <c r="B37" s="30"/>
      <c r="C37" s="171"/>
      <c r="D37" s="172"/>
      <c r="E37" s="16"/>
      <c r="F37" s="171"/>
      <c r="G37" s="172"/>
      <c r="H37" s="16"/>
      <c r="I37" s="83"/>
      <c r="J37" s="10"/>
      <c r="K37" s="10"/>
      <c r="L37" s="10"/>
    </row>
    <row r="38" spans="1:12" ht="12.75">
      <c r="A38" s="176"/>
      <c r="B38" s="169"/>
      <c r="C38" s="169"/>
      <c r="D38" s="170"/>
      <c r="E38" s="176"/>
      <c r="F38" s="169"/>
      <c r="G38" s="169"/>
      <c r="H38" s="166"/>
      <c r="I38" s="167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3"/>
      <c r="J39" s="10"/>
      <c r="K39" s="10"/>
      <c r="L39" s="10"/>
    </row>
    <row r="40" spans="1:12" ht="12.75">
      <c r="A40" s="176"/>
      <c r="B40" s="169"/>
      <c r="C40" s="169"/>
      <c r="D40" s="170"/>
      <c r="E40" s="176"/>
      <c r="F40" s="169"/>
      <c r="G40" s="169"/>
      <c r="H40" s="166"/>
      <c r="I40" s="167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3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>
      <c r="A44" s="146" t="s">
        <v>233</v>
      </c>
      <c r="B44" s="147"/>
      <c r="C44" s="166"/>
      <c r="D44" s="167"/>
      <c r="E44" s="26"/>
      <c r="F44" s="168"/>
      <c r="G44" s="169"/>
      <c r="H44" s="169"/>
      <c r="I44" s="170"/>
      <c r="J44" s="10"/>
      <c r="K44" s="10"/>
      <c r="L44" s="10"/>
    </row>
    <row r="45" spans="1:12" ht="12.75">
      <c r="A45" s="91"/>
      <c r="B45" s="30"/>
      <c r="C45" s="171"/>
      <c r="D45" s="172"/>
      <c r="E45" s="16"/>
      <c r="F45" s="171"/>
      <c r="G45" s="173"/>
      <c r="H45" s="35"/>
      <c r="I45" s="95"/>
      <c r="J45" s="10"/>
      <c r="K45" s="10"/>
      <c r="L45" s="10"/>
    </row>
    <row r="46" spans="1:12" ht="12.75">
      <c r="A46" s="146" t="s">
        <v>234</v>
      </c>
      <c r="B46" s="147"/>
      <c r="C46" s="168" t="s">
        <v>299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82"/>
      <c r="B47" s="22"/>
      <c r="C47" s="21" t="s">
        <v>235</v>
      </c>
      <c r="D47" s="16"/>
      <c r="E47" s="16"/>
      <c r="F47" s="16"/>
      <c r="G47" s="16"/>
      <c r="H47" s="16"/>
      <c r="I47" s="83"/>
      <c r="J47" s="10"/>
      <c r="K47" s="10"/>
      <c r="L47" s="10"/>
    </row>
    <row r="48" spans="1:12" ht="12.75">
      <c r="A48" s="146" t="s">
        <v>236</v>
      </c>
      <c r="B48" s="147"/>
      <c r="C48" s="153" t="s">
        <v>300</v>
      </c>
      <c r="D48" s="149"/>
      <c r="E48" s="150"/>
      <c r="F48" s="16"/>
      <c r="G48" s="49" t="s">
        <v>237</v>
      </c>
      <c r="H48" s="153" t="s">
        <v>301</v>
      </c>
      <c r="I48" s="150"/>
      <c r="J48" s="10"/>
      <c r="K48" s="10"/>
      <c r="L48" s="10"/>
    </row>
    <row r="49" spans="1:12" ht="12.75">
      <c r="A49" s="82"/>
      <c r="B49" s="22"/>
      <c r="C49" s="21"/>
      <c r="D49" s="16"/>
      <c r="E49" s="16"/>
      <c r="F49" s="16"/>
      <c r="G49" s="16"/>
      <c r="H49" s="16"/>
      <c r="I49" s="83"/>
      <c r="J49" s="10"/>
      <c r="K49" s="10"/>
      <c r="L49" s="10"/>
    </row>
    <row r="50" spans="1:12" ht="12.75">
      <c r="A50" s="146" t="s">
        <v>223</v>
      </c>
      <c r="B50" s="147"/>
      <c r="C50" s="148" t="s">
        <v>292</v>
      </c>
      <c r="D50" s="149"/>
      <c r="E50" s="149"/>
      <c r="F50" s="149"/>
      <c r="G50" s="149"/>
      <c r="H50" s="149"/>
      <c r="I50" s="150"/>
      <c r="J50" s="10"/>
      <c r="K50" s="10"/>
      <c r="L50" s="10"/>
    </row>
    <row r="51" spans="1:12" ht="12.75">
      <c r="A51" s="82"/>
      <c r="B51" s="22"/>
      <c r="C51" s="16"/>
      <c r="D51" s="16"/>
      <c r="E51" s="16"/>
      <c r="F51" s="16"/>
      <c r="G51" s="16"/>
      <c r="H51" s="16"/>
      <c r="I51" s="83"/>
      <c r="J51" s="10"/>
      <c r="K51" s="10"/>
      <c r="L51" s="10"/>
    </row>
    <row r="52" spans="1:12" ht="12.75">
      <c r="A52" s="151" t="s">
        <v>238</v>
      </c>
      <c r="B52" s="152"/>
      <c r="C52" s="153" t="s">
        <v>302</v>
      </c>
      <c r="D52" s="149"/>
      <c r="E52" s="149"/>
      <c r="F52" s="149"/>
      <c r="G52" s="149"/>
      <c r="H52" s="149"/>
      <c r="I52" s="154"/>
      <c r="J52" s="10"/>
      <c r="K52" s="10"/>
      <c r="L52" s="10"/>
    </row>
    <row r="53" spans="1:12" ht="12.75">
      <c r="A53" s="96"/>
      <c r="B53" s="20"/>
      <c r="C53" s="162" t="s">
        <v>239</v>
      </c>
      <c r="D53" s="162"/>
      <c r="E53" s="162"/>
      <c r="F53" s="162"/>
      <c r="G53" s="162"/>
      <c r="H53" s="162"/>
      <c r="I53" s="97"/>
      <c r="J53" s="10"/>
      <c r="K53" s="10"/>
      <c r="L53" s="10"/>
    </row>
    <row r="54" spans="1:12" ht="12.75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 ht="12.75">
      <c r="A55" s="96"/>
      <c r="B55" s="155" t="s">
        <v>240</v>
      </c>
      <c r="C55" s="156"/>
      <c r="D55" s="156"/>
      <c r="E55" s="156"/>
      <c r="F55" s="47"/>
      <c r="G55" s="47"/>
      <c r="H55" s="47"/>
      <c r="I55" s="98"/>
      <c r="J55" s="10"/>
      <c r="K55" s="10"/>
      <c r="L55" s="10"/>
    </row>
    <row r="56" spans="1:12" ht="12.75">
      <c r="A56" s="96"/>
      <c r="B56" s="157" t="s">
        <v>272</v>
      </c>
      <c r="C56" s="158"/>
      <c r="D56" s="158"/>
      <c r="E56" s="158"/>
      <c r="F56" s="158"/>
      <c r="G56" s="158"/>
      <c r="H56" s="158"/>
      <c r="I56" s="159"/>
      <c r="J56" s="10"/>
      <c r="K56" s="10"/>
      <c r="L56" s="10"/>
    </row>
    <row r="57" spans="1:12" ht="12.75">
      <c r="A57" s="96"/>
      <c r="B57" s="157" t="s">
        <v>273</v>
      </c>
      <c r="C57" s="158"/>
      <c r="D57" s="158"/>
      <c r="E57" s="158"/>
      <c r="F57" s="158"/>
      <c r="G57" s="158"/>
      <c r="H57" s="158"/>
      <c r="I57" s="98"/>
      <c r="J57" s="10"/>
      <c r="K57" s="10"/>
      <c r="L57" s="10"/>
    </row>
    <row r="58" spans="1:12" ht="12.75">
      <c r="A58" s="96"/>
      <c r="B58" s="157" t="s">
        <v>274</v>
      </c>
      <c r="C58" s="158"/>
      <c r="D58" s="158"/>
      <c r="E58" s="158"/>
      <c r="F58" s="158"/>
      <c r="G58" s="158"/>
      <c r="H58" s="158"/>
      <c r="I58" s="159"/>
      <c r="J58" s="10"/>
      <c r="K58" s="10"/>
      <c r="L58" s="10"/>
    </row>
    <row r="59" spans="1:12" ht="12.75">
      <c r="A59" s="96"/>
      <c r="B59" s="157" t="s">
        <v>275</v>
      </c>
      <c r="C59" s="158"/>
      <c r="D59" s="158"/>
      <c r="E59" s="158"/>
      <c r="F59" s="158"/>
      <c r="G59" s="158"/>
      <c r="H59" s="158"/>
      <c r="I59" s="159"/>
      <c r="J59" s="10"/>
      <c r="K59" s="10"/>
      <c r="L59" s="10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241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242</v>
      </c>
      <c r="F62" s="33"/>
      <c r="G62" s="163" t="s">
        <v>243</v>
      </c>
      <c r="H62" s="164"/>
      <c r="I62" s="165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44"/>
      <c r="H63" s="145"/>
      <c r="I63" s="107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" name="Range1"/>
    <protectedRange sqref="C20:I20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" right="0.7" top="0.75" bottom="0.75" header="0.3" footer="0.3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7">
      <selection activeCell="K122" sqref="K122"/>
    </sheetView>
  </sheetViews>
  <sheetFormatPr defaultColWidth="9.140625" defaultRowHeight="12.75"/>
  <cols>
    <col min="1" max="9" width="9.140625" style="50" customWidth="1"/>
    <col min="10" max="10" width="10.140625" style="50" customWidth="1"/>
    <col min="11" max="11" width="10.28125" style="50" customWidth="1"/>
    <col min="12" max="16384" width="9.140625" style="50" customWidth="1"/>
  </cols>
  <sheetData>
    <row r="1" spans="1:11" ht="12.75" customHeight="1">
      <c r="A1" s="216" t="s">
        <v>127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305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297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50</v>
      </c>
      <c r="B4" s="222"/>
      <c r="C4" s="222"/>
      <c r="D4" s="222"/>
      <c r="E4" s="222"/>
      <c r="F4" s="222"/>
      <c r="G4" s="222"/>
      <c r="H4" s="223"/>
      <c r="I4" s="55" t="s">
        <v>244</v>
      </c>
      <c r="J4" s="56" t="s">
        <v>284</v>
      </c>
      <c r="K4" s="57" t="s">
        <v>285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4">
        <v>2</v>
      </c>
      <c r="J5" s="53">
        <v>3</v>
      </c>
      <c r="K5" s="53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51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8</v>
      </c>
      <c r="B8" s="214"/>
      <c r="C8" s="214"/>
      <c r="D8" s="214"/>
      <c r="E8" s="214"/>
      <c r="F8" s="214"/>
      <c r="G8" s="214"/>
      <c r="H8" s="215"/>
      <c r="I8" s="1">
        <v>2</v>
      </c>
      <c r="J8" s="117">
        <f>J9+J16+J26+J35+J39</f>
        <v>34886613</v>
      </c>
      <c r="K8" s="117">
        <f>K9+K16+K26+K35+K39</f>
        <v>35923160</v>
      </c>
    </row>
    <row r="9" spans="1:11" ht="12.75">
      <c r="A9" s="224" t="s">
        <v>171</v>
      </c>
      <c r="B9" s="225"/>
      <c r="C9" s="225"/>
      <c r="D9" s="225"/>
      <c r="E9" s="225"/>
      <c r="F9" s="225"/>
      <c r="G9" s="225"/>
      <c r="H9" s="226"/>
      <c r="I9" s="1">
        <v>3</v>
      </c>
      <c r="J9" s="117">
        <f>SUM(J10:J15)</f>
        <v>190207</v>
      </c>
      <c r="K9" s="117">
        <f>SUM(K10:K15)</f>
        <v>111489</v>
      </c>
    </row>
    <row r="10" spans="1:11" ht="12.75">
      <c r="A10" s="224" t="s">
        <v>99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>
      <c r="A11" s="224" t="s">
        <v>9</v>
      </c>
      <c r="B11" s="225"/>
      <c r="C11" s="225"/>
      <c r="D11" s="225"/>
      <c r="E11" s="225"/>
      <c r="F11" s="225"/>
      <c r="G11" s="225"/>
      <c r="H11" s="226"/>
      <c r="I11" s="1">
        <v>5</v>
      </c>
      <c r="J11" s="123">
        <v>190207</v>
      </c>
      <c r="K11" s="123">
        <v>111489</v>
      </c>
    </row>
    <row r="12" spans="1:11" ht="12.75">
      <c r="A12" s="224" t="s">
        <v>100</v>
      </c>
      <c r="B12" s="225"/>
      <c r="C12" s="225"/>
      <c r="D12" s="225"/>
      <c r="E12" s="225"/>
      <c r="F12" s="225"/>
      <c r="G12" s="225"/>
      <c r="H12" s="226"/>
      <c r="I12" s="1">
        <v>6</v>
      </c>
      <c r="J12" s="7"/>
      <c r="K12" s="123"/>
    </row>
    <row r="13" spans="1:11" ht="12.75">
      <c r="A13" s="224" t="s">
        <v>174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123"/>
    </row>
    <row r="14" spans="1:11" ht="12.75">
      <c r="A14" s="224" t="s">
        <v>175</v>
      </c>
      <c r="B14" s="225"/>
      <c r="C14" s="225"/>
      <c r="D14" s="225"/>
      <c r="E14" s="225"/>
      <c r="F14" s="225"/>
      <c r="G14" s="225"/>
      <c r="H14" s="226"/>
      <c r="I14" s="1">
        <v>8</v>
      </c>
      <c r="J14" s="7"/>
      <c r="K14" s="123"/>
    </row>
    <row r="15" spans="1:11" ht="12.75">
      <c r="A15" s="224" t="s">
        <v>176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123"/>
    </row>
    <row r="16" spans="1:11" ht="12.75">
      <c r="A16" s="224" t="s">
        <v>172</v>
      </c>
      <c r="B16" s="225"/>
      <c r="C16" s="225"/>
      <c r="D16" s="225"/>
      <c r="E16" s="225"/>
      <c r="F16" s="225"/>
      <c r="G16" s="225"/>
      <c r="H16" s="226"/>
      <c r="I16" s="1">
        <v>10</v>
      </c>
      <c r="J16" s="117">
        <f>SUM(J17:J25)</f>
        <v>30037674</v>
      </c>
      <c r="K16" s="117">
        <f>SUM(K17:K25)</f>
        <v>30510039</v>
      </c>
    </row>
    <row r="17" spans="1:11" ht="12.75">
      <c r="A17" s="224" t="s">
        <v>177</v>
      </c>
      <c r="B17" s="225"/>
      <c r="C17" s="225"/>
      <c r="D17" s="225"/>
      <c r="E17" s="225"/>
      <c r="F17" s="225"/>
      <c r="G17" s="225"/>
      <c r="H17" s="226"/>
      <c r="I17" s="1">
        <v>11</v>
      </c>
      <c r="J17" s="123">
        <v>1118099</v>
      </c>
      <c r="K17" s="123">
        <v>1118099</v>
      </c>
    </row>
    <row r="18" spans="1:11" ht="12.75">
      <c r="A18" s="224" t="s">
        <v>213</v>
      </c>
      <c r="B18" s="225"/>
      <c r="C18" s="225"/>
      <c r="D18" s="225"/>
      <c r="E18" s="225"/>
      <c r="F18" s="225"/>
      <c r="G18" s="225"/>
      <c r="H18" s="226"/>
      <c r="I18" s="1">
        <v>12</v>
      </c>
      <c r="J18" s="123">
        <v>15264939</v>
      </c>
      <c r="K18" s="123">
        <v>14664319</v>
      </c>
    </row>
    <row r="19" spans="1:11" ht="12.75">
      <c r="A19" s="224" t="s">
        <v>178</v>
      </c>
      <c r="B19" s="225"/>
      <c r="C19" s="225"/>
      <c r="D19" s="225"/>
      <c r="E19" s="225"/>
      <c r="F19" s="225"/>
      <c r="G19" s="225"/>
      <c r="H19" s="226"/>
      <c r="I19" s="1">
        <v>13</v>
      </c>
      <c r="J19" s="123">
        <v>92146</v>
      </c>
      <c r="K19" s="123">
        <v>175716</v>
      </c>
    </row>
    <row r="20" spans="1:11" ht="12.75">
      <c r="A20" s="224" t="s">
        <v>21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1452366</v>
      </c>
      <c r="K20" s="7">
        <v>1507752</v>
      </c>
    </row>
    <row r="21" spans="1:11" ht="12.75">
      <c r="A21" s="224" t="s">
        <v>22</v>
      </c>
      <c r="B21" s="225"/>
      <c r="C21" s="225"/>
      <c r="D21" s="225"/>
      <c r="E21" s="225"/>
      <c r="F21" s="225"/>
      <c r="G21" s="225"/>
      <c r="H21" s="226"/>
      <c r="I21" s="1">
        <v>15</v>
      </c>
      <c r="J21" s="123"/>
      <c r="K21" s="123"/>
    </row>
    <row r="22" spans="1:11" ht="12.75">
      <c r="A22" s="224" t="s">
        <v>63</v>
      </c>
      <c r="B22" s="225"/>
      <c r="C22" s="225"/>
      <c r="D22" s="225"/>
      <c r="E22" s="225"/>
      <c r="F22" s="225"/>
      <c r="G22" s="225"/>
      <c r="H22" s="226"/>
      <c r="I22" s="1">
        <v>16</v>
      </c>
      <c r="J22" s="123"/>
      <c r="K22" s="123">
        <v>3000</v>
      </c>
    </row>
    <row r="23" spans="1:11" ht="12.75">
      <c r="A23" s="224" t="s">
        <v>64</v>
      </c>
      <c r="B23" s="225"/>
      <c r="C23" s="225"/>
      <c r="D23" s="225"/>
      <c r="E23" s="225"/>
      <c r="F23" s="225"/>
      <c r="G23" s="225"/>
      <c r="H23" s="226"/>
      <c r="I23" s="1">
        <v>17</v>
      </c>
      <c r="J23" s="124">
        <v>64641</v>
      </c>
      <c r="K23" s="124">
        <v>237500</v>
      </c>
    </row>
    <row r="24" spans="1:11" ht="12.75">
      <c r="A24" s="224" t="s">
        <v>65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311084</v>
      </c>
      <c r="K24" s="7">
        <v>311084</v>
      </c>
    </row>
    <row r="25" spans="1:11" ht="12.75">
      <c r="A25" s="224" t="s">
        <v>66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11734399</v>
      </c>
      <c r="K25" s="7">
        <v>12492569</v>
      </c>
    </row>
    <row r="26" spans="1:11" ht="12.75">
      <c r="A26" s="224" t="s">
        <v>159</v>
      </c>
      <c r="B26" s="225"/>
      <c r="C26" s="225"/>
      <c r="D26" s="225"/>
      <c r="E26" s="225"/>
      <c r="F26" s="225"/>
      <c r="G26" s="225"/>
      <c r="H26" s="226"/>
      <c r="I26" s="1">
        <v>20</v>
      </c>
      <c r="J26" s="117">
        <f>SUM(J27:J34)</f>
        <v>4658732</v>
      </c>
      <c r="K26" s="117">
        <f>SUM(K27:K34)</f>
        <v>5301632</v>
      </c>
    </row>
    <row r="27" spans="1:11" ht="12.75">
      <c r="A27" s="224" t="s">
        <v>67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3">
        <v>20000</v>
      </c>
      <c r="K27" s="123">
        <v>20000</v>
      </c>
    </row>
    <row r="28" spans="1:11" ht="12.75">
      <c r="A28" s="224" t="s">
        <v>68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3"/>
      <c r="K28" s="123"/>
    </row>
    <row r="29" spans="1:11" ht="12.75">
      <c r="A29" s="224" t="s">
        <v>69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3">
        <v>24800</v>
      </c>
      <c r="K29" s="123">
        <v>20000</v>
      </c>
    </row>
    <row r="30" spans="1:11" ht="12.75">
      <c r="A30" s="224" t="s">
        <v>74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3"/>
      <c r="K30" s="123"/>
    </row>
    <row r="31" spans="1:11" ht="12.75">
      <c r="A31" s="224" t="s">
        <v>75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3">
        <v>4481771</v>
      </c>
      <c r="K31" s="123">
        <v>5137794</v>
      </c>
    </row>
    <row r="32" spans="1:11" ht="12.75">
      <c r="A32" s="224" t="s">
        <v>76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132161</v>
      </c>
      <c r="K32" s="7">
        <v>123838</v>
      </c>
    </row>
    <row r="33" spans="1:11" ht="12.75">
      <c r="A33" s="224" t="s">
        <v>70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/>
      <c r="K33" s="123"/>
    </row>
    <row r="34" spans="1:11" ht="12.75">
      <c r="A34" s="224" t="s">
        <v>152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123"/>
    </row>
    <row r="35" spans="1:11" ht="12.75">
      <c r="A35" s="224" t="s">
        <v>153</v>
      </c>
      <c r="B35" s="225"/>
      <c r="C35" s="225"/>
      <c r="D35" s="225"/>
      <c r="E35" s="225"/>
      <c r="F35" s="225"/>
      <c r="G35" s="225"/>
      <c r="H35" s="226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24" t="s">
        <v>71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72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</row>
    <row r="38" spans="1:11" ht="12.75">
      <c r="A38" s="224" t="s">
        <v>73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</row>
    <row r="39" spans="1:11" ht="12.75">
      <c r="A39" s="224" t="s">
        <v>154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/>
      <c r="K39" s="7"/>
    </row>
    <row r="40" spans="1:11" ht="12.75">
      <c r="A40" s="213" t="s">
        <v>206</v>
      </c>
      <c r="B40" s="214"/>
      <c r="C40" s="214"/>
      <c r="D40" s="214"/>
      <c r="E40" s="214"/>
      <c r="F40" s="214"/>
      <c r="G40" s="214"/>
      <c r="H40" s="215"/>
      <c r="I40" s="1">
        <v>34</v>
      </c>
      <c r="J40" s="117">
        <f>J41+J49+J56+J64</f>
        <v>86334754</v>
      </c>
      <c r="K40" s="117">
        <f>K41+K49+K56+K64</f>
        <v>81021325</v>
      </c>
    </row>
    <row r="41" spans="1:11" ht="12.75">
      <c r="A41" s="224" t="s">
        <v>91</v>
      </c>
      <c r="B41" s="225"/>
      <c r="C41" s="225"/>
      <c r="D41" s="225"/>
      <c r="E41" s="225"/>
      <c r="F41" s="225"/>
      <c r="G41" s="225"/>
      <c r="H41" s="226"/>
      <c r="I41" s="1">
        <v>35</v>
      </c>
      <c r="J41" s="51">
        <f>SUM(J42:J48)</f>
        <v>0</v>
      </c>
      <c r="K41" s="51">
        <f>SUM(K42:K48)</f>
        <v>0</v>
      </c>
    </row>
    <row r="42" spans="1:11" ht="12.75">
      <c r="A42" s="224" t="s">
        <v>103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/>
      <c r="K42" s="125"/>
    </row>
    <row r="43" spans="1:11" ht="12.75">
      <c r="A43" s="224" t="s">
        <v>104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/>
      <c r="K43" s="7"/>
    </row>
    <row r="44" spans="1:11" ht="12.75">
      <c r="A44" s="224" t="s">
        <v>77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/>
      <c r="K44" s="7"/>
    </row>
    <row r="45" spans="1:11" ht="12.75">
      <c r="A45" s="224" t="s">
        <v>78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/>
      <c r="K45" s="7"/>
    </row>
    <row r="46" spans="1:11" ht="12.75">
      <c r="A46" s="224" t="s">
        <v>79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80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/>
    </row>
    <row r="48" spans="1:11" ht="12.75">
      <c r="A48" s="224" t="s">
        <v>81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92</v>
      </c>
      <c r="B49" s="225"/>
      <c r="C49" s="225"/>
      <c r="D49" s="225"/>
      <c r="E49" s="225"/>
      <c r="F49" s="225"/>
      <c r="G49" s="225"/>
      <c r="H49" s="226"/>
      <c r="I49" s="1">
        <v>43</v>
      </c>
      <c r="J49" s="117">
        <f>SUM(J50:J55)</f>
        <v>23658402</v>
      </c>
      <c r="K49" s="117">
        <f>SUM(K50:K55)</f>
        <v>23153246</v>
      </c>
    </row>
    <row r="50" spans="1:11" ht="12.75">
      <c r="A50" s="224" t="s">
        <v>166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/>
      <c r="K50" s="7"/>
    </row>
    <row r="51" spans="1:11" ht="12.75">
      <c r="A51" s="224" t="s">
        <v>167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20700671</v>
      </c>
      <c r="K51" s="126">
        <v>20048182</v>
      </c>
    </row>
    <row r="52" spans="1:11" ht="12.75">
      <c r="A52" s="224" t="s">
        <v>168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66403</v>
      </c>
      <c r="K52" s="126">
        <v>10662</v>
      </c>
    </row>
    <row r="53" spans="1:11" ht="12.75">
      <c r="A53" s="224" t="s">
        <v>169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/>
      <c r="K53" s="126"/>
    </row>
    <row r="54" spans="1:11" ht="12.75">
      <c r="A54" s="224" t="s">
        <v>5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505921</v>
      </c>
      <c r="K54" s="126">
        <v>57892</v>
      </c>
    </row>
    <row r="55" spans="1:11" ht="12.75">
      <c r="A55" s="224" t="s">
        <v>6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2385407</v>
      </c>
      <c r="K55" s="127">
        <v>3036510</v>
      </c>
    </row>
    <row r="56" spans="1:11" ht="12.75">
      <c r="A56" s="224" t="s">
        <v>93</v>
      </c>
      <c r="B56" s="225"/>
      <c r="C56" s="225"/>
      <c r="D56" s="225"/>
      <c r="E56" s="225"/>
      <c r="F56" s="225"/>
      <c r="G56" s="225"/>
      <c r="H56" s="226"/>
      <c r="I56" s="1">
        <v>50</v>
      </c>
      <c r="J56" s="117">
        <f>SUM(J57:J63)</f>
        <v>52770754</v>
      </c>
      <c r="K56" s="117">
        <f>SUM(K57:K63)</f>
        <v>42214881</v>
      </c>
    </row>
    <row r="57" spans="1:11" ht="12.75">
      <c r="A57" s="224" t="s">
        <v>67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68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/>
      <c r="K58" s="7"/>
    </row>
    <row r="59" spans="1:11" ht="12.75">
      <c r="A59" s="224" t="s">
        <v>208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74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75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76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52770754</v>
      </c>
      <c r="K62" s="123">
        <v>42214881</v>
      </c>
    </row>
    <row r="63" spans="1:11" ht="12.75">
      <c r="A63" s="224" t="s">
        <v>40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/>
      <c r="K63" s="123"/>
    </row>
    <row r="64" spans="1:11" ht="12.75">
      <c r="A64" s="224" t="s">
        <v>173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9905598</v>
      </c>
      <c r="K64" s="123">
        <v>15653198</v>
      </c>
    </row>
    <row r="65" spans="1:11" ht="12.75">
      <c r="A65" s="213" t="s">
        <v>47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162948</v>
      </c>
      <c r="K65" s="123">
        <v>242141</v>
      </c>
    </row>
    <row r="66" spans="1:11" ht="12.75">
      <c r="A66" s="213" t="s">
        <v>207</v>
      </c>
      <c r="B66" s="214"/>
      <c r="C66" s="214"/>
      <c r="D66" s="214"/>
      <c r="E66" s="214"/>
      <c r="F66" s="214"/>
      <c r="G66" s="214"/>
      <c r="H66" s="215"/>
      <c r="I66" s="1">
        <v>60</v>
      </c>
      <c r="J66" s="117">
        <f>J7+J8+J40+J65</f>
        <v>121384315</v>
      </c>
      <c r="K66" s="117">
        <f>K7+K8+K40+K65</f>
        <v>117186626</v>
      </c>
    </row>
    <row r="67" spans="1:11" ht="12.75">
      <c r="A67" s="227" t="s">
        <v>82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30" t="s">
        <v>49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0" t="s">
        <v>160</v>
      </c>
      <c r="B69" s="211"/>
      <c r="C69" s="211"/>
      <c r="D69" s="211"/>
      <c r="E69" s="211"/>
      <c r="F69" s="211"/>
      <c r="G69" s="211"/>
      <c r="H69" s="212"/>
      <c r="I69" s="3">
        <v>62</v>
      </c>
      <c r="J69" s="116">
        <f>J70+J71+J72+J78+J79+J82+J85</f>
        <v>96965732</v>
      </c>
      <c r="K69" s="116">
        <f>K70+K71+K72+K78+K79+K82+K85</f>
        <v>91744924.09</v>
      </c>
    </row>
    <row r="70" spans="1:11" ht="12.75">
      <c r="A70" s="224" t="s">
        <v>117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49880250</v>
      </c>
      <c r="K70" s="123">
        <v>49880250</v>
      </c>
    </row>
    <row r="71" spans="1:11" ht="12.75">
      <c r="A71" s="224" t="s">
        <v>118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26698574</v>
      </c>
      <c r="K71" s="123">
        <v>26698574.09</v>
      </c>
    </row>
    <row r="72" spans="1:11" ht="12.75">
      <c r="A72" s="224" t="s">
        <v>119</v>
      </c>
      <c r="B72" s="225"/>
      <c r="C72" s="225"/>
      <c r="D72" s="225"/>
      <c r="E72" s="225"/>
      <c r="F72" s="225"/>
      <c r="G72" s="225"/>
      <c r="H72" s="226"/>
      <c r="I72" s="1">
        <v>65</v>
      </c>
      <c r="J72" s="117">
        <f>J73+J74-J75+J76+J77</f>
        <v>2494463</v>
      </c>
      <c r="K72" s="117">
        <f>K73+K74-K75+K76+K77</f>
        <v>2494463</v>
      </c>
    </row>
    <row r="73" spans="1:11" ht="12.75">
      <c r="A73" s="224" t="s">
        <v>120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2494014</v>
      </c>
      <c r="K73" s="7">
        <v>2494014</v>
      </c>
    </row>
    <row r="74" spans="1:11" ht="12.75">
      <c r="A74" s="224" t="s">
        <v>121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449</v>
      </c>
      <c r="K74" s="7">
        <v>449</v>
      </c>
    </row>
    <row r="75" spans="1:11" ht="12.75">
      <c r="A75" s="224" t="s">
        <v>109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/>
      <c r="K75" s="7"/>
    </row>
    <row r="76" spans="1:11" ht="12.75">
      <c r="A76" s="224" t="s">
        <v>110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111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/>
      <c r="K77" s="123"/>
    </row>
    <row r="78" spans="1:11" ht="12.75">
      <c r="A78" s="224" t="s">
        <v>112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1210289</v>
      </c>
      <c r="K78" s="7">
        <v>-1368284</v>
      </c>
    </row>
    <row r="79" spans="1:11" ht="12.75">
      <c r="A79" s="224" t="s">
        <v>204</v>
      </c>
      <c r="B79" s="225"/>
      <c r="C79" s="225"/>
      <c r="D79" s="225"/>
      <c r="E79" s="225"/>
      <c r="F79" s="225"/>
      <c r="G79" s="225"/>
      <c r="H79" s="226"/>
      <c r="I79" s="1">
        <v>72</v>
      </c>
      <c r="J79" s="117">
        <f>J80-J81</f>
        <v>11324756</v>
      </c>
      <c r="K79" s="117">
        <f>K80-K81</f>
        <v>6540947</v>
      </c>
    </row>
    <row r="80" spans="1:11" ht="12.75">
      <c r="A80" s="233" t="s">
        <v>138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11324756</v>
      </c>
      <c r="K80" s="123">
        <v>6540947</v>
      </c>
    </row>
    <row r="81" spans="1:11" ht="12.75">
      <c r="A81" s="233" t="s">
        <v>139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4" t="s">
        <v>205</v>
      </c>
      <c r="B82" s="225"/>
      <c r="C82" s="225"/>
      <c r="D82" s="225"/>
      <c r="E82" s="225"/>
      <c r="F82" s="225"/>
      <c r="G82" s="225"/>
      <c r="H82" s="226"/>
      <c r="I82" s="1">
        <v>75</v>
      </c>
      <c r="J82" s="117">
        <f>J83-J84</f>
        <v>5357400</v>
      </c>
      <c r="K82" s="117">
        <f>K83-K84</f>
        <v>7498974</v>
      </c>
    </row>
    <row r="83" spans="1:11" ht="12.75">
      <c r="A83" s="233" t="s">
        <v>140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5357400</v>
      </c>
      <c r="K83" s="123">
        <v>7498974</v>
      </c>
    </row>
    <row r="84" spans="1:11" ht="12.75">
      <c r="A84" s="233" t="s">
        <v>141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118"/>
    </row>
    <row r="85" spans="1:11" ht="12.75">
      <c r="A85" s="224" t="s">
        <v>142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/>
      <c r="K85" s="7"/>
    </row>
    <row r="86" spans="1:11" ht="12.75">
      <c r="A86" s="213" t="s">
        <v>13</v>
      </c>
      <c r="B86" s="214"/>
      <c r="C86" s="214"/>
      <c r="D86" s="214"/>
      <c r="E86" s="214"/>
      <c r="F86" s="214"/>
      <c r="G86" s="214"/>
      <c r="H86" s="215"/>
      <c r="I86" s="1">
        <v>79</v>
      </c>
      <c r="J86" s="117">
        <f>SUM(J87:J89)</f>
        <v>101000</v>
      </c>
      <c r="K86" s="117">
        <f>SUM(K87:K89)</f>
        <v>0</v>
      </c>
    </row>
    <row r="87" spans="1:11" ht="12.75">
      <c r="A87" s="224" t="s">
        <v>105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/>
      <c r="K87" s="7"/>
    </row>
    <row r="88" spans="1:11" ht="12.75">
      <c r="A88" s="224" t="s">
        <v>106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107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101000</v>
      </c>
      <c r="K89" s="123"/>
    </row>
    <row r="90" spans="1:11" ht="12.75">
      <c r="A90" s="213" t="s">
        <v>14</v>
      </c>
      <c r="B90" s="214"/>
      <c r="C90" s="214"/>
      <c r="D90" s="214"/>
      <c r="E90" s="214"/>
      <c r="F90" s="214"/>
      <c r="G90" s="214"/>
      <c r="H90" s="215"/>
      <c r="I90" s="1">
        <v>83</v>
      </c>
      <c r="J90" s="117">
        <f>SUM(J91:J99)</f>
        <v>0</v>
      </c>
      <c r="K90" s="117">
        <f>SUM(K91:K99)</f>
        <v>0</v>
      </c>
    </row>
    <row r="91" spans="1:11" ht="12.75">
      <c r="A91" s="224" t="s">
        <v>108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209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/>
      <c r="K93" s="7"/>
    </row>
    <row r="94" spans="1:11" ht="12.75">
      <c r="A94" s="224" t="s">
        <v>210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211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212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85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83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/>
      <c r="K98" s="7"/>
    </row>
    <row r="99" spans="1:11" ht="12.75">
      <c r="A99" s="224" t="s">
        <v>84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/>
      <c r="K99" s="7"/>
    </row>
    <row r="100" spans="1:11" ht="12.75">
      <c r="A100" s="213" t="s">
        <v>15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17">
        <f>SUM(J101:J112)</f>
        <v>24112794</v>
      </c>
      <c r="K100" s="117">
        <f>SUM(K101:K112)</f>
        <v>25367787</v>
      </c>
    </row>
    <row r="101" spans="1:11" ht="12.75">
      <c r="A101" s="224" t="s">
        <v>108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/>
      <c r="K101" s="7"/>
    </row>
    <row r="102" spans="1:11" ht="12.75">
      <c r="A102" s="224" t="s">
        <v>209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/>
      <c r="K103" s="7"/>
    </row>
    <row r="104" spans="1:11" ht="12.75">
      <c r="A104" s="224" t="s">
        <v>210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3450173</v>
      </c>
      <c r="K104" s="123">
        <v>3633010</v>
      </c>
    </row>
    <row r="105" spans="1:11" ht="12.75">
      <c r="A105" s="224" t="s">
        <v>211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13605978</v>
      </c>
      <c r="K105" s="123">
        <v>16194985</v>
      </c>
    </row>
    <row r="106" spans="1:11" ht="12.75">
      <c r="A106" s="224" t="s">
        <v>212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123"/>
    </row>
    <row r="107" spans="1:11" ht="12.75">
      <c r="A107" s="224" t="s">
        <v>85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40485</v>
      </c>
      <c r="K107" s="123"/>
    </row>
    <row r="108" spans="1:11" ht="12.75">
      <c r="A108" s="224" t="s">
        <v>86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2032350</v>
      </c>
      <c r="K108" s="123">
        <v>1783304</v>
      </c>
    </row>
    <row r="109" spans="1:11" ht="12.75">
      <c r="A109" s="224" t="s">
        <v>87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1816997</v>
      </c>
      <c r="K109" s="123">
        <v>1546193</v>
      </c>
    </row>
    <row r="110" spans="1:11" ht="12.75">
      <c r="A110" s="224" t="s">
        <v>90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472443</v>
      </c>
      <c r="K110" s="123">
        <v>541490</v>
      </c>
    </row>
    <row r="111" spans="1:11" ht="12.75">
      <c r="A111" s="224" t="s">
        <v>88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123"/>
    </row>
    <row r="112" spans="1:11" ht="12.75">
      <c r="A112" s="224" t="s">
        <v>89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2694368</v>
      </c>
      <c r="K112" s="123">
        <v>1668805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204789</v>
      </c>
      <c r="K113" s="123">
        <v>73915</v>
      </c>
    </row>
    <row r="114" spans="1:11" ht="12.75">
      <c r="A114" s="213" t="s">
        <v>19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17">
        <f>J69+J86+J90+J100+J113</f>
        <v>121384315</v>
      </c>
      <c r="K114" s="117">
        <f>K69+K86+K90+K100+K113</f>
        <v>117186626.09</v>
      </c>
    </row>
    <row r="115" spans="1:11" ht="12.75">
      <c r="A115" s="238" t="s">
        <v>48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8"/>
      <c r="K115" s="8"/>
    </row>
    <row r="116" spans="1:11" ht="12.75">
      <c r="A116" s="230" t="s">
        <v>276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10" t="s">
        <v>155</v>
      </c>
      <c r="B117" s="211"/>
      <c r="C117" s="211"/>
      <c r="D117" s="211"/>
      <c r="E117" s="211"/>
      <c r="F117" s="211"/>
      <c r="G117" s="211"/>
      <c r="H117" s="211"/>
      <c r="I117" s="244"/>
      <c r="J117" s="244"/>
      <c r="K117" s="245"/>
    </row>
    <row r="118" spans="1:11" ht="12.75">
      <c r="A118" s="224" t="s">
        <v>3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46" t="s">
        <v>4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249" t="s">
        <v>277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L1:IV65536 J1:K10 J16:K16 J26:K26 J35:K41 J43:K50 J56:K61 J66:K69 J72:K72 J114:K65536 J84:K88 J90:K103 J79:K79 J81:K82"/>
    <dataValidation type="whole" operator="greaterThanOrEqual" allowBlank="1" showInputMessage="1" showErrorMessage="1" errorTitle="Pogrešan unos" error="Mogu se unijeti samo cjelobrojne pozitivne vrijednosti." sqref="J104:J113 J62:J65 K73:K76 J42 J73:J77 J12:J15 J51:J55 J70 J80 J89 J83 J33:J34">
      <formula1>0</formula1>
    </dataValidation>
    <dataValidation type="decimal" operator="greaterThanOrEqual" allowBlank="1" showInputMessage="1" showErrorMessage="1" errorTitle="Pogrešan unos" error="Mogu se unijeti samo cjelobrojne pozitivne vrijednosti." sqref="K4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3">
      <selection activeCell="Q32" sqref="Q32"/>
    </sheetView>
  </sheetViews>
  <sheetFormatPr defaultColWidth="9.140625" defaultRowHeight="12.75"/>
  <cols>
    <col min="1" max="6" width="9.140625" style="50" customWidth="1"/>
    <col min="7" max="7" width="8.00390625" style="50" customWidth="1"/>
    <col min="8" max="8" width="1.421875" style="50" customWidth="1"/>
    <col min="9" max="9" width="9.140625" style="50" customWidth="1"/>
    <col min="10" max="11" width="11.140625" style="50" customWidth="1"/>
    <col min="12" max="12" width="10.8515625" style="50" customWidth="1"/>
    <col min="13" max="13" width="11.421875" style="50" customWidth="1"/>
    <col min="14" max="16384" width="9.140625" style="50" customWidth="1"/>
  </cols>
  <sheetData>
    <row r="1" spans="1:13" ht="12.75" customHeight="1">
      <c r="A1" s="216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61" t="s">
        <v>306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1" t="s">
        <v>297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50</v>
      </c>
      <c r="B4" s="252"/>
      <c r="C4" s="252"/>
      <c r="D4" s="252"/>
      <c r="E4" s="252"/>
      <c r="F4" s="252"/>
      <c r="G4" s="252"/>
      <c r="H4" s="252"/>
      <c r="I4" s="55" t="s">
        <v>245</v>
      </c>
      <c r="J4" s="253" t="s">
        <v>284</v>
      </c>
      <c r="K4" s="253"/>
      <c r="L4" s="253" t="s">
        <v>285</v>
      </c>
      <c r="M4" s="253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5"/>
      <c r="J5" s="57" t="s">
        <v>280</v>
      </c>
      <c r="K5" s="57" t="s">
        <v>281</v>
      </c>
      <c r="L5" s="57" t="s">
        <v>280</v>
      </c>
      <c r="M5" s="57" t="s">
        <v>281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20</v>
      </c>
      <c r="B7" s="211"/>
      <c r="C7" s="211"/>
      <c r="D7" s="211"/>
      <c r="E7" s="211"/>
      <c r="F7" s="211"/>
      <c r="G7" s="211"/>
      <c r="H7" s="212"/>
      <c r="I7" s="3">
        <v>111</v>
      </c>
      <c r="J7" s="137">
        <f>SUM(J8:J9)</f>
        <v>43086658</v>
      </c>
      <c r="K7" s="137">
        <f>SUM(K8:K9)</f>
        <v>12660024</v>
      </c>
      <c r="L7" s="137">
        <f>SUM(L8:L9)</f>
        <v>44510330</v>
      </c>
      <c r="M7" s="137">
        <f>SUM(M8:M9)</f>
        <v>12579986</v>
      </c>
    </row>
    <row r="8" spans="1:13" ht="12.75">
      <c r="A8" s="213" t="s">
        <v>126</v>
      </c>
      <c r="B8" s="214"/>
      <c r="C8" s="214"/>
      <c r="D8" s="214"/>
      <c r="E8" s="214"/>
      <c r="F8" s="214"/>
      <c r="G8" s="214"/>
      <c r="H8" s="215"/>
      <c r="I8" s="1">
        <v>112</v>
      </c>
      <c r="J8" s="138">
        <v>36985227</v>
      </c>
      <c r="K8" s="138">
        <v>10001765</v>
      </c>
      <c r="L8" s="138">
        <v>39047617</v>
      </c>
      <c r="M8" s="138">
        <v>10912468</v>
      </c>
    </row>
    <row r="9" spans="1:13" ht="12.75">
      <c r="A9" s="213" t="s">
        <v>94</v>
      </c>
      <c r="B9" s="214"/>
      <c r="C9" s="214"/>
      <c r="D9" s="214"/>
      <c r="E9" s="214"/>
      <c r="F9" s="214"/>
      <c r="G9" s="214"/>
      <c r="H9" s="215"/>
      <c r="I9" s="1">
        <v>113</v>
      </c>
      <c r="J9" s="138">
        <v>6101431</v>
      </c>
      <c r="K9" s="138">
        <v>2658259</v>
      </c>
      <c r="L9" s="138">
        <v>5462713</v>
      </c>
      <c r="M9" s="138">
        <v>1667518</v>
      </c>
    </row>
    <row r="10" spans="1:13" ht="12.75">
      <c r="A10" s="213" t="s">
        <v>7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39">
        <f>J11+J12+J16+J20+J21+J22+J25+J26</f>
        <v>35954019</v>
      </c>
      <c r="K10" s="139">
        <f>K11+K12+K16+K20+K21+K22+K25+K26</f>
        <v>11702244</v>
      </c>
      <c r="L10" s="139">
        <f>L11+L12+L16+L20+L21+L22+L25+L26</f>
        <v>36571287</v>
      </c>
      <c r="M10" s="139">
        <f>M11+M12+M16+M20+M21+M22+M25+M26</f>
        <v>11623891</v>
      </c>
    </row>
    <row r="11" spans="1:13" ht="12.75">
      <c r="A11" s="213" t="s">
        <v>95</v>
      </c>
      <c r="B11" s="214"/>
      <c r="C11" s="214"/>
      <c r="D11" s="214"/>
      <c r="E11" s="214"/>
      <c r="F11" s="214"/>
      <c r="G11" s="214"/>
      <c r="H11" s="215"/>
      <c r="I11" s="1">
        <v>115</v>
      </c>
      <c r="J11" s="138"/>
      <c r="K11" s="138"/>
      <c r="L11" s="138"/>
      <c r="M11" s="138"/>
    </row>
    <row r="12" spans="1:13" ht="12.75">
      <c r="A12" s="213" t="s">
        <v>16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39">
        <f>SUM(J13:J15)</f>
        <v>4577835</v>
      </c>
      <c r="K12" s="139">
        <f>SUM(K13:K15)</f>
        <v>1455066</v>
      </c>
      <c r="L12" s="139">
        <f>SUM(L13:L15)</f>
        <v>4960219</v>
      </c>
      <c r="M12" s="139">
        <f>SUM(M13:M15)</f>
        <v>1144525</v>
      </c>
    </row>
    <row r="13" spans="1:13" ht="12.75">
      <c r="A13" s="224" t="s">
        <v>122</v>
      </c>
      <c r="B13" s="225"/>
      <c r="C13" s="225"/>
      <c r="D13" s="225"/>
      <c r="E13" s="225"/>
      <c r="F13" s="225"/>
      <c r="G13" s="225"/>
      <c r="H13" s="226"/>
      <c r="I13" s="1">
        <v>117</v>
      </c>
      <c r="J13" s="138">
        <v>1344637</v>
      </c>
      <c r="K13" s="138">
        <v>379733</v>
      </c>
      <c r="L13" s="138">
        <v>1505967</v>
      </c>
      <c r="M13" s="138">
        <v>374608</v>
      </c>
    </row>
    <row r="14" spans="1:13" ht="12.75">
      <c r="A14" s="224" t="s">
        <v>123</v>
      </c>
      <c r="B14" s="225"/>
      <c r="C14" s="225"/>
      <c r="D14" s="225"/>
      <c r="E14" s="225"/>
      <c r="F14" s="225"/>
      <c r="G14" s="225"/>
      <c r="H14" s="226"/>
      <c r="I14" s="1">
        <v>118</v>
      </c>
      <c r="J14" s="138"/>
      <c r="K14" s="138"/>
      <c r="L14" s="138"/>
      <c r="M14" s="138"/>
    </row>
    <row r="15" spans="1:13" ht="12.75">
      <c r="A15" s="224" t="s">
        <v>52</v>
      </c>
      <c r="B15" s="225"/>
      <c r="C15" s="225"/>
      <c r="D15" s="225"/>
      <c r="E15" s="225"/>
      <c r="F15" s="225"/>
      <c r="G15" s="225"/>
      <c r="H15" s="226"/>
      <c r="I15" s="1">
        <v>119</v>
      </c>
      <c r="J15" s="138">
        <v>3233198</v>
      </c>
      <c r="K15" s="138">
        <v>1075333</v>
      </c>
      <c r="L15" s="138">
        <v>3454252</v>
      </c>
      <c r="M15" s="138">
        <v>769917</v>
      </c>
    </row>
    <row r="16" spans="1:13" ht="12.75">
      <c r="A16" s="213" t="s">
        <v>17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39">
        <f>SUM(J17:J19)</f>
        <v>23919896</v>
      </c>
      <c r="K16" s="139">
        <f>SUM(K17:K19)</f>
        <v>7786238</v>
      </c>
      <c r="L16" s="139">
        <f>SUM(L17:L19)</f>
        <v>23715724</v>
      </c>
      <c r="M16" s="139">
        <f>SUM(M17:M19)</f>
        <v>7753022</v>
      </c>
    </row>
    <row r="17" spans="1:13" ht="12.75">
      <c r="A17" s="224" t="s">
        <v>53</v>
      </c>
      <c r="B17" s="225"/>
      <c r="C17" s="225"/>
      <c r="D17" s="225"/>
      <c r="E17" s="225"/>
      <c r="F17" s="225"/>
      <c r="G17" s="225"/>
      <c r="H17" s="226"/>
      <c r="I17" s="1">
        <v>121</v>
      </c>
      <c r="J17" s="138">
        <v>14183946</v>
      </c>
      <c r="K17" s="138">
        <v>4436538</v>
      </c>
      <c r="L17" s="138">
        <v>14546927</v>
      </c>
      <c r="M17" s="138">
        <v>4862768</v>
      </c>
    </row>
    <row r="18" spans="1:13" ht="12.75">
      <c r="A18" s="224" t="s">
        <v>54</v>
      </c>
      <c r="B18" s="225"/>
      <c r="C18" s="225"/>
      <c r="D18" s="225"/>
      <c r="E18" s="225"/>
      <c r="F18" s="225"/>
      <c r="G18" s="225"/>
      <c r="H18" s="226"/>
      <c r="I18" s="1">
        <v>122</v>
      </c>
      <c r="J18" s="138">
        <v>6343753</v>
      </c>
      <c r="K18" s="138">
        <v>2244290</v>
      </c>
      <c r="L18" s="138">
        <v>5952252</v>
      </c>
      <c r="M18" s="138">
        <v>1907722</v>
      </c>
    </row>
    <row r="19" spans="1:13" ht="12.75">
      <c r="A19" s="224" t="s">
        <v>55</v>
      </c>
      <c r="B19" s="225"/>
      <c r="C19" s="225"/>
      <c r="D19" s="225"/>
      <c r="E19" s="225"/>
      <c r="F19" s="225"/>
      <c r="G19" s="225"/>
      <c r="H19" s="226"/>
      <c r="I19" s="1">
        <v>123</v>
      </c>
      <c r="J19" s="138">
        <v>3392197</v>
      </c>
      <c r="K19" s="138">
        <v>1105410</v>
      </c>
      <c r="L19" s="138">
        <v>3216545</v>
      </c>
      <c r="M19" s="138">
        <v>982532</v>
      </c>
    </row>
    <row r="20" spans="1:13" ht="12.75">
      <c r="A20" s="213" t="s">
        <v>96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38">
        <v>2593433</v>
      </c>
      <c r="K20" s="138">
        <v>641810</v>
      </c>
      <c r="L20" s="138">
        <v>2535165</v>
      </c>
      <c r="M20" s="138">
        <v>670915</v>
      </c>
    </row>
    <row r="21" spans="1:13" ht="12.75">
      <c r="A21" s="213" t="s">
        <v>97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38">
        <v>4589962</v>
      </c>
      <c r="K21" s="138">
        <v>1556253</v>
      </c>
      <c r="L21" s="138">
        <v>4842346</v>
      </c>
      <c r="M21" s="138">
        <v>1539876</v>
      </c>
    </row>
    <row r="22" spans="1:13" ht="12.75">
      <c r="A22" s="213" t="s">
        <v>18</v>
      </c>
      <c r="B22" s="214"/>
      <c r="C22" s="214"/>
      <c r="D22" s="214"/>
      <c r="E22" s="214"/>
      <c r="F22" s="214"/>
      <c r="G22" s="214"/>
      <c r="H22" s="215"/>
      <c r="I22" s="1">
        <v>126</v>
      </c>
      <c r="J22" s="139">
        <f>SUM(J23:J24)</f>
        <v>136084</v>
      </c>
      <c r="K22" s="139">
        <f>SUM(K23:K24)</f>
        <v>136084</v>
      </c>
      <c r="L22" s="139">
        <f>SUM(L23:L24)</f>
        <v>136482</v>
      </c>
      <c r="M22" s="139">
        <f>SUM(M23:M24)</f>
        <v>136482</v>
      </c>
    </row>
    <row r="23" spans="1:13" ht="12.75">
      <c r="A23" s="224" t="s">
        <v>113</v>
      </c>
      <c r="B23" s="225"/>
      <c r="C23" s="225"/>
      <c r="D23" s="225"/>
      <c r="E23" s="225"/>
      <c r="F23" s="225"/>
      <c r="G23" s="225"/>
      <c r="H23" s="226"/>
      <c r="I23" s="1">
        <v>127</v>
      </c>
      <c r="J23" s="138"/>
      <c r="K23" s="138"/>
      <c r="L23" s="138"/>
      <c r="M23" s="138"/>
    </row>
    <row r="24" spans="1:13" ht="12.75">
      <c r="A24" s="224" t="s">
        <v>114</v>
      </c>
      <c r="B24" s="225"/>
      <c r="C24" s="225"/>
      <c r="D24" s="225"/>
      <c r="E24" s="225"/>
      <c r="F24" s="225"/>
      <c r="G24" s="225"/>
      <c r="H24" s="226"/>
      <c r="I24" s="1">
        <v>128</v>
      </c>
      <c r="J24" s="138">
        <v>136084</v>
      </c>
      <c r="K24" s="138">
        <v>136084</v>
      </c>
      <c r="L24" s="138">
        <v>136482</v>
      </c>
      <c r="M24" s="138">
        <v>136482</v>
      </c>
    </row>
    <row r="25" spans="1:13" ht="12.75">
      <c r="A25" s="213" t="s">
        <v>98</v>
      </c>
      <c r="B25" s="214"/>
      <c r="C25" s="214"/>
      <c r="D25" s="214"/>
      <c r="E25" s="214"/>
      <c r="F25" s="214"/>
      <c r="G25" s="214"/>
      <c r="H25" s="215"/>
      <c r="I25" s="1">
        <v>129</v>
      </c>
      <c r="J25" s="138">
        <v>126793</v>
      </c>
      <c r="K25" s="138">
        <v>126793</v>
      </c>
      <c r="L25" s="138"/>
      <c r="M25" s="138"/>
    </row>
    <row r="26" spans="1:13" ht="12.75">
      <c r="A26" s="213" t="s">
        <v>41</v>
      </c>
      <c r="B26" s="214"/>
      <c r="C26" s="214"/>
      <c r="D26" s="214"/>
      <c r="E26" s="214"/>
      <c r="F26" s="214"/>
      <c r="G26" s="214"/>
      <c r="H26" s="215"/>
      <c r="I26" s="1">
        <v>130</v>
      </c>
      <c r="J26" s="138">
        <v>10016</v>
      </c>
      <c r="K26" s="138">
        <v>0</v>
      </c>
      <c r="L26" s="138">
        <v>381351</v>
      </c>
      <c r="M26" s="138">
        <v>379071</v>
      </c>
    </row>
    <row r="27" spans="1:13" ht="12.75">
      <c r="A27" s="213" t="s">
        <v>179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39">
        <f>SUM(J28:J32)</f>
        <v>898260</v>
      </c>
      <c r="K27" s="139">
        <f>SUM(K28:K32)</f>
        <v>591958</v>
      </c>
      <c r="L27" s="139">
        <f>SUM(L28:L32)</f>
        <v>1246388</v>
      </c>
      <c r="M27" s="139">
        <f>SUM(M28:M32)</f>
        <v>776000</v>
      </c>
    </row>
    <row r="28" spans="1:13" ht="26.25" customHeight="1">
      <c r="A28" s="213" t="s">
        <v>193</v>
      </c>
      <c r="B28" s="214"/>
      <c r="C28" s="214"/>
      <c r="D28" s="214"/>
      <c r="E28" s="214"/>
      <c r="F28" s="214"/>
      <c r="G28" s="214"/>
      <c r="H28" s="215"/>
      <c r="I28" s="1">
        <v>132</v>
      </c>
      <c r="J28" s="138"/>
      <c r="K28" s="138"/>
      <c r="L28" s="138"/>
      <c r="M28" s="138"/>
    </row>
    <row r="29" spans="1:13" ht="24" customHeight="1">
      <c r="A29" s="213" t="s">
        <v>129</v>
      </c>
      <c r="B29" s="214"/>
      <c r="C29" s="214"/>
      <c r="D29" s="214"/>
      <c r="E29" s="214"/>
      <c r="F29" s="214"/>
      <c r="G29" s="214"/>
      <c r="H29" s="215"/>
      <c r="I29" s="1">
        <v>133</v>
      </c>
      <c r="J29" s="138">
        <v>898260</v>
      </c>
      <c r="K29" s="138">
        <v>591958</v>
      </c>
      <c r="L29" s="138">
        <v>1010868</v>
      </c>
      <c r="M29" s="138">
        <v>776000</v>
      </c>
    </row>
    <row r="30" spans="1:13" ht="12.75">
      <c r="A30" s="213" t="s">
        <v>115</v>
      </c>
      <c r="B30" s="214"/>
      <c r="C30" s="214"/>
      <c r="D30" s="214"/>
      <c r="E30" s="214"/>
      <c r="F30" s="214"/>
      <c r="G30" s="214"/>
      <c r="H30" s="215"/>
      <c r="I30" s="1">
        <v>134</v>
      </c>
      <c r="J30" s="138"/>
      <c r="K30" s="138"/>
      <c r="L30" s="138"/>
      <c r="M30" s="138"/>
    </row>
    <row r="31" spans="1:13" ht="12.75">
      <c r="A31" s="213" t="s">
        <v>189</v>
      </c>
      <c r="B31" s="214"/>
      <c r="C31" s="214"/>
      <c r="D31" s="214"/>
      <c r="E31" s="214"/>
      <c r="F31" s="214"/>
      <c r="G31" s="214"/>
      <c r="H31" s="215"/>
      <c r="I31" s="1">
        <v>135</v>
      </c>
      <c r="J31" s="138"/>
      <c r="K31" s="138"/>
      <c r="L31" s="138"/>
      <c r="M31" s="138"/>
    </row>
    <row r="32" spans="1:13" ht="12.75">
      <c r="A32" s="213" t="s">
        <v>116</v>
      </c>
      <c r="B32" s="214"/>
      <c r="C32" s="214"/>
      <c r="D32" s="214"/>
      <c r="E32" s="214"/>
      <c r="F32" s="214"/>
      <c r="G32" s="214"/>
      <c r="H32" s="215"/>
      <c r="I32" s="1">
        <v>136</v>
      </c>
      <c r="J32" s="138"/>
      <c r="K32" s="138"/>
      <c r="L32" s="138">
        <v>235520</v>
      </c>
      <c r="M32" s="138"/>
    </row>
    <row r="33" spans="1:13" ht="12.75">
      <c r="A33" s="213" t="s">
        <v>180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39">
        <f>SUM(J34:J37)</f>
        <v>1486365</v>
      </c>
      <c r="K33" s="139">
        <f>SUM(K34:K37)</f>
        <v>1434127</v>
      </c>
      <c r="L33" s="139">
        <f>SUM(L34:L37)</f>
        <v>97559</v>
      </c>
      <c r="M33" s="139">
        <f>SUM(M34:M37)</f>
        <v>97474</v>
      </c>
    </row>
    <row r="34" spans="1:13" ht="12.75">
      <c r="A34" s="213" t="s">
        <v>57</v>
      </c>
      <c r="B34" s="214"/>
      <c r="C34" s="214"/>
      <c r="D34" s="214"/>
      <c r="E34" s="214"/>
      <c r="F34" s="214"/>
      <c r="G34" s="214"/>
      <c r="H34" s="215"/>
      <c r="I34" s="1">
        <v>138</v>
      </c>
      <c r="J34" s="138"/>
      <c r="K34" s="138"/>
      <c r="L34" s="138"/>
      <c r="M34" s="138"/>
    </row>
    <row r="35" spans="1:13" ht="12.75">
      <c r="A35" s="213" t="s">
        <v>56</v>
      </c>
      <c r="B35" s="214"/>
      <c r="C35" s="214"/>
      <c r="D35" s="214"/>
      <c r="E35" s="214"/>
      <c r="F35" s="214"/>
      <c r="G35" s="214"/>
      <c r="H35" s="215"/>
      <c r="I35" s="1">
        <v>139</v>
      </c>
      <c r="J35" s="138">
        <v>1486365</v>
      </c>
      <c r="K35" s="138">
        <v>1434127</v>
      </c>
      <c r="L35" s="138">
        <v>97559</v>
      </c>
      <c r="M35" s="138">
        <v>97474</v>
      </c>
    </row>
    <row r="36" spans="1:13" ht="12.75">
      <c r="A36" s="213" t="s">
        <v>190</v>
      </c>
      <c r="B36" s="214"/>
      <c r="C36" s="214"/>
      <c r="D36" s="214"/>
      <c r="E36" s="214"/>
      <c r="F36" s="214"/>
      <c r="G36" s="214"/>
      <c r="H36" s="215"/>
      <c r="I36" s="1">
        <v>140</v>
      </c>
      <c r="J36" s="138"/>
      <c r="K36" s="138"/>
      <c r="L36" s="138"/>
      <c r="M36" s="138"/>
    </row>
    <row r="37" spans="1:13" ht="12.75">
      <c r="A37" s="213" t="s">
        <v>58</v>
      </c>
      <c r="B37" s="214"/>
      <c r="C37" s="214"/>
      <c r="D37" s="214"/>
      <c r="E37" s="214"/>
      <c r="F37" s="214"/>
      <c r="G37" s="214"/>
      <c r="H37" s="215"/>
      <c r="I37" s="1">
        <v>141</v>
      </c>
      <c r="J37" s="138"/>
      <c r="K37" s="138"/>
      <c r="L37" s="138"/>
      <c r="M37" s="138"/>
    </row>
    <row r="38" spans="1:13" ht="12.75">
      <c r="A38" s="213" t="s">
        <v>164</v>
      </c>
      <c r="B38" s="214"/>
      <c r="C38" s="214"/>
      <c r="D38" s="214"/>
      <c r="E38" s="214"/>
      <c r="F38" s="214"/>
      <c r="G38" s="214"/>
      <c r="H38" s="215"/>
      <c r="I38" s="1">
        <v>142</v>
      </c>
      <c r="J38" s="138"/>
      <c r="K38" s="138"/>
      <c r="L38" s="138"/>
      <c r="M38" s="138"/>
    </row>
    <row r="39" spans="1:13" ht="12.75">
      <c r="A39" s="213" t="s">
        <v>165</v>
      </c>
      <c r="B39" s="214"/>
      <c r="C39" s="214"/>
      <c r="D39" s="214"/>
      <c r="E39" s="214"/>
      <c r="F39" s="214"/>
      <c r="G39" s="214"/>
      <c r="H39" s="215"/>
      <c r="I39" s="1">
        <v>143</v>
      </c>
      <c r="J39" s="138"/>
      <c r="K39" s="138"/>
      <c r="L39" s="138"/>
      <c r="M39" s="138"/>
    </row>
    <row r="40" spans="1:13" ht="12.75">
      <c r="A40" s="213" t="s">
        <v>191</v>
      </c>
      <c r="B40" s="214"/>
      <c r="C40" s="214"/>
      <c r="D40" s="214"/>
      <c r="E40" s="214"/>
      <c r="F40" s="214"/>
      <c r="G40" s="214"/>
      <c r="H40" s="215"/>
      <c r="I40" s="1">
        <v>144</v>
      </c>
      <c r="J40" s="138"/>
      <c r="K40" s="138"/>
      <c r="L40" s="138"/>
      <c r="M40" s="138"/>
    </row>
    <row r="41" spans="1:13" ht="12.75">
      <c r="A41" s="213" t="s">
        <v>192</v>
      </c>
      <c r="B41" s="214"/>
      <c r="C41" s="214"/>
      <c r="D41" s="214"/>
      <c r="E41" s="214"/>
      <c r="F41" s="214"/>
      <c r="G41" s="214"/>
      <c r="H41" s="215"/>
      <c r="I41" s="1">
        <v>145</v>
      </c>
      <c r="J41" s="138"/>
      <c r="K41" s="138"/>
      <c r="L41" s="138"/>
      <c r="M41" s="138"/>
    </row>
    <row r="42" spans="1:13" ht="12.75">
      <c r="A42" s="213" t="s">
        <v>181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39">
        <f>J7+J27+J38+J40</f>
        <v>43984918</v>
      </c>
      <c r="K42" s="139">
        <f>K7+K27+K38+K40</f>
        <v>13251982</v>
      </c>
      <c r="L42" s="117">
        <f>L7+L27+L38+L40</f>
        <v>45756718</v>
      </c>
      <c r="M42" s="117">
        <f>M7+M27+M38+M40</f>
        <v>13355986</v>
      </c>
    </row>
    <row r="43" spans="1:13" ht="12.75">
      <c r="A43" s="213" t="s">
        <v>182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39">
        <f>J10+J33+J39+J41</f>
        <v>37440384</v>
      </c>
      <c r="K43" s="139">
        <f>K10+K33+K39+K41</f>
        <v>13136371</v>
      </c>
      <c r="L43" s="117">
        <f>L10+L33+L39+L41</f>
        <v>36668846</v>
      </c>
      <c r="M43" s="117">
        <f>M10+M33+M39+M41</f>
        <v>11721365</v>
      </c>
    </row>
    <row r="44" spans="1:13" ht="12.75">
      <c r="A44" s="213" t="s">
        <v>202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39">
        <f>J42-J43</f>
        <v>6544534</v>
      </c>
      <c r="K44" s="139">
        <f>K42-K43</f>
        <v>115611</v>
      </c>
      <c r="L44" s="117">
        <f>L42-L43</f>
        <v>9087872</v>
      </c>
      <c r="M44" s="117">
        <f>M42-M43</f>
        <v>1634621</v>
      </c>
    </row>
    <row r="45" spans="1:13" ht="12.75">
      <c r="A45" s="233" t="s">
        <v>184</v>
      </c>
      <c r="B45" s="234"/>
      <c r="C45" s="234"/>
      <c r="D45" s="234"/>
      <c r="E45" s="234"/>
      <c r="F45" s="234"/>
      <c r="G45" s="234"/>
      <c r="H45" s="235"/>
      <c r="I45" s="1">
        <v>149</v>
      </c>
      <c r="J45" s="140">
        <f>IF(J42&gt;J43,J42-J43,0)</f>
        <v>6544534</v>
      </c>
      <c r="K45" s="140">
        <f>IF(K42&gt;K43,K42-K43,0)</f>
        <v>115611</v>
      </c>
      <c r="L45" s="51">
        <f>IF(L42&gt;L43,L42-L43,0)</f>
        <v>9087872</v>
      </c>
      <c r="M45" s="51">
        <f>IF(M42&gt;M43,M42-M43,0)</f>
        <v>1634621</v>
      </c>
    </row>
    <row r="46" spans="1:13" ht="12.75">
      <c r="A46" s="233" t="s">
        <v>185</v>
      </c>
      <c r="B46" s="234"/>
      <c r="C46" s="234"/>
      <c r="D46" s="234"/>
      <c r="E46" s="234"/>
      <c r="F46" s="234"/>
      <c r="G46" s="234"/>
      <c r="H46" s="235"/>
      <c r="I46" s="1">
        <v>150</v>
      </c>
      <c r="J46" s="140">
        <f>IF(J43&gt;J42,J43-J42,0)</f>
        <v>0</v>
      </c>
      <c r="K46" s="140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13" t="s">
        <v>183</v>
      </c>
      <c r="B47" s="214"/>
      <c r="C47" s="214"/>
      <c r="D47" s="214"/>
      <c r="E47" s="214"/>
      <c r="F47" s="214"/>
      <c r="G47" s="214"/>
      <c r="H47" s="215"/>
      <c r="I47" s="1">
        <v>151</v>
      </c>
      <c r="J47" s="138">
        <v>1187134</v>
      </c>
      <c r="K47" s="138"/>
      <c r="L47" s="7">
        <v>1588898</v>
      </c>
      <c r="M47" s="7"/>
    </row>
    <row r="48" spans="1:13" ht="12.75">
      <c r="A48" s="213" t="s">
        <v>203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40">
        <f>J44-J47</f>
        <v>5357400</v>
      </c>
      <c r="K48" s="140">
        <f>K44-K47</f>
        <v>115611</v>
      </c>
      <c r="L48" s="51">
        <f>L44-L47</f>
        <v>7498974</v>
      </c>
      <c r="M48" s="51">
        <f>M44-M47</f>
        <v>1634621</v>
      </c>
    </row>
    <row r="49" spans="1:13" ht="12.75">
      <c r="A49" s="233" t="s">
        <v>161</v>
      </c>
      <c r="B49" s="234"/>
      <c r="C49" s="234"/>
      <c r="D49" s="234"/>
      <c r="E49" s="234"/>
      <c r="F49" s="234"/>
      <c r="G49" s="234"/>
      <c r="H49" s="235"/>
      <c r="I49" s="1">
        <v>153</v>
      </c>
      <c r="J49" s="140">
        <f>IF(J48&gt;0,J48,0)</f>
        <v>5357400</v>
      </c>
      <c r="K49" s="140">
        <f>IF(K48&gt;0,K48,0)</f>
        <v>115611</v>
      </c>
      <c r="L49" s="51">
        <f>IF(L48&gt;0,L48,0)</f>
        <v>7498974</v>
      </c>
      <c r="M49" s="51">
        <f>IF(M48&gt;0,M48,0)</f>
        <v>1634621</v>
      </c>
    </row>
    <row r="50" spans="1:13" ht="13.5" thickBot="1">
      <c r="A50" s="257" t="s">
        <v>186</v>
      </c>
      <c r="B50" s="258"/>
      <c r="C50" s="258"/>
      <c r="D50" s="258"/>
      <c r="E50" s="258"/>
      <c r="F50" s="258"/>
      <c r="G50" s="258"/>
      <c r="H50" s="259"/>
      <c r="I50" s="130">
        <v>154</v>
      </c>
      <c r="J50" s="143">
        <f>IF(J48&lt;0,-J48,0)</f>
        <v>0</v>
      </c>
      <c r="K50" s="143">
        <f>IF(K48&lt;0,-K48,0)</f>
        <v>0</v>
      </c>
      <c r="L50" s="143">
        <f>IF(L48&lt;0,-L48,0)</f>
        <v>0</v>
      </c>
      <c r="M50" s="143">
        <f>IF(M48&lt;0,-M48,0)</f>
        <v>0</v>
      </c>
    </row>
    <row r="51" spans="1:13" ht="12.75" customHeight="1">
      <c r="A51" s="207" t="s">
        <v>278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12.75" customHeight="1">
      <c r="A52" s="210" t="s">
        <v>156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30" t="s">
        <v>158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0" t="s">
        <v>170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/>
      <c r="K56" s="6"/>
      <c r="L56" s="6"/>
      <c r="M56" s="6"/>
    </row>
    <row r="57" spans="1:13" ht="12.75">
      <c r="A57" s="213" t="s">
        <v>187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3" t="s">
        <v>194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195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39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196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197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198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199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188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162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3" t="s">
        <v>163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65" t="s">
        <v>279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157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62" t="s">
        <v>201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65536 L1:IV65536 J1:K7 J10:K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3">
      <selection activeCell="A35" sqref="A35:H35"/>
    </sheetView>
  </sheetViews>
  <sheetFormatPr defaultColWidth="9.140625" defaultRowHeight="12.75"/>
  <cols>
    <col min="1" max="6" width="9.140625" style="50" customWidth="1"/>
    <col min="7" max="7" width="8.7109375" style="50" customWidth="1"/>
    <col min="8" max="8" width="6.00390625" style="50" customWidth="1"/>
    <col min="9" max="9" width="8.421875" style="50" customWidth="1"/>
    <col min="10" max="16384" width="9.140625" style="50" customWidth="1"/>
  </cols>
  <sheetData>
    <row r="1" spans="1:11" ht="12.75" customHeight="1">
      <c r="A1" s="272" t="s">
        <v>136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297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3.75">
      <c r="A4" s="274" t="s">
        <v>50</v>
      </c>
      <c r="B4" s="274"/>
      <c r="C4" s="274"/>
      <c r="D4" s="274"/>
      <c r="E4" s="274"/>
      <c r="F4" s="274"/>
      <c r="G4" s="274"/>
      <c r="H4" s="274"/>
      <c r="I4" s="61" t="s">
        <v>245</v>
      </c>
      <c r="J4" s="62" t="s">
        <v>284</v>
      </c>
      <c r="K4" s="62" t="s">
        <v>285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3">
        <v>2</v>
      </c>
      <c r="J5" s="64" t="s">
        <v>249</v>
      </c>
      <c r="K5" s="64" t="s">
        <v>250</v>
      </c>
    </row>
    <row r="6" spans="1:11" ht="12.75">
      <c r="A6" s="230" t="s">
        <v>130</v>
      </c>
      <c r="B6" s="241"/>
      <c r="C6" s="241"/>
      <c r="D6" s="241"/>
      <c r="E6" s="241"/>
      <c r="F6" s="241"/>
      <c r="G6" s="241"/>
      <c r="H6" s="241"/>
      <c r="I6" s="276"/>
      <c r="J6" s="276"/>
      <c r="K6" s="277"/>
    </row>
    <row r="7" spans="1:11" ht="12.75">
      <c r="A7" s="224" t="s">
        <v>34</v>
      </c>
      <c r="B7" s="225"/>
      <c r="C7" s="225"/>
      <c r="D7" s="225"/>
      <c r="E7" s="225"/>
      <c r="F7" s="225"/>
      <c r="G7" s="225"/>
      <c r="H7" s="225"/>
      <c r="I7" s="1">
        <v>1</v>
      </c>
      <c r="J7" s="138">
        <v>6544534</v>
      </c>
      <c r="K7" s="141">
        <v>9087872</v>
      </c>
    </row>
    <row r="8" spans="1:11" ht="12.75">
      <c r="A8" s="224" t="s">
        <v>35</v>
      </c>
      <c r="B8" s="225"/>
      <c r="C8" s="225"/>
      <c r="D8" s="225"/>
      <c r="E8" s="225"/>
      <c r="F8" s="225"/>
      <c r="G8" s="225"/>
      <c r="H8" s="225"/>
      <c r="I8" s="1">
        <v>2</v>
      </c>
      <c r="J8" s="138">
        <v>2593433</v>
      </c>
      <c r="K8" s="142">
        <v>2535165</v>
      </c>
    </row>
    <row r="9" spans="1:11" ht="12.75">
      <c r="A9" s="224" t="s">
        <v>36</v>
      </c>
      <c r="B9" s="225"/>
      <c r="C9" s="225"/>
      <c r="D9" s="225"/>
      <c r="E9" s="225"/>
      <c r="F9" s="225"/>
      <c r="G9" s="225"/>
      <c r="H9" s="225"/>
      <c r="I9" s="1">
        <v>3</v>
      </c>
      <c r="J9" s="138"/>
      <c r="K9" s="142">
        <v>1254992</v>
      </c>
    </row>
    <row r="10" spans="1:11" ht="12.75">
      <c r="A10" s="224" t="s">
        <v>37</v>
      </c>
      <c r="B10" s="225"/>
      <c r="C10" s="225"/>
      <c r="D10" s="225"/>
      <c r="E10" s="225"/>
      <c r="F10" s="225"/>
      <c r="G10" s="225"/>
      <c r="H10" s="225"/>
      <c r="I10" s="1">
        <v>4</v>
      </c>
      <c r="J10" s="138">
        <v>3033446</v>
      </c>
      <c r="K10" s="142">
        <v>505156</v>
      </c>
    </row>
    <row r="11" spans="1:11" ht="12.75">
      <c r="A11" s="224" t="s">
        <v>38</v>
      </c>
      <c r="B11" s="225"/>
      <c r="C11" s="225"/>
      <c r="D11" s="225"/>
      <c r="E11" s="225"/>
      <c r="F11" s="225"/>
      <c r="G11" s="225"/>
      <c r="H11" s="225"/>
      <c r="I11" s="1">
        <v>5</v>
      </c>
      <c r="J11" s="138"/>
      <c r="K11" s="126"/>
    </row>
    <row r="12" spans="1:11" ht="12.75">
      <c r="A12" s="224" t="s">
        <v>42</v>
      </c>
      <c r="B12" s="225"/>
      <c r="C12" s="225"/>
      <c r="D12" s="225"/>
      <c r="E12" s="225"/>
      <c r="F12" s="225"/>
      <c r="G12" s="225"/>
      <c r="H12" s="225"/>
      <c r="I12" s="1">
        <v>6</v>
      </c>
      <c r="J12" s="126"/>
      <c r="K12" s="126"/>
    </row>
    <row r="13" spans="1:11" ht="12.75">
      <c r="A13" s="213" t="s">
        <v>131</v>
      </c>
      <c r="B13" s="214"/>
      <c r="C13" s="214"/>
      <c r="D13" s="214"/>
      <c r="E13" s="214"/>
      <c r="F13" s="214"/>
      <c r="G13" s="214"/>
      <c r="H13" s="214"/>
      <c r="I13" s="1">
        <v>7</v>
      </c>
      <c r="J13" s="117">
        <f>SUM(J7:J12)</f>
        <v>12171413</v>
      </c>
      <c r="K13" s="117">
        <f>SUM(K7:K12)</f>
        <v>13383185</v>
      </c>
    </row>
    <row r="14" spans="1:11" ht="12.75">
      <c r="A14" s="224" t="s">
        <v>43</v>
      </c>
      <c r="B14" s="225"/>
      <c r="C14" s="225"/>
      <c r="D14" s="225"/>
      <c r="E14" s="225"/>
      <c r="F14" s="225"/>
      <c r="G14" s="225"/>
      <c r="H14" s="225"/>
      <c r="I14" s="1">
        <v>8</v>
      </c>
      <c r="J14" s="138">
        <v>6134381</v>
      </c>
      <c r="K14" s="142"/>
    </row>
    <row r="15" spans="1:11" ht="12.75">
      <c r="A15" s="224" t="s">
        <v>44</v>
      </c>
      <c r="B15" s="225"/>
      <c r="C15" s="225"/>
      <c r="D15" s="225"/>
      <c r="E15" s="225"/>
      <c r="F15" s="225"/>
      <c r="G15" s="225"/>
      <c r="H15" s="225"/>
      <c r="I15" s="1">
        <v>9</v>
      </c>
      <c r="J15" s="138"/>
      <c r="K15" s="142"/>
    </row>
    <row r="16" spans="1:11" ht="12.75">
      <c r="A16" s="224" t="s">
        <v>45</v>
      </c>
      <c r="B16" s="225"/>
      <c r="C16" s="225"/>
      <c r="D16" s="225"/>
      <c r="E16" s="225"/>
      <c r="F16" s="225"/>
      <c r="G16" s="225"/>
      <c r="H16" s="225"/>
      <c r="I16" s="1">
        <v>10</v>
      </c>
      <c r="J16" s="138"/>
      <c r="K16" s="142"/>
    </row>
    <row r="17" spans="1:11" ht="12.75">
      <c r="A17" s="224" t="s">
        <v>46</v>
      </c>
      <c r="B17" s="225"/>
      <c r="C17" s="225"/>
      <c r="D17" s="225"/>
      <c r="E17" s="225"/>
      <c r="F17" s="225"/>
      <c r="G17" s="225"/>
      <c r="H17" s="225"/>
      <c r="I17" s="1">
        <v>11</v>
      </c>
      <c r="J17" s="138">
        <v>321340</v>
      </c>
      <c r="K17" s="138">
        <f>2598128-19555.39+101000+1057606</f>
        <v>3737178.61</v>
      </c>
    </row>
    <row r="18" spans="1:11" ht="12.75">
      <c r="A18" s="213" t="s">
        <v>132</v>
      </c>
      <c r="B18" s="214"/>
      <c r="C18" s="214"/>
      <c r="D18" s="214"/>
      <c r="E18" s="214"/>
      <c r="F18" s="214"/>
      <c r="G18" s="214"/>
      <c r="H18" s="214"/>
      <c r="I18" s="1">
        <v>12</v>
      </c>
      <c r="J18" s="117">
        <f>SUM(J14:J17)</f>
        <v>6455721</v>
      </c>
      <c r="K18" s="117">
        <f>SUM(K14:K17)</f>
        <v>3737178.61</v>
      </c>
    </row>
    <row r="19" spans="1:11" ht="12.75">
      <c r="A19" s="213" t="s">
        <v>30</v>
      </c>
      <c r="B19" s="214"/>
      <c r="C19" s="214"/>
      <c r="D19" s="214"/>
      <c r="E19" s="214"/>
      <c r="F19" s="214"/>
      <c r="G19" s="214"/>
      <c r="H19" s="214"/>
      <c r="I19" s="1">
        <v>13</v>
      </c>
      <c r="J19" s="117">
        <f>IF(J13&gt;J18,J13-J18,0)</f>
        <v>5715692</v>
      </c>
      <c r="K19" s="117">
        <f>IF(K13&gt;K18,K13-K18,0)</f>
        <v>9646006.39</v>
      </c>
    </row>
    <row r="20" spans="1:11" ht="12.75">
      <c r="A20" s="213" t="s">
        <v>31</v>
      </c>
      <c r="B20" s="214"/>
      <c r="C20" s="214"/>
      <c r="D20" s="214"/>
      <c r="E20" s="214"/>
      <c r="F20" s="214"/>
      <c r="G20" s="214"/>
      <c r="H20" s="214"/>
      <c r="I20" s="1">
        <v>14</v>
      </c>
      <c r="J20" s="51">
        <f>IF(J18&gt;J13,J18-J13,0)</f>
        <v>0</v>
      </c>
      <c r="K20" s="51">
        <f>IF(K18&gt;K13,K18-K13,0)</f>
        <v>0</v>
      </c>
    </row>
    <row r="21" spans="1:11" ht="12.75">
      <c r="A21" s="230" t="s">
        <v>133</v>
      </c>
      <c r="B21" s="241"/>
      <c r="C21" s="241"/>
      <c r="D21" s="241"/>
      <c r="E21" s="241"/>
      <c r="F21" s="241"/>
      <c r="G21" s="241"/>
      <c r="H21" s="241"/>
      <c r="I21" s="276"/>
      <c r="J21" s="276"/>
      <c r="K21" s="277"/>
    </row>
    <row r="22" spans="1:11" ht="12.75">
      <c r="A22" s="224" t="s">
        <v>147</v>
      </c>
      <c r="B22" s="225"/>
      <c r="C22" s="225"/>
      <c r="D22" s="225"/>
      <c r="E22" s="225"/>
      <c r="F22" s="225"/>
      <c r="G22" s="225"/>
      <c r="H22" s="225"/>
      <c r="I22" s="1">
        <v>15</v>
      </c>
      <c r="J22" s="138">
        <v>142520</v>
      </c>
      <c r="K22" s="142"/>
    </row>
    <row r="23" spans="1:11" ht="12.75">
      <c r="A23" s="224" t="s">
        <v>148</v>
      </c>
      <c r="B23" s="225"/>
      <c r="C23" s="225"/>
      <c r="D23" s="225"/>
      <c r="E23" s="225"/>
      <c r="F23" s="225"/>
      <c r="G23" s="225"/>
      <c r="H23" s="225"/>
      <c r="I23" s="1">
        <v>16</v>
      </c>
      <c r="J23" s="138"/>
      <c r="K23" s="142">
        <v>234200</v>
      </c>
    </row>
    <row r="24" spans="1:11" ht="12.75">
      <c r="A24" s="224" t="s">
        <v>149</v>
      </c>
      <c r="B24" s="225"/>
      <c r="C24" s="225"/>
      <c r="D24" s="225"/>
      <c r="E24" s="225"/>
      <c r="F24" s="225"/>
      <c r="G24" s="225"/>
      <c r="H24" s="225"/>
      <c r="I24" s="1">
        <v>17</v>
      </c>
      <c r="J24" s="138">
        <v>415468</v>
      </c>
      <c r="K24" s="142">
        <v>355240.92</v>
      </c>
    </row>
    <row r="25" spans="1:11" ht="12.75">
      <c r="A25" s="224" t="s">
        <v>150</v>
      </c>
      <c r="B25" s="225"/>
      <c r="C25" s="225"/>
      <c r="D25" s="225"/>
      <c r="E25" s="225"/>
      <c r="F25" s="225"/>
      <c r="G25" s="225"/>
      <c r="H25" s="225"/>
      <c r="I25" s="1">
        <v>18</v>
      </c>
      <c r="J25" s="138">
        <v>482012</v>
      </c>
      <c r="K25" s="142">
        <v>655627</v>
      </c>
    </row>
    <row r="26" spans="1:11" ht="12.75">
      <c r="A26" s="224" t="s">
        <v>151</v>
      </c>
      <c r="B26" s="225"/>
      <c r="C26" s="225"/>
      <c r="D26" s="225"/>
      <c r="E26" s="225"/>
      <c r="F26" s="225"/>
      <c r="G26" s="225"/>
      <c r="H26" s="225"/>
      <c r="I26" s="1">
        <v>19</v>
      </c>
      <c r="J26" s="138"/>
      <c r="K26" s="142">
        <f>168753.73-(4534.52*12)</f>
        <v>114339.49</v>
      </c>
    </row>
    <row r="27" spans="1:11" ht="12.75">
      <c r="A27" s="213" t="s">
        <v>137</v>
      </c>
      <c r="B27" s="214"/>
      <c r="C27" s="214"/>
      <c r="D27" s="214"/>
      <c r="E27" s="214"/>
      <c r="F27" s="214"/>
      <c r="G27" s="214"/>
      <c r="H27" s="214"/>
      <c r="I27" s="1">
        <v>20</v>
      </c>
      <c r="J27" s="117">
        <f>SUM(J22:J26)</f>
        <v>1040000</v>
      </c>
      <c r="K27" s="117">
        <f>SUM(K22:K26)</f>
        <v>1359407.41</v>
      </c>
    </row>
    <row r="28" spans="1:11" ht="12.75">
      <c r="A28" s="224" t="s">
        <v>101</v>
      </c>
      <c r="B28" s="225"/>
      <c r="C28" s="225"/>
      <c r="D28" s="225"/>
      <c r="E28" s="225"/>
      <c r="F28" s="225"/>
      <c r="G28" s="225"/>
      <c r="H28" s="225"/>
      <c r="I28" s="1">
        <v>21</v>
      </c>
      <c r="J28" s="126">
        <v>527367</v>
      </c>
      <c r="K28" s="126">
        <v>2446205</v>
      </c>
    </row>
    <row r="29" spans="1:11" ht="12.75">
      <c r="A29" s="224" t="s">
        <v>102</v>
      </c>
      <c r="B29" s="225"/>
      <c r="C29" s="225"/>
      <c r="D29" s="225"/>
      <c r="E29" s="225"/>
      <c r="F29" s="225"/>
      <c r="G29" s="225"/>
      <c r="H29" s="225"/>
      <c r="I29" s="1">
        <v>22</v>
      </c>
      <c r="J29" s="126">
        <v>1883643</v>
      </c>
      <c r="K29" s="126">
        <v>3234596</v>
      </c>
    </row>
    <row r="30" spans="1:11" ht="12.75">
      <c r="A30" s="224" t="s">
        <v>10</v>
      </c>
      <c r="B30" s="225"/>
      <c r="C30" s="225"/>
      <c r="D30" s="225"/>
      <c r="E30" s="225"/>
      <c r="F30" s="225"/>
      <c r="G30" s="225"/>
      <c r="H30" s="225"/>
      <c r="I30" s="1">
        <v>23</v>
      </c>
      <c r="J30" s="127"/>
      <c r="K30" s="127"/>
    </row>
    <row r="31" spans="1:11" ht="12.75">
      <c r="A31" s="213" t="s">
        <v>2</v>
      </c>
      <c r="B31" s="214"/>
      <c r="C31" s="214"/>
      <c r="D31" s="214"/>
      <c r="E31" s="214"/>
      <c r="F31" s="214"/>
      <c r="G31" s="214"/>
      <c r="H31" s="214"/>
      <c r="I31" s="1">
        <v>24</v>
      </c>
      <c r="J31" s="117">
        <f>SUM(J28:J30)</f>
        <v>2411010</v>
      </c>
      <c r="K31" s="117">
        <f>SUM(K28:K30)</f>
        <v>5680801</v>
      </c>
    </row>
    <row r="32" spans="1:11" ht="12.75">
      <c r="A32" s="213" t="s">
        <v>32</v>
      </c>
      <c r="B32" s="214"/>
      <c r="C32" s="214"/>
      <c r="D32" s="214"/>
      <c r="E32" s="214"/>
      <c r="F32" s="214"/>
      <c r="G32" s="214"/>
      <c r="H32" s="214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13" t="s">
        <v>33</v>
      </c>
      <c r="B33" s="214"/>
      <c r="C33" s="214"/>
      <c r="D33" s="214"/>
      <c r="E33" s="214"/>
      <c r="F33" s="214"/>
      <c r="G33" s="214"/>
      <c r="H33" s="214"/>
      <c r="I33" s="1">
        <v>26</v>
      </c>
      <c r="J33" s="119">
        <f>IF(J31&gt;J27,J31-J27,0)</f>
        <v>1371010</v>
      </c>
      <c r="K33" s="117">
        <f>IF(K31&gt;K27,K31-K27,0)</f>
        <v>4321393.59</v>
      </c>
    </row>
    <row r="34" spans="1:11" ht="12.75">
      <c r="A34" s="230" t="s">
        <v>134</v>
      </c>
      <c r="B34" s="241"/>
      <c r="C34" s="241"/>
      <c r="D34" s="241"/>
      <c r="E34" s="241"/>
      <c r="F34" s="241"/>
      <c r="G34" s="241"/>
      <c r="H34" s="241"/>
      <c r="I34" s="276"/>
      <c r="J34" s="276"/>
      <c r="K34" s="277"/>
    </row>
    <row r="35" spans="1:11" ht="12.75">
      <c r="A35" s="224" t="s">
        <v>143</v>
      </c>
      <c r="B35" s="225"/>
      <c r="C35" s="225"/>
      <c r="D35" s="225"/>
      <c r="E35" s="225"/>
      <c r="F35" s="225"/>
      <c r="G35" s="225"/>
      <c r="H35" s="225"/>
      <c r="I35" s="1">
        <v>27</v>
      </c>
      <c r="J35" s="138"/>
      <c r="K35" s="142"/>
    </row>
    <row r="36" spans="1:11" ht="12.75">
      <c r="A36" s="224" t="s">
        <v>23</v>
      </c>
      <c r="B36" s="225"/>
      <c r="C36" s="225"/>
      <c r="D36" s="225"/>
      <c r="E36" s="225"/>
      <c r="F36" s="225"/>
      <c r="G36" s="225"/>
      <c r="H36" s="225"/>
      <c r="I36" s="1">
        <v>28</v>
      </c>
      <c r="J36" s="138">
        <v>272591</v>
      </c>
      <c r="K36" s="142">
        <f>202553.02+1338457.42</f>
        <v>1541010.44</v>
      </c>
    </row>
    <row r="37" spans="1:11" ht="12.75">
      <c r="A37" s="224" t="s">
        <v>24</v>
      </c>
      <c r="B37" s="225"/>
      <c r="C37" s="225"/>
      <c r="D37" s="225"/>
      <c r="E37" s="225"/>
      <c r="F37" s="225"/>
      <c r="G37" s="225"/>
      <c r="H37" s="225"/>
      <c r="I37" s="1">
        <v>29</v>
      </c>
      <c r="J37" s="138"/>
      <c r="K37" s="127">
        <f>32946419.55-21675589.37</f>
        <v>11270830.18</v>
      </c>
    </row>
    <row r="38" spans="1:11" ht="12.75">
      <c r="A38" s="213" t="s">
        <v>59</v>
      </c>
      <c r="B38" s="214"/>
      <c r="C38" s="214"/>
      <c r="D38" s="214"/>
      <c r="E38" s="214"/>
      <c r="F38" s="214"/>
      <c r="G38" s="214"/>
      <c r="H38" s="214"/>
      <c r="I38" s="1">
        <v>30</v>
      </c>
      <c r="J38" s="117">
        <f>SUM(J35:J37)</f>
        <v>272591</v>
      </c>
      <c r="K38" s="117">
        <f>SUM(K35:K37)</f>
        <v>12811840.62</v>
      </c>
    </row>
    <row r="39" spans="1:11" ht="12.75">
      <c r="A39" s="224" t="s">
        <v>25</v>
      </c>
      <c r="B39" s="225"/>
      <c r="C39" s="225"/>
      <c r="D39" s="225"/>
      <c r="E39" s="225"/>
      <c r="F39" s="225"/>
      <c r="G39" s="225"/>
      <c r="H39" s="225"/>
      <c r="I39" s="1">
        <v>31</v>
      </c>
      <c r="J39" s="138"/>
      <c r="K39" s="142"/>
    </row>
    <row r="40" spans="1:11" ht="12.75">
      <c r="A40" s="224" t="s">
        <v>26</v>
      </c>
      <c r="B40" s="225"/>
      <c r="C40" s="225"/>
      <c r="D40" s="225"/>
      <c r="E40" s="225"/>
      <c r="F40" s="225"/>
      <c r="G40" s="225"/>
      <c r="H40" s="225"/>
      <c r="I40" s="1">
        <v>32</v>
      </c>
      <c r="J40" s="138">
        <v>6650700</v>
      </c>
      <c r="K40" s="142">
        <v>10141209.05</v>
      </c>
    </row>
    <row r="41" spans="1:11" ht="12.75">
      <c r="A41" s="224" t="s">
        <v>27</v>
      </c>
      <c r="B41" s="225"/>
      <c r="C41" s="225"/>
      <c r="D41" s="225"/>
      <c r="E41" s="225"/>
      <c r="F41" s="225"/>
      <c r="G41" s="225"/>
      <c r="H41" s="225"/>
      <c r="I41" s="1">
        <v>33</v>
      </c>
      <c r="J41" s="138"/>
      <c r="K41" s="142"/>
    </row>
    <row r="42" spans="1:11" ht="12.75">
      <c r="A42" s="224" t="s">
        <v>28</v>
      </c>
      <c r="B42" s="225"/>
      <c r="C42" s="225"/>
      <c r="D42" s="225"/>
      <c r="E42" s="225"/>
      <c r="F42" s="225"/>
      <c r="G42" s="225"/>
      <c r="H42" s="225"/>
      <c r="I42" s="1">
        <v>34</v>
      </c>
      <c r="J42" s="138"/>
      <c r="K42" s="142"/>
    </row>
    <row r="43" spans="1:11" ht="12.75">
      <c r="A43" s="224" t="s">
        <v>29</v>
      </c>
      <c r="B43" s="225"/>
      <c r="C43" s="225"/>
      <c r="D43" s="225"/>
      <c r="E43" s="225"/>
      <c r="F43" s="225"/>
      <c r="G43" s="225"/>
      <c r="H43" s="225"/>
      <c r="I43" s="1">
        <v>35</v>
      </c>
      <c r="J43" s="138">
        <f>7452643+3</f>
        <v>7452646</v>
      </c>
      <c r="K43" s="142">
        <f>194230.26+2053414.97</f>
        <v>2247645.23</v>
      </c>
    </row>
    <row r="44" spans="1:11" ht="12.75">
      <c r="A44" s="213" t="s">
        <v>60</v>
      </c>
      <c r="B44" s="214"/>
      <c r="C44" s="214"/>
      <c r="D44" s="214"/>
      <c r="E44" s="214"/>
      <c r="F44" s="214"/>
      <c r="G44" s="214"/>
      <c r="H44" s="214"/>
      <c r="I44" s="1">
        <v>36</v>
      </c>
      <c r="J44" s="117">
        <f>SUM(J39:J43)</f>
        <v>14103346</v>
      </c>
      <c r="K44" s="117">
        <f>SUM(K39:K43)</f>
        <v>12388854.280000001</v>
      </c>
    </row>
    <row r="45" spans="1:11" ht="12.75">
      <c r="A45" s="213" t="s">
        <v>11</v>
      </c>
      <c r="B45" s="214"/>
      <c r="C45" s="214"/>
      <c r="D45" s="214"/>
      <c r="E45" s="214"/>
      <c r="F45" s="214"/>
      <c r="G45" s="214"/>
      <c r="H45" s="214"/>
      <c r="I45" s="1">
        <v>37</v>
      </c>
      <c r="J45" s="51">
        <f>IF(J38&gt;J44,J38-J44,0)</f>
        <v>0</v>
      </c>
      <c r="K45" s="117">
        <f>IF(K38&gt;K44,K38-K44,0)</f>
        <v>422986.339999998</v>
      </c>
    </row>
    <row r="46" spans="1:11" ht="20.25" customHeight="1" thickBot="1">
      <c r="A46" s="278" t="s">
        <v>12</v>
      </c>
      <c r="B46" s="279"/>
      <c r="C46" s="279"/>
      <c r="D46" s="279"/>
      <c r="E46" s="279"/>
      <c r="F46" s="279"/>
      <c r="G46" s="279"/>
      <c r="H46" s="279"/>
      <c r="I46" s="130">
        <v>38</v>
      </c>
      <c r="J46" s="131">
        <f>IF(J44&gt;J38,J44-J38,0)</f>
        <v>13830755</v>
      </c>
      <c r="K46" s="131">
        <f>IF(K44&gt;K38,K44-K38,0)</f>
        <v>0</v>
      </c>
    </row>
    <row r="47" spans="1:11" ht="12.75">
      <c r="A47" s="280" t="s">
        <v>61</v>
      </c>
      <c r="B47" s="281"/>
      <c r="C47" s="281"/>
      <c r="D47" s="281"/>
      <c r="E47" s="281"/>
      <c r="F47" s="281"/>
      <c r="G47" s="281"/>
      <c r="H47" s="281"/>
      <c r="I47" s="3">
        <v>39</v>
      </c>
      <c r="J47" s="128">
        <f>IF(J19-J20+J32-J33+J45-J46&gt;0,J19-J20+J32-J33+J45-J46,0)</f>
        <v>0</v>
      </c>
      <c r="K47" s="129">
        <f>IF(K19-K20+K32-K33+K45-K46&gt;0,K19-K20+K32-K33+K45-K46,0)</f>
        <v>5747599.139999999</v>
      </c>
    </row>
    <row r="48" spans="1:11" ht="12.75">
      <c r="A48" s="224" t="s">
        <v>62</v>
      </c>
      <c r="B48" s="225"/>
      <c r="C48" s="225"/>
      <c r="D48" s="225"/>
      <c r="E48" s="225"/>
      <c r="F48" s="225"/>
      <c r="G48" s="225"/>
      <c r="H48" s="225"/>
      <c r="I48" s="1">
        <v>40</v>
      </c>
      <c r="J48" s="119">
        <f>IF(J20-J19+J33-J32+J46-J45&gt;0,J20-J19+J33-J32+J46-J45,0)</f>
        <v>9486073</v>
      </c>
      <c r="K48" s="117">
        <f>IF(K20-K19+K33-K32+K46-K45&gt;0,K20-K19+K33-K32+K46-K45,0)</f>
        <v>0</v>
      </c>
    </row>
    <row r="49" spans="1:11" ht="12.75">
      <c r="A49" s="224" t="s">
        <v>135</v>
      </c>
      <c r="B49" s="225"/>
      <c r="C49" s="225"/>
      <c r="D49" s="225"/>
      <c r="E49" s="225"/>
      <c r="F49" s="225"/>
      <c r="G49" s="225"/>
      <c r="H49" s="225"/>
      <c r="I49" s="1">
        <v>41</v>
      </c>
      <c r="J49" s="5">
        <v>19391670</v>
      </c>
      <c r="K49" s="7">
        <v>9905598</v>
      </c>
    </row>
    <row r="50" spans="1:11" ht="12.75">
      <c r="A50" s="224" t="s">
        <v>144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>
        <f>J47</f>
        <v>0</v>
      </c>
      <c r="K50" s="7">
        <f>K47</f>
        <v>5747599.139999999</v>
      </c>
    </row>
    <row r="51" spans="1:11" ht="12.75">
      <c r="A51" s="224" t="s">
        <v>145</v>
      </c>
      <c r="B51" s="225"/>
      <c r="C51" s="225"/>
      <c r="D51" s="225"/>
      <c r="E51" s="225"/>
      <c r="F51" s="225"/>
      <c r="G51" s="225"/>
      <c r="H51" s="225"/>
      <c r="I51" s="1">
        <v>43</v>
      </c>
      <c r="J51" s="120">
        <f>J48</f>
        <v>9486073</v>
      </c>
      <c r="K51" s="118">
        <f>K48</f>
        <v>0</v>
      </c>
    </row>
    <row r="52" spans="1:11" ht="12.75">
      <c r="A52" s="246" t="s">
        <v>146</v>
      </c>
      <c r="B52" s="247"/>
      <c r="C52" s="247"/>
      <c r="D52" s="247"/>
      <c r="E52" s="247"/>
      <c r="F52" s="247"/>
      <c r="G52" s="247"/>
      <c r="H52" s="247"/>
      <c r="I52" s="4">
        <v>44</v>
      </c>
      <c r="J52" s="121">
        <f>J49+J50-J51</f>
        <v>9905597</v>
      </c>
      <c r="K52" s="122">
        <f>K49+K50-K51</f>
        <v>15653197.139999999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L1:IV65536 J1:K6 J38:K38 J13:K13 J27:K27 J18:K21 J31:K34 J44:K65536"/>
    <dataValidation operator="greaterThan" allowBlank="1" showInputMessage="1" showErrorMessage="1" sqref="K7:K8 K16:K17 K10:K12 J12 J28:K30 K22:K26 K35:K37 K14 K39:K43"/>
    <dataValidation type="whole" operator="notEqual" allowBlank="1" showInputMessage="1" showErrorMessage="1" errorTitle="Pogrešan unos" error="Mogu se unijeti samo cjelobrojne vrijednosti." sqref="J7:J11 J14:J17 J22:J26 J35:J37 J39:J43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P14" sqref="P13:P14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6" width="7.57421875" style="66" customWidth="1"/>
    <col min="7" max="7" width="8.421875" style="66" customWidth="1"/>
    <col min="8" max="8" width="2.00390625" style="66" customWidth="1"/>
    <col min="9" max="9" width="7.57421875" style="66" customWidth="1"/>
    <col min="10" max="10" width="9.00390625" style="66" customWidth="1"/>
    <col min="11" max="16384" width="9.140625" style="66" customWidth="1"/>
  </cols>
  <sheetData>
    <row r="1" spans="1:12" ht="12.75">
      <c r="A1" s="288" t="s">
        <v>247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5"/>
    </row>
    <row r="2" spans="1:12" ht="12.75">
      <c r="A2" s="133"/>
      <c r="B2" s="134"/>
      <c r="C2" s="298" t="s">
        <v>248</v>
      </c>
      <c r="D2" s="298"/>
      <c r="E2" s="136" t="s">
        <v>303</v>
      </c>
      <c r="F2" s="135" t="s">
        <v>216</v>
      </c>
      <c r="G2" s="299" t="s">
        <v>304</v>
      </c>
      <c r="H2" s="300"/>
      <c r="I2" s="134"/>
      <c r="J2" s="134"/>
      <c r="K2" s="134"/>
      <c r="L2" s="67"/>
    </row>
    <row r="3" spans="1:11" ht="23.25">
      <c r="A3" s="301" t="s">
        <v>50</v>
      </c>
      <c r="B3" s="301"/>
      <c r="C3" s="301"/>
      <c r="D3" s="301"/>
      <c r="E3" s="301"/>
      <c r="F3" s="301"/>
      <c r="G3" s="301"/>
      <c r="H3" s="301"/>
      <c r="I3" s="69" t="s">
        <v>271</v>
      </c>
      <c r="J3" s="70" t="s">
        <v>124</v>
      </c>
      <c r="K3" s="70" t="s">
        <v>125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72">
        <v>2</v>
      </c>
      <c r="J4" s="71" t="s">
        <v>249</v>
      </c>
      <c r="K4" s="71" t="s">
        <v>250</v>
      </c>
    </row>
    <row r="5" spans="1:11" ht="12.75">
      <c r="A5" s="290" t="s">
        <v>251</v>
      </c>
      <c r="B5" s="291"/>
      <c r="C5" s="291"/>
      <c r="D5" s="291"/>
      <c r="E5" s="291"/>
      <c r="F5" s="291"/>
      <c r="G5" s="291"/>
      <c r="H5" s="291"/>
      <c r="I5" s="42">
        <v>1</v>
      </c>
      <c r="J5" s="6">
        <v>49880250</v>
      </c>
      <c r="K5" s="132">
        <v>49880250</v>
      </c>
    </row>
    <row r="6" spans="1:11" ht="12.75">
      <c r="A6" s="290" t="s">
        <v>252</v>
      </c>
      <c r="B6" s="291"/>
      <c r="C6" s="291"/>
      <c r="D6" s="291"/>
      <c r="E6" s="291"/>
      <c r="F6" s="291"/>
      <c r="G6" s="291"/>
      <c r="H6" s="291"/>
      <c r="I6" s="42">
        <v>2</v>
      </c>
      <c r="J6" s="7">
        <v>26698574</v>
      </c>
      <c r="K6" s="132">
        <v>26698574.09</v>
      </c>
    </row>
    <row r="7" spans="1:11" ht="12.75">
      <c r="A7" s="290" t="s">
        <v>253</v>
      </c>
      <c r="B7" s="291"/>
      <c r="C7" s="291"/>
      <c r="D7" s="291"/>
      <c r="E7" s="291"/>
      <c r="F7" s="291"/>
      <c r="G7" s="291"/>
      <c r="H7" s="291"/>
      <c r="I7" s="42">
        <v>3</v>
      </c>
      <c r="J7" s="7">
        <v>2494463</v>
      </c>
      <c r="K7" s="132">
        <v>2494463.36</v>
      </c>
    </row>
    <row r="8" spans="1:11" ht="12.75">
      <c r="A8" s="290" t="s">
        <v>254</v>
      </c>
      <c r="B8" s="291"/>
      <c r="C8" s="291"/>
      <c r="D8" s="291"/>
      <c r="E8" s="291"/>
      <c r="F8" s="291"/>
      <c r="G8" s="291"/>
      <c r="H8" s="291"/>
      <c r="I8" s="42">
        <v>4</v>
      </c>
      <c r="J8" s="7">
        <v>11324756</v>
      </c>
      <c r="K8" s="132">
        <v>6540947</v>
      </c>
    </row>
    <row r="9" spans="1:11" ht="12.75">
      <c r="A9" s="290" t="s">
        <v>255</v>
      </c>
      <c r="B9" s="291"/>
      <c r="C9" s="291"/>
      <c r="D9" s="291"/>
      <c r="E9" s="291"/>
      <c r="F9" s="291"/>
      <c r="G9" s="291"/>
      <c r="H9" s="291"/>
      <c r="I9" s="42">
        <v>5</v>
      </c>
      <c r="J9" s="7">
        <v>5357400</v>
      </c>
      <c r="K9" s="132">
        <v>7498974</v>
      </c>
    </row>
    <row r="10" spans="1:11" ht="12.75">
      <c r="A10" s="290" t="s">
        <v>256</v>
      </c>
      <c r="B10" s="291"/>
      <c r="C10" s="291"/>
      <c r="D10" s="291"/>
      <c r="E10" s="291"/>
      <c r="F10" s="291"/>
      <c r="G10" s="291"/>
      <c r="H10" s="291"/>
      <c r="I10" s="42">
        <v>6</v>
      </c>
      <c r="J10" s="7"/>
      <c r="K10" s="132"/>
    </row>
    <row r="11" spans="1:11" ht="12.75">
      <c r="A11" s="290" t="s">
        <v>257</v>
      </c>
      <c r="B11" s="291"/>
      <c r="C11" s="291"/>
      <c r="D11" s="291"/>
      <c r="E11" s="291"/>
      <c r="F11" s="291"/>
      <c r="G11" s="291"/>
      <c r="H11" s="291"/>
      <c r="I11" s="42">
        <v>7</v>
      </c>
      <c r="J11" s="7"/>
      <c r="K11" s="132"/>
    </row>
    <row r="12" spans="1:11" ht="12.75">
      <c r="A12" s="290" t="s">
        <v>258</v>
      </c>
      <c r="B12" s="291"/>
      <c r="C12" s="291"/>
      <c r="D12" s="291"/>
      <c r="E12" s="291"/>
      <c r="F12" s="291"/>
      <c r="G12" s="291"/>
      <c r="H12" s="291"/>
      <c r="I12" s="42">
        <v>8</v>
      </c>
      <c r="J12" s="7">
        <v>1210289</v>
      </c>
      <c r="K12" s="132">
        <v>-1368283</v>
      </c>
    </row>
    <row r="13" spans="1:11" ht="12.75">
      <c r="A13" s="290" t="s">
        <v>259</v>
      </c>
      <c r="B13" s="291"/>
      <c r="C13" s="291"/>
      <c r="D13" s="291"/>
      <c r="E13" s="291"/>
      <c r="F13" s="291"/>
      <c r="G13" s="291"/>
      <c r="H13" s="291"/>
      <c r="I13" s="42">
        <v>9</v>
      </c>
      <c r="J13" s="44"/>
      <c r="K13" s="44"/>
    </row>
    <row r="14" spans="1:11" ht="12.75">
      <c r="A14" s="292" t="s">
        <v>260</v>
      </c>
      <c r="B14" s="293"/>
      <c r="C14" s="293"/>
      <c r="D14" s="293"/>
      <c r="E14" s="293"/>
      <c r="F14" s="293"/>
      <c r="G14" s="293"/>
      <c r="H14" s="293"/>
      <c r="I14" s="42">
        <v>10</v>
      </c>
      <c r="J14" s="117">
        <f>SUM(J5:J13)</f>
        <v>96965732</v>
      </c>
      <c r="K14" s="117">
        <f>SUM(K5:K13)</f>
        <v>91744925.45</v>
      </c>
    </row>
    <row r="15" spans="1:11" ht="12.75">
      <c r="A15" s="290" t="s">
        <v>261</v>
      </c>
      <c r="B15" s="291"/>
      <c r="C15" s="291"/>
      <c r="D15" s="291"/>
      <c r="E15" s="291"/>
      <c r="F15" s="291"/>
      <c r="G15" s="291"/>
      <c r="H15" s="291"/>
      <c r="I15" s="42">
        <v>11</v>
      </c>
      <c r="J15" s="44"/>
      <c r="K15" s="44"/>
    </row>
    <row r="16" spans="1:11" ht="12.75">
      <c r="A16" s="290" t="s">
        <v>262</v>
      </c>
      <c r="B16" s="291"/>
      <c r="C16" s="291"/>
      <c r="D16" s="291"/>
      <c r="E16" s="291"/>
      <c r="F16" s="291"/>
      <c r="G16" s="291"/>
      <c r="H16" s="291"/>
      <c r="I16" s="42">
        <v>12</v>
      </c>
      <c r="J16" s="44"/>
      <c r="K16" s="44"/>
    </row>
    <row r="17" spans="1:11" ht="12.75">
      <c r="A17" s="290" t="s">
        <v>263</v>
      </c>
      <c r="B17" s="291"/>
      <c r="C17" s="291"/>
      <c r="D17" s="291"/>
      <c r="E17" s="291"/>
      <c r="F17" s="291"/>
      <c r="G17" s="291"/>
      <c r="H17" s="291"/>
      <c r="I17" s="42">
        <v>13</v>
      </c>
      <c r="J17" s="44"/>
      <c r="K17" s="44"/>
    </row>
    <row r="18" spans="1:11" ht="12.75">
      <c r="A18" s="290" t="s">
        <v>264</v>
      </c>
      <c r="B18" s="291"/>
      <c r="C18" s="291"/>
      <c r="D18" s="291"/>
      <c r="E18" s="291"/>
      <c r="F18" s="291"/>
      <c r="G18" s="291"/>
      <c r="H18" s="291"/>
      <c r="I18" s="42">
        <v>14</v>
      </c>
      <c r="J18" s="44"/>
      <c r="K18" s="44"/>
    </row>
    <row r="19" spans="1:11" ht="12.75">
      <c r="A19" s="290" t="s">
        <v>265</v>
      </c>
      <c r="B19" s="291"/>
      <c r="C19" s="291"/>
      <c r="D19" s="291"/>
      <c r="E19" s="291"/>
      <c r="F19" s="291"/>
      <c r="G19" s="291"/>
      <c r="H19" s="291"/>
      <c r="I19" s="42">
        <v>15</v>
      </c>
      <c r="J19" s="44"/>
      <c r="K19" s="44"/>
    </row>
    <row r="20" spans="1:11" ht="12.75">
      <c r="A20" s="290" t="s">
        <v>266</v>
      </c>
      <c r="B20" s="291"/>
      <c r="C20" s="291"/>
      <c r="D20" s="291"/>
      <c r="E20" s="291"/>
      <c r="F20" s="291"/>
      <c r="G20" s="291"/>
      <c r="H20" s="291"/>
      <c r="I20" s="42">
        <v>16</v>
      </c>
      <c r="J20" s="44"/>
      <c r="K20" s="44"/>
    </row>
    <row r="21" spans="1:11" ht="12.75">
      <c r="A21" s="292" t="s">
        <v>267</v>
      </c>
      <c r="B21" s="293"/>
      <c r="C21" s="293"/>
      <c r="D21" s="293"/>
      <c r="E21" s="293"/>
      <c r="F21" s="293"/>
      <c r="G21" s="293"/>
      <c r="H21" s="293"/>
      <c r="I21" s="42">
        <v>17</v>
      </c>
      <c r="J21" s="68">
        <f>SUM(J15:J20)</f>
        <v>0</v>
      </c>
      <c r="K21" s="68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268</v>
      </c>
      <c r="B23" s="283"/>
      <c r="C23" s="283"/>
      <c r="D23" s="283"/>
      <c r="E23" s="283"/>
      <c r="F23" s="283"/>
      <c r="G23" s="283"/>
      <c r="H23" s="283"/>
      <c r="I23" s="45">
        <v>18</v>
      </c>
      <c r="J23" s="43"/>
      <c r="K23" s="43"/>
    </row>
    <row r="24" spans="1:11" ht="17.25" customHeight="1">
      <c r="A24" s="284" t="s">
        <v>269</v>
      </c>
      <c r="B24" s="285"/>
      <c r="C24" s="285"/>
      <c r="D24" s="285"/>
      <c r="E24" s="285"/>
      <c r="F24" s="285"/>
      <c r="G24" s="285"/>
      <c r="H24" s="285"/>
      <c r="I24" s="46">
        <v>19</v>
      </c>
      <c r="J24" s="68"/>
      <c r="K24" s="68"/>
    </row>
    <row r="25" spans="1:11" ht="30" customHeight="1">
      <c r="A25" s="286" t="s">
        <v>270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:K4 J13:K65536"/>
    <dataValidation type="whole" operator="notEqual" allowBlank="1" showInputMessage="1" showErrorMessage="1" errorTitle="Pogrešan unos" error="Mogu se unijeti samo cjelobrojne vrijednosti." sqref="J5:J12">
      <formula1>999999999999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D40" sqref="D4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246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298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Sabina Delpin</cp:lastModifiedBy>
  <cp:lastPrinted>2019-02-08T09:42:22Z</cp:lastPrinted>
  <dcterms:created xsi:type="dcterms:W3CDTF">2008-10-17T11:51:54Z</dcterms:created>
  <dcterms:modified xsi:type="dcterms:W3CDTF">2019-02-08T09:43:31Z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