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890" firstSheet="1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<sst xmlns="http://schemas.openxmlformats.org/spreadsheetml/2006/main" count="394" uniqueCount="343">
  <si>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</si>
  <si>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</si>
  <si>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</si>
  <si>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</si>
  <si>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</si>
  <si>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</si>
  <si>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</si>
  <si>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</si>
  <si>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</si>
  <si>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</si>
  <si>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</si>
  <si>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</si>
  <si>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</si>
  <si>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</si>
  <si>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</si>
  <si>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</si>
  <si>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</si>
  <si>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</si>
  <si>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</si>
  <si>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</si>
  <si>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</si>
  <si>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</si>
  <si>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</si>
  <si>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</si>
  <si>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</si>
  <si>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</si>
  <si>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</si>
  <si>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</si>
  <si>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</si>
  <si>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</si>
  <si>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</si>
  <si>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</si>
  <si>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</si>
  <si>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</si>
  <si>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</si>
  <si>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</si>
  <si>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</si>
  <si>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</si>
  <si>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</si>
  <si>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</si>
  <si>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</si>
  <si>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</si>
  <si>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</si>
  <si>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</si>
  <si>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</si>
  <si>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</si>
  <si>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</si>
  <si>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</si>
  <si>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</si>
  <si>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</si>
  <si>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</si>
  <si>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</si>
  <si>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</si>
  <si>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</si>
  <si>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</si>
  <si>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</si>
  <si>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</si>
  <si>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</si>
  <si>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</si>
  <si>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</si>
  <si>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</si>
  <si>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</si>
  <si>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</si>
  <si>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</si>
  <si>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</si>
  <si>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</si>
  <si>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</si>
  <si>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</si>
  <si>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</si>
  <si>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</si>
  <si>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</si>
  <si>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</si>
  <si>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</si>
  <si>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</si>
  <si>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</si>
  <si>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</si>
  <si>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</si>
  <si>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</si>
  <si>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</si>
  <si>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</si>
  <si>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</si>
  <si>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</si>
  <si>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</si>
  <si>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</si>
  <si>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</si>
  <si>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</si>
  <si>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</si>
  <si>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</si>
  <si>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</si>
  <si>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</si>
  <si>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</si>
  <si>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</si>
  <si>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</si>
  <si>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</si>
  <si>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</si>
  <si>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</si>
  <si>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</si>
  <si>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</si>
  <si>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</si>
  <si>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</si>
  <si>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</si>
  <si>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</si>
  <si>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</si>
  <si>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</si>
  <si>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</si>
  <si>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</si>
  <si>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</si>
  <si>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</si>
  <si>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</si>
  <si>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</si>
  <si>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</si>
  <si>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</si>
  <si>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</si>
  <si>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</si>
  <si>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</si>
  <si>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</si>
  <si>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</si>
  <si>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</si>
  <si>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</si>
  <si>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</si>
  <si>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</si>
  <si>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</si>
  <si>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</si>
  <si>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</si>
  <si>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</si>
  <si>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</si>
  <si>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</si>
  <si>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</si>
  <si>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</si>
  <si>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</si>
  <si>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</si>
  <si>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</si>
  <si>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</si>
  <si>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</si>
  <si>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</si>
  <si>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</si>
  <si>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</si>
  <si>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</si>
  <si>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</si>
  <si>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</si>
  <si>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</si>
  <si>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</si>
  <si>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</si>
  <si>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</si>
  <si>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</si>
  <si>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</si>
  <si>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</si>
  <si>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</si>
  <si>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</si>
  <si>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</si>
  <si>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</si>
  <si>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</si>
  <si>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</si>
  <si>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</si>
  <si>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</si>
  <si>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</si>
  <si>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</si>
  <si>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</si>
  <si>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</si>
  <si>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</si>
  <si>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</si>
  <si>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</si>
  <si>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</si>
  <si>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</si>
  <si>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</si>
  <si>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</si>
  <si>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</si>
  <si>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</si>
  <si>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</si>
  <si>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</si>
  <si>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</si>
  <si>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</si>
  <si>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</si>
  <si>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</si>
  <si>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</si>
  <si>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</si>
  <si>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</si>
  <si>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</si>
  <si>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</si>
  <si>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</si>
  <si>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</si>
  <si>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</si>
  <si>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</si>
  <si>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</si>
  <si>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</si>
  <si>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</si>
  <si>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</si>
  <si>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</si>
  <si>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</si>
  <si>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</si>
  <si>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</si>
  <si>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</si>
  <si>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</si>
  <si>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</si>
  <si>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</si>
  <si>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</si>
  <si>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</si>
  <si>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</si>
  <si>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</si>
  <si>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</si>
  <si>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</si>
  <si>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</si>
  <si>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</si>
  <si>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</si>
  <si>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</si>
  <si>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</si>
  <si>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</si>
  <si>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</si>
  <si>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</si>
  <si>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</si>
  <si>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</si>
  <si>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</si>
  <si>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</si>
  <si>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</si>
  <si>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</si>
  <si>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</si>
  <si>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</si>
  <si>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</si>
  <si>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</si>
  <si>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</si>
  <si>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</si>
  <si>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</si>
  <si>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</si>
  <si>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</si>
  <si>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</si>
  <si>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</si>
  <si>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</si>
  <si>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</si>
  <si>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</si>
  <si>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</si>
  <si>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</si>
  <si>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</si>
  <si>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</si>
  <si>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</si>
  <si>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</si>
  <si>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</si>
  <si>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</si>
  <si>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</si>
  <si>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</si>
  <si>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</si>
  <si>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</si>
  <si>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</si>
  <si>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</si>
  <si>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</si>
  <si>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</si>
  <si>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</si>
  <si>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</si>
  <si>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</si>
  <si>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</si>
  <si>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</si>
  <si>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</si>
  <si>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</si>
  <si>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</si>
  <si>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</si>
  <si>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</si>
  <si>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</si>
  <si>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</si>
  <si>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</si>
  <si>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</si>
  <si>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</si>
  <si>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</si>
  <si>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</si>
  <si>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</si>
  <si>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</si>
  <si>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</si>
  <si>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</si>
  <si>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</si>
  <si>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</si>
  <si>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</si>
  <si>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</si>
  <si>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</si>
  <si>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</si>
  <si>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</si>
  <si>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</si>
  <si>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</si>
  <si>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</si>
  <si>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</si>
  <si>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</si>
  <si>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</si>
  <si>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</si>
  <si>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</si>
  <si>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</si>
  <si>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</si>
  <si>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</si>
  <si>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</si>
  <si>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</si>
  <si>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</si>
  <si>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</si>
  <si>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</si>
  <si>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</si>
  <si>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</si>
  <si>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</si>
  <si>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</si>
  <si>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</si>
  <si>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</si>
  <si>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</si>
  <si>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</si>
  <si>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</si>
  <si>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</si>
  <si>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</si>
  <si>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</si>
  <si>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</si>
  <si>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</si>
  <si>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</si>
  <si>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</si>
  <si>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</si>
  <si>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</si>
  <si>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</si>
  <si>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</si>
  <si>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</si>
  <si>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</si>
  <si>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</si>
  <si>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</si>
  <si>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</si>
  <si>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</si>
  <si>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</si>
  <si>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</si>
  <si>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</si>
  <si>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</si>
  <si>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</si>
  <si>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</si>
  <si>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03334309</t>
  </si>
  <si>
    <t>040005097</t>
  </si>
  <si>
    <t>95976200516</t>
  </si>
  <si>
    <t>JADROAGENT D.D.</t>
  </si>
  <si>
    <t>RIJEKA</t>
  </si>
  <si>
    <t>TRG IVANA KOBLERA 2</t>
  </si>
  <si>
    <t>ankica.cvitan@jadroagent.hr</t>
  </si>
  <si>
    <t>www.jadroagent.hr</t>
  </si>
  <si>
    <t>PRIMORSKO GORANSKA</t>
  </si>
  <si>
    <t>52.29</t>
  </si>
  <si>
    <t>CVITAN ANKICA</t>
  </si>
  <si>
    <t>051 780 701</t>
  </si>
  <si>
    <t>051 335 372</t>
  </si>
  <si>
    <t>SABALIĆ ANTE</t>
  </si>
  <si>
    <t>Bilješke uz financijska izvješća objavljena su uz izvješće Uprave.</t>
  </si>
  <si>
    <t>Obveznik:  JADROAGENT D.D.</t>
  </si>
  <si>
    <t>Obveznik: JADROAGENT D.D.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</si>
  <si>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</si>
  <si>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</si>
  <si>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NE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</si>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</sst>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254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255</v>
      </c>
      <c r="B2" s="123"/>
      <c r="C2" s="123"/>
      <c r="D2" s="124"/>
      <c r="E2" s="24">
        <v>42736</v>
      </c>
      <c r="F2" s="25"/>
      <c r="G2" s="26" t="s">
        <v>256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257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258</v>
      </c>
      <c r="B6" s="127"/>
      <c r="C6" s="121" t="s">
        <v>321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259</v>
      </c>
      <c r="B8" s="130"/>
      <c r="C8" s="121" t="s">
        <v>322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260</v>
      </c>
      <c r="B10" s="119"/>
      <c r="C10" s="121" t="s">
        <v>323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261</v>
      </c>
      <c r="B12" s="127"/>
      <c r="C12" s="131" t="s">
        <v>324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262</v>
      </c>
      <c r="B14" s="127"/>
      <c r="C14" s="138">
        <v>51000</v>
      </c>
      <c r="D14" s="139"/>
      <c r="E14" s="31"/>
      <c r="F14" s="131" t="s">
        <v>325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263</v>
      </c>
      <c r="B16" s="127"/>
      <c r="C16" s="131" t="s">
        <v>326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264</v>
      </c>
      <c r="B18" s="127"/>
      <c r="C18" s="140" t="s">
        <v>327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265</v>
      </c>
      <c r="B20" s="127"/>
      <c r="C20" s="140" t="s">
        <v>328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266</v>
      </c>
      <c r="B22" s="127"/>
      <c r="C22" s="44">
        <v>373</v>
      </c>
      <c r="D22" s="131" t="s">
        <v>325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267</v>
      </c>
      <c r="B24" s="127"/>
      <c r="C24" s="44">
        <v>8</v>
      </c>
      <c r="D24" s="131" t="s">
        <v>329</v>
      </c>
      <c r="E24" s="132"/>
      <c r="F24" s="132"/>
      <c r="G24" s="133"/>
      <c r="H24" s="38" t="s">
        <v>268</v>
      </c>
      <c r="I24" s="48">
        <v>153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26" t="s">
        <v>270</v>
      </c>
      <c r="B26" s="127"/>
      <c r="C26" s="49" t="s">
        <v>340</v>
      </c>
      <c r="D26" s="50"/>
      <c r="E26" s="22"/>
      <c r="F26" s="51"/>
      <c r="G26" s="126" t="s">
        <v>271</v>
      </c>
      <c r="H26" s="127"/>
      <c r="I26" s="52" t="s">
        <v>330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272</v>
      </c>
      <c r="B28" s="147"/>
      <c r="C28" s="148"/>
      <c r="D28" s="148"/>
      <c r="E28" s="149" t="s">
        <v>273</v>
      </c>
      <c r="F28" s="150"/>
      <c r="G28" s="150"/>
      <c r="H28" s="151" t="s">
        <v>274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275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276</v>
      </c>
      <c r="B46" s="158"/>
      <c r="C46" s="131" t="s">
        <v>331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278</v>
      </c>
      <c r="B48" s="158"/>
      <c r="C48" s="159" t="s">
        <v>332</v>
      </c>
      <c r="D48" s="160"/>
      <c r="E48" s="161"/>
      <c r="F48" s="32"/>
      <c r="G48" s="38" t="s">
        <v>279</v>
      </c>
      <c r="H48" s="159" t="s">
        <v>333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264</v>
      </c>
      <c r="B50" s="158"/>
      <c r="C50" s="166" t="s">
        <v>327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280</v>
      </c>
      <c r="B52" s="127"/>
      <c r="C52" s="159" t="s">
        <v>334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281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282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320</v>
      </c>
      <c r="C56" s="116"/>
      <c r="D56" s="116"/>
      <c r="E56" s="116"/>
      <c r="F56" s="116"/>
      <c r="G56" s="116"/>
      <c r="H56" s="173" t="s">
        <v>315</v>
      </c>
      <c r="I56" s="173"/>
      <c r="J56" s="22"/>
      <c r="K56" s="22"/>
      <c r="L56" s="22"/>
    </row>
    <row r="57" spans="1:12" ht="12.75">
      <c r="A57" s="69"/>
      <c r="B57" s="115" t="s">
        <v>316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317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318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319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284</v>
      </c>
      <c r="F63" s="22"/>
      <c r="G63" s="170" t="s">
        <v>285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79" sqref="A79:H79"/>
    </sheetView>
  </sheetViews>
  <sheetFormatPr defaultColWidth="9.140625" defaultRowHeight="12.75"/>
  <cols>
    <col min="10" max="10" width="9.8515625" style="0" bestFit="1" customWidth="1"/>
    <col min="11" max="11" width="9.85156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324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286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35187862</v>
      </c>
      <c r="K9" s="12">
        <f>K10+K17+K27+K36+K40</f>
        <v>34886613</v>
      </c>
    </row>
    <row r="10" spans="1:11" ht="12.75">
      <c r="A10" s="187" t="s">
        <v>212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299255</v>
      </c>
      <c r="K10" s="12">
        <f>SUM(K11:K16)</f>
        <v>190208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299255</v>
      </c>
      <c r="K12" s="13">
        <v>190208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215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216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217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213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32065941</v>
      </c>
      <c r="K17" s="12">
        <f>SUM(K18:K26)</f>
        <v>30037673</v>
      </c>
    </row>
    <row r="18" spans="1:11" ht="12.75">
      <c r="A18" s="187" t="s">
        <v>218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1118099</v>
      </c>
      <c r="K18" s="13">
        <v>1118099</v>
      </c>
    </row>
    <row r="19" spans="1:11" ht="12.75">
      <c r="A19" s="187" t="s">
        <v>253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16413906</v>
      </c>
      <c r="K19" s="13">
        <v>15264940</v>
      </c>
    </row>
    <row r="20" spans="1:11" ht="12.75">
      <c r="A20" s="187" t="s">
        <v>219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110395</v>
      </c>
      <c r="K20" s="13">
        <v>92146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986041</v>
      </c>
      <c r="K21" s="13">
        <v>1452366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735558</v>
      </c>
      <c r="K24" s="13">
        <v>64641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311084</v>
      </c>
      <c r="K25" s="13">
        <v>311083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12390858</v>
      </c>
      <c r="K26" s="13">
        <v>11734398</v>
      </c>
    </row>
    <row r="27" spans="1:11" ht="12.75">
      <c r="A27" s="187" t="s">
        <v>197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2822666</v>
      </c>
      <c r="K27" s="12">
        <f>SUM(K28:K35)</f>
        <v>4658732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20000</v>
      </c>
      <c r="K28" s="13">
        <v>20000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2598128</v>
      </c>
      <c r="K32" s="13">
        <v>4481771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179738</v>
      </c>
      <c r="K33" s="13">
        <v>132161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189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24800</v>
      </c>
      <c r="K35" s="13">
        <v>24800</v>
      </c>
    </row>
    <row r="36" spans="1:11" ht="12.75">
      <c r="A36" s="187" t="s">
        <v>190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191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246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91506217</v>
      </c>
      <c r="K41" s="12">
        <f>K42+K50+K57+K65</f>
        <v>86334754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/>
      <c r="K43" s="13"/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26691848</v>
      </c>
      <c r="K50" s="12">
        <f>SUM(K51:K56)</f>
        <v>23658402</v>
      </c>
    </row>
    <row r="51" spans="1:11" ht="12.75">
      <c r="A51" s="187" t="s">
        <v>207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208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22870035</v>
      </c>
      <c r="K52" s="13">
        <f>66403+20700671</f>
        <v>20767074</v>
      </c>
    </row>
    <row r="53" spans="1:11" ht="12.75">
      <c r="A53" s="187" t="s">
        <v>209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210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114</v>
      </c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1579308</v>
      </c>
      <c r="K55" s="13">
        <v>505921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2242391</v>
      </c>
      <c r="K56" s="13">
        <v>2385407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45422698</v>
      </c>
      <c r="K57" s="12">
        <f>SUM(K58:K64)</f>
        <v>52770754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248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45422698</v>
      </c>
      <c r="K63" s="13">
        <v>52770754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214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19391671</v>
      </c>
      <c r="K65" s="13">
        <v>9905598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117189</v>
      </c>
      <c r="K66" s="13">
        <v>162948</v>
      </c>
    </row>
    <row r="67" spans="1:11" ht="12.75">
      <c r="A67" s="193" t="s">
        <v>247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126811268</v>
      </c>
      <c r="K67" s="12">
        <f>K8+K9+K41+K66</f>
        <v>121384315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198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96375389</v>
      </c>
      <c r="K70" s="20">
        <f>K71+K72+K73+K79+K80+K83+K86</f>
        <v>96965732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49880250</v>
      </c>
      <c r="K71" s="13">
        <v>49880250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26698574</v>
      </c>
      <c r="K72" s="13">
        <v>26698574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2494463</v>
      </c>
      <c r="K73" s="12">
        <f>K74+K75-K76+K77+K78</f>
        <v>2494463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2494014</v>
      </c>
      <c r="K74" s="13">
        <v>2494014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449</v>
      </c>
      <c r="K75" s="13">
        <v>449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-673354</v>
      </c>
      <c r="K79" s="13">
        <v>1210289</v>
      </c>
    </row>
    <row r="80" spans="1:11" ht="12.75">
      <c r="A80" s="187" t="s">
        <v>244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11229786</v>
      </c>
      <c r="K80" s="12">
        <f>K81-K82</f>
        <v>11324756</v>
      </c>
    </row>
    <row r="81" spans="1:11" ht="12.75">
      <c r="A81" s="196" t="s">
        <v>174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11229786</v>
      </c>
      <c r="K81" s="13">
        <v>11324756</v>
      </c>
    </row>
    <row r="82" spans="1:11" ht="12.75">
      <c r="A82" s="196" t="s">
        <v>175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245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6745670</v>
      </c>
      <c r="K83" s="12">
        <f>K84-K85</f>
        <v>5357400</v>
      </c>
    </row>
    <row r="84" spans="1:11" ht="12.75">
      <c r="A84" s="196" t="s">
        <v>176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6745670</v>
      </c>
      <c r="K84" s="13">
        <v>5357400</v>
      </c>
    </row>
    <row r="85" spans="1:11" ht="12.75">
      <c r="A85" s="196" t="s">
        <v>177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178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101000</v>
      </c>
      <c r="K87" s="12">
        <f>SUM(K88:K90)</f>
        <v>101000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101000</v>
      </c>
      <c r="K90" s="13">
        <v>101000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249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250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251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252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30247176</v>
      </c>
      <c r="K101" s="12">
        <f>SUM(K102:K113)</f>
        <v>24112794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249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/>
    </row>
    <row r="105" spans="1:11" ht="12.75">
      <c r="A105" s="187" t="s">
        <v>250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5745346</v>
      </c>
      <c r="K105" s="13">
        <v>3450173</v>
      </c>
    </row>
    <row r="106" spans="1:11" ht="12.75">
      <c r="A106" s="187" t="s">
        <v>251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16485434</v>
      </c>
      <c r="K106" s="13">
        <v>13605978</v>
      </c>
    </row>
    <row r="107" spans="1:11" ht="12.75">
      <c r="A107" s="187" t="s">
        <v>252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>
        <v>40485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1990136</v>
      </c>
      <c r="K109" s="13">
        <v>2032350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1925916</v>
      </c>
      <c r="K110" s="13">
        <v>1816997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435272</v>
      </c>
      <c r="K111" s="13">
        <v>472443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3665072</v>
      </c>
      <c r="K113" s="13">
        <v>2694368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87703</v>
      </c>
      <c r="K114" s="13">
        <v>204789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126811268</v>
      </c>
      <c r="K115" s="12">
        <f>K70+K87+K91+K101+K114</f>
        <v>121384315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287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192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71:K71 J8:K68 J87:K116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59" sqref="A59:H59"/>
    </sheetView>
  </sheetViews>
  <sheetFormatPr defaultColWidth="9.140625" defaultRowHeight="12.75"/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337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288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42079531</v>
      </c>
      <c r="K7" s="20">
        <f>SUM(K8:K9)</f>
        <v>43086658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37246511</v>
      </c>
      <c r="K8" s="13">
        <v>36985227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4833020</v>
      </c>
      <c r="K9" s="13">
        <v>6101431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35703084</v>
      </c>
      <c r="K10" s="12">
        <f>K11+K12+K16+K20+K21+K22+K25+K26</f>
        <v>35954019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4627973</v>
      </c>
      <c r="K12" s="12">
        <f>SUM(K13:K15)</f>
        <v>4704629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1366382</v>
      </c>
      <c r="K13" s="13">
        <v>1344637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/>
      <c r="K14" s="13"/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3261591</v>
      </c>
      <c r="K15" s="13">
        <v>3359992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23572116</v>
      </c>
      <c r="K16" s="12">
        <f>SUM(K17:K19)</f>
        <v>23919896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13758686</v>
      </c>
      <c r="K17" s="13">
        <v>14183946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6406793</v>
      </c>
      <c r="K18" s="13">
        <v>6343753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3406637</v>
      </c>
      <c r="K19" s="13">
        <v>3392197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2540567</v>
      </c>
      <c r="K20" s="13">
        <v>2593433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4604827</v>
      </c>
      <c r="K21" s="13">
        <v>4589961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256601</v>
      </c>
      <c r="K22" s="12">
        <f>SUM(K23:K24)</f>
        <v>136084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256601</v>
      </c>
      <c r="K24" s="13">
        <v>136084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101000</v>
      </c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>
        <v>10016</v>
      </c>
    </row>
    <row r="27" spans="1:11" ht="12.75">
      <c r="A27" s="193" t="s">
        <v>220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1887157</v>
      </c>
      <c r="K27" s="12">
        <f>SUM(K28:K32)</f>
        <v>898260</v>
      </c>
    </row>
    <row r="28" spans="1:11" ht="12.75">
      <c r="A28" s="193" t="s">
        <v>338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339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f>243575+490562+21404</f>
        <v>755541</v>
      </c>
      <c r="K29" s="13">
        <f>29229+415468+780</f>
        <v>445477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1131616</v>
      </c>
      <c r="K30" s="13">
        <v>452783</v>
      </c>
    </row>
    <row r="31" spans="1:11" ht="12.75">
      <c r="A31" s="193" t="s">
        <v>230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221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126988</v>
      </c>
      <c r="K33" s="12">
        <f>SUM(K34:K37)</f>
        <v>1486365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f>769+112296</f>
        <v>113065</v>
      </c>
      <c r="K35" s="13">
        <f>845+1485520</f>
        <v>1486365</v>
      </c>
    </row>
    <row r="36" spans="1:11" ht="12.75">
      <c r="A36" s="193" t="s">
        <v>231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13923</v>
      </c>
      <c r="K37" s="13"/>
    </row>
    <row r="38" spans="1:11" ht="12.75">
      <c r="A38" s="193" t="s">
        <v>202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203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232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233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222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43966688</v>
      </c>
      <c r="K42" s="12">
        <f>K7+K27+K38+K40</f>
        <v>43984918</v>
      </c>
    </row>
    <row r="43" spans="1:11" ht="12.75">
      <c r="A43" s="193" t="s">
        <v>223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35830072</v>
      </c>
      <c r="K43" s="12">
        <f>K10+K33+K39+K41</f>
        <v>37440384</v>
      </c>
    </row>
    <row r="44" spans="1:11" ht="12.75">
      <c r="A44" s="193" t="s">
        <v>242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8136616</v>
      </c>
      <c r="K44" s="12">
        <f>K42-K43</f>
        <v>6544534</v>
      </c>
    </row>
    <row r="45" spans="1:11" ht="12.75">
      <c r="A45" s="196" t="s">
        <v>225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8136616</v>
      </c>
      <c r="K45" s="12">
        <f>IF(K42&gt;K43,K42-K43,0)</f>
        <v>6544534</v>
      </c>
    </row>
    <row r="46" spans="1:11" ht="12.75">
      <c r="A46" s="196" t="s">
        <v>226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224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1390946</v>
      </c>
      <c r="K47" s="13">
        <v>1187134</v>
      </c>
    </row>
    <row r="48" spans="1:11" ht="12.75">
      <c r="A48" s="193" t="s">
        <v>243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6745670</v>
      </c>
      <c r="K48" s="12">
        <f>K44-K47</f>
        <v>5357400</v>
      </c>
    </row>
    <row r="49" spans="1:11" ht="12.75">
      <c r="A49" s="196" t="s">
        <v>199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6745670</v>
      </c>
      <c r="K49" s="12">
        <f>IF(K48&gt;0,K48,0)</f>
        <v>5357400</v>
      </c>
    </row>
    <row r="50" spans="1:11" ht="12.75">
      <c r="A50" s="230" t="s">
        <v>227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193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240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241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196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211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/>
      <c r="K56" s="11"/>
    </row>
    <row r="57" spans="1:11" ht="12.75">
      <c r="A57" s="193" t="s">
        <v>228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234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235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236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237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238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239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229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200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201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179" t="s">
        <v>195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194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240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241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P16" sqref="P16"/>
    </sheetView>
  </sheetViews>
  <sheetFormatPr defaultColWidth="9.140625" defaultRowHeight="12.75"/>
  <cols>
    <col min="11" max="11" width="10.7109375" style="0" customWidth="1"/>
  </cols>
  <sheetData>
    <row r="1" spans="1:11" ht="12.75">
      <c r="A1" s="241" t="s">
        <v>169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342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336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288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292</v>
      </c>
      <c r="K6" s="90" t="s">
        <v>293</v>
      </c>
    </row>
    <row r="7" spans="1:11" ht="12.75">
      <c r="A7" s="237" t="s">
        <v>161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1">
        <v>8136616</v>
      </c>
      <c r="K8" s="11">
        <v>6544534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2540567</v>
      </c>
      <c r="K9" s="13">
        <v>2593433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3544978</v>
      </c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/>
      <c r="K11" s="13">
        <v>3033446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/>
      <c r="K13" s="13"/>
    </row>
    <row r="14" spans="1:11" ht="12.75">
      <c r="A14" s="193" t="s">
        <v>162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v>14222161</v>
      </c>
      <c r="K14" s="12">
        <f>SUM(K8:K13)</f>
        <v>12171413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/>
      <c r="K15" s="13">
        <v>6134381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731366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3199985</v>
      </c>
      <c r="K18" s="13">
        <v>2365614</v>
      </c>
    </row>
    <row r="19" spans="1:11" ht="12.75">
      <c r="A19" s="193" t="s">
        <v>163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v>3931351</v>
      </c>
      <c r="K19" s="12">
        <f>SUM(K15:K18)</f>
        <v>8499995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v>10290810</v>
      </c>
      <c r="K20" s="12">
        <f>IF(K14&gt;K19,K14-K19,0)</f>
        <v>3671418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v>0</v>
      </c>
      <c r="K21" s="12">
        <f>IF(K19&gt;K14,K19-K14,0)</f>
        <v>0</v>
      </c>
    </row>
    <row r="22" spans="1:11" ht="12.75">
      <c r="A22" s="237" t="s">
        <v>164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184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>
        <v>17453</v>
      </c>
      <c r="K23" s="13">
        <v>175983</v>
      </c>
    </row>
    <row r="24" spans="1:11" ht="12.75">
      <c r="A24" s="187" t="s">
        <v>185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/>
      <c r="K24" s="13"/>
    </row>
    <row r="25" spans="1:11" ht="12.75">
      <c r="A25" s="187" t="s">
        <v>186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>
        <v>490562</v>
      </c>
      <c r="K25" s="13">
        <v>415468</v>
      </c>
    </row>
    <row r="26" spans="1:11" ht="12.75">
      <c r="A26" s="187" t="s">
        <v>187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>
        <v>1375190</v>
      </c>
      <c r="K26" s="13">
        <v>482012</v>
      </c>
    </row>
    <row r="27" spans="1:11" ht="12.75">
      <c r="A27" s="187" t="s">
        <v>188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>
        <v>105793</v>
      </c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v>1988998</v>
      </c>
      <c r="K28" s="12">
        <f>SUM(K23:K27)</f>
        <v>1073463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888666</v>
      </c>
      <c r="K29" s="13">
        <v>552367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v>888666</v>
      </c>
      <c r="K32" s="12">
        <f>SUM(K29:K31)</f>
        <v>552367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v>1100332</v>
      </c>
      <c r="K33" s="12">
        <f>IF(K28&gt;K32,K28-K32,0)</f>
        <v>521096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165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179</v>
      </c>
      <c r="B36" s="188"/>
      <c r="C36" s="188"/>
      <c r="D36" s="188"/>
      <c r="E36" s="188"/>
      <c r="F36" s="188"/>
      <c r="G36" s="188"/>
      <c r="H36" s="188"/>
      <c r="I36" s="4">
        <v>27</v>
      </c>
      <c r="J36" s="13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905279</v>
      </c>
      <c r="K37" s="13">
        <v>272591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13">
        <v>730537</v>
      </c>
      <c r="K38" s="13">
        <v>5345988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v>1635816</v>
      </c>
      <c r="K39" s="12">
        <f>SUM(K36:K38)</f>
        <v>5618579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/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>
        <v>6650700</v>
      </c>
      <c r="K41" s="13">
        <v>6650700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>
        <v>1451760</v>
      </c>
      <c r="K44" s="13">
        <v>12646466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12">
        <v>8102460</v>
      </c>
      <c r="K45" s="12">
        <f>SUM(K40:K44)</f>
        <v>19297166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v>6466644</v>
      </c>
      <c r="K47" s="12">
        <f>IF(K45&gt;K39,K45-K39,0)</f>
        <v>13678587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v>4924498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v>0</v>
      </c>
      <c r="K49" s="12">
        <f>IF(K21-K20+K34-K33+K47-K46&gt;0,K21-K20+K34-K33+K47-K46,0)</f>
        <v>9486073</v>
      </c>
    </row>
    <row r="50" spans="1:11" ht="12.75">
      <c r="A50" s="187" t="s">
        <v>166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14467172</v>
      </c>
      <c r="K50" s="13">
        <v>19391671</v>
      </c>
    </row>
    <row r="51" spans="1:11" ht="12.75">
      <c r="A51" s="187" t="s">
        <v>181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4924498</v>
      </c>
      <c r="K51" s="13">
        <f>K48</f>
        <v>0</v>
      </c>
    </row>
    <row r="52" spans="1:11" ht="12.75">
      <c r="A52" s="187" t="s">
        <v>182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>
        <f>J49</f>
        <v>0</v>
      </c>
      <c r="K52" s="13">
        <v>9486073</v>
      </c>
    </row>
    <row r="53" spans="1:11" ht="12.75">
      <c r="A53" s="190" t="s">
        <v>183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19391670</v>
      </c>
      <c r="K53" s="18">
        <f>K50+K51-K52</f>
        <v>9905598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29:K31 J15:K18 J50:K52 J8:K13 J23:K27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53:K53 J32:K34 J28:K28 J14:K14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204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288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292</v>
      </c>
      <c r="K6" s="90" t="s">
        <v>293</v>
      </c>
    </row>
    <row r="7" spans="1:11" ht="12.75">
      <c r="A7" s="237" t="s">
        <v>161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206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205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164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170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171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172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165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179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167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168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166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181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182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183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2" t="s">
        <v>290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291</v>
      </c>
      <c r="D2" s="259"/>
      <c r="E2" s="100">
        <v>42736</v>
      </c>
      <c r="F2" s="99" t="s">
        <v>256</v>
      </c>
      <c r="G2" s="260">
        <v>43100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314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292</v>
      </c>
      <c r="K4" s="104" t="s">
        <v>293</v>
      </c>
    </row>
    <row r="5" spans="1:11" ht="12.75">
      <c r="A5" s="257" t="s">
        <v>294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49880250</v>
      </c>
      <c r="K5" s="107">
        <v>49880250</v>
      </c>
    </row>
    <row r="6" spans="1:11" ht="12.75">
      <c r="A6" s="257" t="s">
        <v>295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26698574</v>
      </c>
      <c r="K6" s="108">
        <v>26698574</v>
      </c>
    </row>
    <row r="7" spans="1:11" ht="12.75">
      <c r="A7" s="257" t="s">
        <v>296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2494463</v>
      </c>
      <c r="K7" s="108">
        <v>2494463</v>
      </c>
    </row>
    <row r="8" spans="1:11" ht="12.75">
      <c r="A8" s="257" t="s">
        <v>297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11229786</v>
      </c>
      <c r="K8" s="108">
        <v>11324756</v>
      </c>
    </row>
    <row r="9" spans="1:11" ht="12.75">
      <c r="A9" s="257" t="s">
        <v>298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6745670</v>
      </c>
      <c r="K9" s="108">
        <v>5357400</v>
      </c>
    </row>
    <row r="10" spans="1:11" ht="12.75">
      <c r="A10" s="257" t="s">
        <v>299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300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301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-673354</v>
      </c>
      <c r="K12" s="108">
        <v>1210289</v>
      </c>
    </row>
    <row r="13" spans="1:11" ht="12.75">
      <c r="A13" s="257" t="s">
        <v>302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303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96375389</v>
      </c>
      <c r="K14" s="109">
        <f>SUM(K5:K13)</f>
        <v>96965732</v>
      </c>
    </row>
    <row r="15" spans="1:11" ht="12.75">
      <c r="A15" s="257" t="s">
        <v>304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305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306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307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308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309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310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311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312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8" sqref="D18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289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335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Sabina Delpin</cp:lastModifiedBy>
  <cp:lastPrinted>2017-03-22T09:26:40Z</cp:lastPrinted>
  <dcterms:created xsi:type="dcterms:W3CDTF">2008-10-17T11:51:54Z</dcterms:created>
  <dcterms:modified xsi:type="dcterms:W3CDTF">2018-03-05T12:25:01Z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